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rcell/Downloads/"/>
    </mc:Choice>
  </mc:AlternateContent>
  <xr:revisionPtr revIDLastSave="0" documentId="8_{8D5B286C-E55B-A54A-9752-51B0E151F1C5}" xr6:coauthVersionLast="47" xr6:coauthVersionMax="47" xr10:uidLastSave="{00000000-0000-0000-0000-000000000000}"/>
  <bookViews>
    <workbookView xWindow="0" yWindow="500" windowWidth="25600" windowHeight="14520" activeTab="4" xr2:uid="{00000000-000D-0000-FFFF-FFFF00000000}"/>
  </bookViews>
  <sheets>
    <sheet name="Crowdfunding" sheetId="1" r:id="rId1"/>
    <sheet name="Sheet1" sheetId="8" r:id="rId2"/>
    <sheet name="Sheet2" sheetId="11" r:id="rId3"/>
    <sheet name="Sheet3" sheetId="13" r:id="rId4"/>
    <sheet name="Sheet4" sheetId="16" r:id="rId5"/>
    <sheet name="Sheet5" sheetId="17" r:id="rId6"/>
  </sheets>
  <calcPr calcId="191029"/>
  <pivotCaches>
    <pivotCache cacheId="112" r:id="rId7"/>
    <pivotCache cacheId="1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7" l="1"/>
  <c r="J14" i="17"/>
  <c r="J13" i="17"/>
  <c r="J12" i="17"/>
  <c r="J11" i="17"/>
  <c r="J10" i="17"/>
  <c r="H15" i="17"/>
  <c r="H14" i="17"/>
  <c r="H13" i="17"/>
  <c r="H12" i="17"/>
  <c r="H11" i="17"/>
  <c r="H10" i="17"/>
  <c r="H13" i="16"/>
  <c r="H3" i="16"/>
  <c r="H4" i="16"/>
  <c r="H5" i="16"/>
  <c r="H6" i="16"/>
  <c r="H7" i="16"/>
  <c r="H8" i="16"/>
  <c r="H9" i="16"/>
  <c r="H10" i="16"/>
  <c r="H11" i="16"/>
  <c r="H12" i="16"/>
  <c r="H2" i="16"/>
  <c r="G13" i="16"/>
  <c r="G3" i="16"/>
  <c r="G4" i="16"/>
  <c r="G5" i="16"/>
  <c r="G6" i="16"/>
  <c r="G7" i="16"/>
  <c r="G8" i="16"/>
  <c r="G9" i="16"/>
  <c r="G10" i="16"/>
  <c r="G11" i="16"/>
  <c r="G12" i="16"/>
  <c r="G2" i="16"/>
  <c r="F3" i="16"/>
  <c r="F4" i="16"/>
  <c r="F5" i="16"/>
  <c r="F6" i="16"/>
  <c r="F7" i="16"/>
  <c r="F8" i="16"/>
  <c r="F9" i="16"/>
  <c r="F10" i="16"/>
  <c r="F11" i="16"/>
  <c r="F12" i="16"/>
  <c r="F13" i="16"/>
  <c r="F2" i="16"/>
  <c r="E3" i="16"/>
  <c r="E4" i="16"/>
  <c r="E5" i="16"/>
  <c r="E6" i="16"/>
  <c r="E7" i="16"/>
  <c r="E8" i="16"/>
  <c r="E9" i="16"/>
  <c r="E10" i="16"/>
  <c r="E11" i="16"/>
  <c r="E12" i="16"/>
  <c r="E13" i="16"/>
  <c r="E2" i="16"/>
  <c r="D13" i="16"/>
  <c r="D12" i="16"/>
  <c r="D11" i="16"/>
  <c r="D10" i="16"/>
  <c r="D9" i="16"/>
  <c r="D8" i="16"/>
  <c r="D7" i="16"/>
  <c r="D6" i="16"/>
  <c r="D5" i="16"/>
  <c r="D4" i="16"/>
  <c r="D3" i="16"/>
  <c r="D2" i="16"/>
  <c r="C13" i="16"/>
  <c r="C12" i="16"/>
  <c r="C11" i="16"/>
  <c r="C10" i="16"/>
  <c r="C9" i="16"/>
  <c r="C8" i="16"/>
  <c r="C7" i="16"/>
  <c r="C6" i="16"/>
  <c r="C5" i="16"/>
  <c r="C4" i="16"/>
  <c r="C3" i="16"/>
  <c r="C2" i="16"/>
  <c r="B12" i="16"/>
  <c r="B11" i="16"/>
  <c r="B10" i="16"/>
  <c r="B9" i="16"/>
  <c r="B8" i="16"/>
  <c r="B7" i="16"/>
  <c r="B6" i="16"/>
  <c r="B5" i="16"/>
  <c r="B4" i="16"/>
  <c r="B3" i="16"/>
  <c r="B2" i="16"/>
  <c r="B13" i="16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2" i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/>
  <c r="Q295" i="1" a="1"/>
  <c r="Q295" i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/>
  <c r="Q354" i="1" a="1"/>
  <c r="Q354" i="1" s="1"/>
  <c r="Q355" i="1" a="1"/>
  <c r="Q355" i="1" s="1"/>
  <c r="Q356" i="1" a="1"/>
  <c r="Q356" i="1" s="1"/>
  <c r="Q357" i="1" a="1"/>
  <c r="Q357" i="1"/>
  <c r="Q358" i="1" a="1"/>
  <c r="Q358" i="1" s="1"/>
  <c r="Q359" i="1" a="1"/>
  <c r="Q359" i="1" s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3" i="1" a="1"/>
  <c r="Q3" i="1" s="1"/>
  <c r="Q4" i="1" a="1"/>
  <c r="Q4" i="1" s="1"/>
  <c r="Q2" i="1" a="1"/>
  <c r="Q2" i="1" s="1"/>
  <c r="I3" i="1"/>
  <c r="I2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6" i="1"/>
  <c r="F7" i="1"/>
  <c r="F3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<sst xmlns="http://schemas.openxmlformats.org/spreadsheetml/2006/main" count="7066" uniqueCount="2113">
  <si>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</si>
  <si>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</si>
  <si>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</si>
  <si>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</si>
  <si>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</si>
  <si>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</si>
  <si>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</si>
  <si>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</si>
  <si>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</si>
  <si>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</si>
  <si>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</si>
  <si>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</si>
  <si>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</si>
  <si>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</si>
  <si>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</si>
  <si>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</si>
  <si>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</si>
  <si>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</si>
  <si>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</si>
  <si>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</si>
  <si>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</si>
  <si>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</si>
  <si>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</si>
  <si>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</si>
  <si>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</si>
  <si>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</si>
  <si>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</si>
  <si>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</si>
  <si>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</si>
  <si>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</si>
  <si>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</si>
  <si>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</si>
  <si>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</si>
  <si>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</si>
  <si>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</si>
  <si>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</si>
  <si>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</si>
  <si>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</si>
  <si>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</si>
  <si>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</si>
  <si>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</si>
  <si>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</si>
  <si>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</si>
  <si>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</si>
  <si>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</si>
  <si>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</si>
  <si>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</si>
  <si>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</si>
  <si>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</si>
  <si>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</si>
  <si>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</si>
  <si>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</si>
  <si>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</si>
  <si>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</si>
  <si>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</si>
  <si>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</si>
  <si>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</si>
  <si>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</si>
  <si>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</si>
  <si>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</si>
  <si>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</si>
  <si>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</si>
  <si>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</si>
  <si>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</si>
  <si>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</si>
  <si>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</si>
  <si>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</si>
  <si>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</si>
  <si>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</si>
  <si>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</si>
  <si>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</si>
  <si>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</si>
  <si>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</si>
  <si>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</si>
  <si>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</si>
  <si>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</si>
  <si>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</si>
  <si>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</si>
  <si>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</si>
  <si>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</si>
  <si>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</si>
  <si>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</si>
  <si>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</si>
  <si>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</si>
  <si>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</si>
  <si>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</si>
  <si>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</si>
  <si>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</si>
  <si>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</si>
  <si>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</si>
  <si>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</si>
  <si>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</si>
  <si>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</si>
  <si>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</si>
  <si>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</si>
  <si>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</si>
  <si>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</si>
  <si>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</si>
  <si>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</si>
  <si>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</si>
  <si>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</si>
  <si>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</si>
  <si>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</si>
  <si>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</si>
  <si>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</si>
  <si>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</si>
  <si>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</si>
  <si>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</si>
  <si>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</si>
  <si>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</si>
  <si>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</si>
  <si>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</si>
  <si>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</si>
  <si>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</si>
  <si>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</si>
  <si>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</si>
  <si>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</si>
  <si>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</si>
  <si>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</si>
  <si>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</si>
  <si>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</si>
  <si>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</si>
  <si>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</si>
  <si>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</si>
  <si>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</si>
  <si>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</si>
  <si>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</si>
  <si>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</si>
  <si>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</si>
  <si>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</si>
  <si>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</si>
  <si>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</si>
  <si>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</si>
  <si>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</si>
  <si>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</si>
  <si>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</si>
  <si>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</si>
  <si>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</si>
  <si>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</si>
  <si>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</si>
  <si>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</si>
  <si>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</si>
  <si>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</si>
  <si>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</si>
  <si>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</si>
  <si>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</si>
  <si>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</si>
  <si>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</si>
  <si>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</si>
  <si>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</si>
  <si>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</si>
  <si>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</si>
  <si>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</si>
  <si>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</si>
  <si>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</si>
  <si>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</si>
  <si>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</si>
  <si>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</si>
  <si>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</si>
  <si>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</si>
  <si>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</si>
  <si>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</si>
  <si>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</si>
  <si>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</si>
  <si>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</si>
  <si>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</si>
  <si>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</si>
  <si>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</si>
  <si>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</si>
  <si>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</si>
  <si>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</si>
  <si>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</si>
  <si>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</si>
  <si>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</si>
  <si>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</si>
  <si>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</si>
  <si>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</si>
  <si>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</si>
  <si>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</si>
  <si>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</si>
  <si>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</si>
  <si>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</si>
  <si>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</si>
  <si>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</si>
  <si>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</si>
  <si>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</si>
  <si>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</si>
  <si>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</si>
  <si>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</si>
  <si>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</si>
  <si>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</si>
  <si>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</si>
  <si>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</si>
  <si>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</si>
  <si>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</si>
  <si>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</si>
  <si>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</si>
  <si>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</si>
  <si>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</si>
  <si>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</si>
  <si>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</si>
  <si>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</si>
  <si>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</si>
  <si>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</si>
  <si>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</si>
  <si>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</si>
  <si>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</si>
  <si>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</si>
  <si>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</si>
  <si>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</si>
  <si>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</si>
  <si>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</si>
  <si>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</si>
  <si>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</si>
  <si>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</si>
  <si>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</si>
  <si>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</si>
  <si>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</si>
  <si>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</si>
  <si>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</si>
  <si>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</si>
  <si>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</si>
  <si>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</si>
  <si>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</si>
  <si>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</si>
  <si>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</si>
  <si>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</si>
  <si>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</si>
  <si>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</si>
  <si>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</si>
  <si>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</si>
  <si>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</si>
  <si>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</si>
  <si>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</si>
  <si>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</si>
  <si>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</si>
  <si>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</si>
  <si>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</si>
  <si>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</si>
  <si>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</si>
  <si>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</si>
  <si>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</si>
  <si>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</si>
  <si>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</si>
  <si>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</si>
  <si>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</si>
  <si>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</si>
  <si>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</si>
  <si>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</si>
  <si>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</si>
  <si>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</si>
  <si>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</si>
  <si>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</si>
  <si>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</si>
  <si>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</si>
  <si>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</si>
  <si>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</si>
  <si>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</si>
  <si>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</si>
  <si>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</si>
  <si>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</si>
  <si>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</si>
  <si>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</si>
  <si>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</si>
  <si>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</si>
  <si>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</si>
  <si>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</si>
  <si>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</si>
  <si>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</si>
  <si>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</si>
  <si>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</si>
  <si>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</si>
  <si>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</si>
  <si>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</si>
  <si>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</si>
  <si>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</si>
  <si>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</si>
  <si>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</si>
  <si>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</si>
  <si>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</si>
  <si>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</si>
  <si>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</si>
  <si>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</si>
  <si>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</si>
  <si>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</si>
  <si>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</si>
  <si>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</si>
  <si>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</si>
  <si>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</si>
  <si>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</si>
  <si>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</si>
  <si>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</si>
  <si>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</si>
  <si>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</si>
  <si>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</si>
  <si>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</si>
  <si>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</si>
  <si>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</si>
  <si>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</si>
  <si>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</si>
  <si>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</si>
  <si>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</si>
  <si>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</si>
  <si>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</si>
  <si>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</si>
  <si>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</si>
  <si>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</si>
  <si>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</si>
  <si>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</si>
  <si>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</si>
  <si>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</si>
  <si>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</si>
  <si>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</si>
  <si>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</si>
  <si>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</si>
  <si>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</si>
  <si>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</si>
  <si>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</si>
  <si>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</si>
  <si>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</si>
  <si>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</si>
  <si>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</si>
  <si>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</si>
  <si>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</si>
  <si>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</si>
  <si>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</si>
  <si>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</si>
  <si>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</si>
  <si>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</si>
  <si>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</si>
  <si>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</si>
  <si>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</si>
  <si>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</si>
  <si>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</si>
  <si>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</si>
  <si>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</si>
  <si>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</si>
  <si>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</si>
  <si>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</si>
  <si>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</si>
  <si>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</si>
  <si>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</si>
  <si>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</si>
  <si>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</si>
  <si>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</si>
  <si>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</si>
  <si>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</si>
  <si>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</si>
  <si>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</si>
  <si>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</si>
  <si>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</si>
  <si>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</si>
  <si>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</si>
  <si>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</si>
  <si>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</si>
  <si>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</si>
  <si>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</si>
  <si>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</si>
  <si>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</si>
  <si>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</si>
  <si>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</si>
  <si>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</si>
  <si>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</si>
  <si>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</si>
  <si>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</si>
  <si>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</si>
  <si>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</si>
  <si>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</si>
  <si>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</si>
  <si>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</si>
  <si>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</si>
  <si>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</si>
  <si>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</si>
  <si>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</si>
  <si>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</si>
  <si>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</si>
  <si>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</si>
  <si>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</si>
  <si>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</si>
  <si>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</si>
  <si>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</si>
  <si>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</si>
  <si>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</si>
  <si>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</si>
  <si>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</si>
  <si>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</si>
  <si>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</si>
  <si>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</si>
  <si>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</si>
  <si>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</si>
  <si>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</si>
  <si>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</si>
  <si>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</si>
  <si>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</si>
  <si>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</si>
  <si>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</si>
  <si>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</si>
  <si>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</si>
  <si>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</si>
  <si>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</si>
  <si>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</si>
  <si>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</si>
  <si>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</si>
  <si>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</si>
  <si>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</si>
  <si>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</si>
  <si>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</si>
  <si>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</si>
  <si>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</si>
  <si>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</si>
  <si>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</si>
  <si>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</si>
  <si>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</si>
  <si>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</si>
  <si>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</si>
  <si>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</si>
  <si>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</si>
  <si>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</si>
  <si>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</si>
  <si>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</si>
  <si>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</si>
  <si>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</si>
  <si>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</si>
  <si>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</si>
  <si>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</si>
  <si>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</si>
  <si>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</si>
  <si>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</si>
  <si>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</si>
  <si>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</si>
  <si>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</si>
  <si>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</si>
  <si>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</si>
  <si>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</si>
  <si>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</si>
  <si>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</si>
  <si>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</si>
  <si>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</si>
  <si>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</si>
  <si>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</si>
  <si>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</si>
  <si>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</si>
  <si>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</si>
  <si>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</si>
  <si>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</si>
  <si>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</si>
  <si>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</si>
  <si>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</si>
  <si>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</si>
  <si>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</si>
  <si>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</si>
  <si>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</si>
  <si>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</si>
  <si>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</si>
  <si>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</si>
  <si>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</si>
  <si>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</si>
  <si>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</si>
  <si>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</si>
  <si>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</si>
  <si>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</si>
  <si>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</si>
  <si>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</si>
  <si>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</si>
  <si>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</si>
  <si>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</si>
  <si>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</si>
  <si>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</si>
  <si>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</si>
  <si>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</si>
  <si>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</si>
  <si>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</si>
  <si>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</si>
  <si>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</si>
  <si>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</si>
  <si>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</si>
  <si>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</si>
  <si>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</si>
  <si>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</si>
  <si>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</si>
  <si>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</si>
  <si>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</si>
  <si>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</si>
  <si>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</si>
  <si>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</si>
  <si>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</si>
  <si>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</si>
  <si>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</si>
  <si>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</si>
  <si>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</si>
  <si>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</si>
  <si>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</si>
  <si>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</si>
  <si>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</si>
  <si>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</si>
  <si>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</si>
  <si>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</si>
  <si>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</si>
  <si>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</si>
  <si>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</si>
  <si>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</si>
  <si>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</si>
  <si>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</si>
  <si>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</si>
  <si>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</si>
  <si>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</si>
  <si>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</si>
  <si>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</si>
  <si>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</si>
  <si>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</si>
  <si>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</si>
  <si>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</si>
  <si>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</si>
  <si>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</si>
  <si>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</si>
  <si>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</si>
  <si>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</si>
  <si>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</si>
  <si>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</si>
  <si>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</si>
  <si>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</si>
  <si>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</si>
  <si>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</si>
  <si>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</si>
  <si>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</si>
  <si>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</si>
  <si>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</si>
  <si>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</si>
  <si>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</si>
  <si>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</si>
  <si>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</si>
  <si>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</si>
  <si>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</si>
  <si>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</si>
  <si>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</si>
  <si>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</si>
  <si>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</si>
  <si>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</si>
  <si>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</si>
  <si>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</si>
  <si>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</si>
  <si>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</si>
  <si>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</si>
  <si>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</si>
  <si>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</si>
  <si>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</si>
  <si>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</si>
  <si>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</si>
  <si>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</si>
  <si>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</si>
  <si>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</si>
  <si>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</si>
  <si>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</si>
  <si>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</si>
  <si>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</si>
  <si>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</si>
  <si>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</si>
  <si>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</si>
  <si>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</si>
  <si>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</si>
  <si>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</si>
  <si>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</si>
  <si>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</si>
  <si>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</si>
  <si>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</si>
  <si>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</si>
  <si>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</si>
  <si>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</si>
  <si>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</si>
  <si>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</si>
  <si>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</si>
  <si>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</si>
  <si>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</si>
  <si>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</si>
  <si>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</si>
  <si>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</si>
  <si>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</si>
  <si>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</si>
  <si>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</si>
  <si>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</si>
  <si>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</si>
  <si>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</si>
  <si>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</si>
  <si>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</si>
  <si>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</si>
  <si>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</si>
  <si>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</si>
  <si>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</si>
  <si>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</si>
  <si>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</si>
  <si>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</si>
  <si>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</si>
  <si>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</si>
  <si>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</si>
  <si>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</si>
  <si>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</si>
  <si>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</si>
  <si>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</si>
  <si>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</si>
  <si>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</si>
  <si>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</si>
  <si>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</si>
  <si>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</si>
  <si>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</si>
  <si>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</si>
  <si>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</si>
  <si>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</si>
  <si>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</si>
  <si>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</si>
  <si>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</si>
  <si>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</si>
  <si>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</si>
  <si>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</si>
  <si>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</si>
  <si>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</si>
  <si>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</si>
  <si>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</si>
  <si>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</si>
  <si>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</si>
  <si>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</si>
  <si>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</si>
  <si>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</si>
  <si>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</si>
  <si>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</si>
  <si>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</si>
  <si>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</si>
  <si>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</si>
  <si>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</si>
  <si>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</si>
  <si>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</si>
  <si>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</si>
  <si>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</si>
  <si>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</si>
  <si>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</si>
  <si>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</si>
  <si>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</si>
  <si>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</si>
  <si>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</si>
  <si>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</si>
  <si>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</si>
  <si>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</si>
  <si>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</si>
  <si>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</si>
  <si>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</si>
  <si>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</si>
  <si>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</si>
  <si>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</si>
  <si>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</si>
  <si>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</si>
  <si>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</si>
  <si>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</si>
  <si>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</si>
  <si>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</si>
  <si>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</si>
  <si>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</si>
  <si>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</si>
  <si>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</si>
  <si>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</si>
  <si>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</si>
  <si>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</si>
  <si>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</si>
  <si>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</si>
  <si>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</si>
  <si>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</si>
  <si>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</si>
  <si>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</si>
  <si>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</si>
  <si>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</si>
  <si>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</si>
  <si>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</si>
  <si>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</si>
  <si>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</si>
  <si>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</si>
  <si>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</si>
  <si>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</si>
  <si>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</si>
  <si>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</si>
  <si>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</si>
  <si>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</si>
  <si>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</si>
  <si>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</si>
  <si>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</si>
  <si>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</si>
  <si>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</si>
  <si>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</si>
  <si>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</si>
  <si>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</si>
  <si>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</si>
  <si>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</si>
  <si>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</si>
  <si>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</si>
  <si>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</si>
  <si>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</si>
  <si>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</si>
  <si>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</si>
  <si>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</si>
  <si>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</si>
  <si>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</si>
  <si>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</si>
  <si>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</si>
  <si>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</si>
  <si>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</si>
  <si>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</si>
  <si>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</si>
  <si>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</si>
  <si>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</si>
  <si>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</si>
  <si>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</si>
  <si>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</si>
  <si>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</si>
  <si>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</si>
  <si>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</si>
  <si>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</si>
  <si>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</si>
  <si>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</si>
  <si>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</si>
  <si>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</si>
  <si>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</si>
  <si>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</si>
  <si>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</si>
  <si>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</si>
  <si>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</si>
  <si>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</si>
  <si>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</si>
  <si>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</si>
  <si>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</si>
  <si>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</si>
  <si>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</si>
  <si>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</si>
  <si>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</si>
  <si>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</si>
  <si>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</si>
  <si>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</si>
  <si>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</si>
  <si>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</si>
  <si>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</si>
  <si>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</si>
  <si>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</si>
  <si>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</si>
  <si>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</si>
  <si>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</si>
  <si>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</si>
  <si>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</si>
  <si>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</si>
  <si>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</si>
  <si>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</si>
  <si>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</si>
  <si>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</si>
  <si>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</si>
  <si>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</si>
  <si>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</si>
  <si>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</si>
  <si>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</si>
  <si>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</si>
  <si>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</si>
  <si>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</si>
  <si>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</si>
  <si>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</si>
  <si>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</si>
  <si>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</si>
  <si>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</si>
  <si>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</si>
  <si>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</si>
  <si>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</si>
  <si>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</si>
  <si>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</si>
  <si>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</si>
  <si>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</si>
  <si>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</si>
  <si>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</si>
  <si>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</si>
  <si>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</si>
  <si>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</si>
  <si>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</si>
  <si>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</si>
  <si>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</si>
  <si>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</si>
  <si>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</si>
  <si>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</si>
  <si>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</si>
  <si>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</si>
  <si>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</si>
  <si>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</si>
  <si>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</si>
  <si>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</si>
  <si>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</si>
  <si>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</si>
  <si>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</si>
  <si>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</si>
  <si>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</si>
  <si>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</si>
  <si>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</si>
  <si>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</si>
  <si>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</si>
  <si>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</si>
  <si>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</si>
  <si>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</si>
  <si>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</si>
  <si>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</si>
  <si>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</si>
  <si>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</si>
  <si>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</si>
  <si>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</si>
  <si>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</si>
  <si>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</si>
  <si>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</si>
  <si>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</si>
  <si>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</si>
  <si>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</si>
  <si>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</si>
  <si>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</si>
  <si>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</si>
  <si>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</si>
  <si>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</si>
  <si>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</si>
  <si>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</si>
  <si>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</si>
  <si>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</si>
  <si>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</si>
  <si>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</si>
  <si>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</si>
  <si>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</si>
  <si>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</si>
  <si>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</si>
  <si>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</si>
  <si>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</si>
  <si>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</si>
  <si>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</si>
  <si>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</si>
  <si>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</si>
  <si>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</si>
  <si>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</si>
  <si>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</si>
  <si>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</si>
  <si>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</si>
  <si>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</si>
  <si>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</si>
  <si>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</si>
  <si>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</si>
  <si>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</si>
  <si>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</si>
  <si>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</si>
  <si>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</si>
  <si>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</si>
  <si>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</si>
  <si>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</si>
  <si>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</si>
  <si>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</si>
  <si>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</si>
  <si>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</si>
  <si>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</si>
  <si>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</si>
  <si>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</si>
  <si>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</si>
  <si>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</si>
  <si>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</si>
  <si>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</si>
  <si>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</si>
  <si>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</si>
  <si>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</si>
  <si>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</si>
  <si>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</si>
  <si>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</si>
  <si>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</si>
  <si>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</si>
  <si>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</si>
  <si>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</si>
  <si>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</si>
  <si>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</si>
  <si>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</si>
  <si>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</si>
  <si>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</si>
  <si>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</si>
  <si>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</si>
  <si>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</si>
  <si>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</si>
  <si>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</si>
  <si>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</si>
  <si>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</si>
  <si>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</si>
  <si>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</si>
  <si>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</si>
  <si>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</si>
  <si>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</si>
  <si>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</si>
  <si>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</si>
  <si>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</si>
  <si>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</si>
  <si>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</si>
  <si>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</si>
  <si>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</si>
  <si>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</si>
  <si>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</si>
  <si>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</si>
  <si>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</si>
  <si>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</si>
  <si>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</si>
  <si>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</si>
  <si>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</si>
  <si>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</si>
  <si>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</si>
  <si>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</si>
  <si>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</si>
  <si>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</si>
  <si>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</si>
  <si>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</si>
  <si>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</si>
  <si>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</si>
  <si>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</si>
  <si>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</si>
  <si>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</si>
  <si>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</si>
  <si>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</si>
  <si>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</si>
  <si>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</si>
  <si>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</si>
  <si>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</si>
  <si>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</si>
  <si>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</si>
  <si>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</si>
  <si>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</si>
  <si>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</si>
  <si>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</si>
  <si>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</si>
  <si>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</si>
  <si>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</si>
  <si>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</si>
  <si>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</si>
  <si>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</si>
  <si>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</si>
  <si>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</si>
  <si>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</si>
  <si>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</si>
  <si>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</si>
  <si>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</si>
  <si>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</si>
  <si>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</si>
  <si>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</si>
  <si>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</si>
  <si>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</si>
  <si>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</si>
  <si>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</si>
  <si>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</si>
  <si>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</si>
  <si>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</si>
  <si>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</si>
  <si>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</si>
  <si>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</si>
  <si>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</si>
  <si>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</si>
  <si>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</si>
  <si>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</si>
  <si>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</si>
  <si>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</si>
  <si>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</si>
  <si>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</si>
  <si>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</si>
  <si>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</si>
  <si>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</si>
  <si>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</si>
  <si>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</si>
  <si>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</si>
  <si>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</si>
  <si>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</si>
  <si>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</si>
  <si>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</si>
  <si>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</si>
  <si>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</si>
  <si>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</si>
  <si>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</si>
  <si>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</si>
  <si>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</si>
  <si>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</si>
  <si>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</si>
  <si>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</si>
  <si>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</si>
  <si>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</si>
  <si>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</si>
  <si>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</si>
  <si>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</si>
  <si>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</si>
  <si>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</si>
  <si>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</si>
  <si>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</si>
  <si>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</si>
  <si>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</si>
  <si>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</si>
  <si>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</si>
  <si>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</si>
  <si>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</si>
  <si>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</si>
  <si>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</si>
  <si>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</si>
  <si>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</si>
  <si>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</si>
  <si>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</si>
  <si>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</si>
  <si>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</si>
  <si>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</si>
  <si>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</si>
  <si>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</si>
  <si>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</si>
  <si>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</si>
  <si>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</si>
  <si>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</si>
  <si>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</si>
  <si>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</si>
  <si>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</si>
  <si>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</si>
  <si>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</si>
  <si>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</si>
  <si>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</si>
  <si>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</si>
  <si>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</si>
  <si>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</si>
  <si>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</si>
  <si>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</si>
  <si>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</si>
  <si>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</si>
  <si>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</si>
  <si>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</si>
  <si>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</si>
  <si>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</si>
  <si>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</si>
  <si>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</si>
  <si>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</si>
  <si>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</si>
  <si>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</si>
  <si>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</si>
  <si>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</si>
  <si>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</si>
  <si>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</si>
  <si>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</si>
  <si>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</si>
  <si>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</si>
  <si>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</si>
  <si>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</si>
  <si>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</si>
  <si>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</si>
  <si>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</si>
  <si>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</si>
  <si>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</si>
  <si>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</si>
  <si>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</si>
  <si>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</si>
  <si>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</si>
  <si>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</si>
  <si>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</si>
  <si>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</si>
  <si>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</si>
  <si>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</si>
  <si>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</si>
  <si>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</si>
  <si>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</si>
  <si>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</si>
  <si>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</si>
  <si>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</si>
  <si>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</si>
  <si>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</si>
  <si>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</si>
  <si>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</si>
  <si>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</si>
  <si>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</si>
  <si>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</si>
  <si>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</si>
  <si>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</si>
  <si>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</si>
  <si>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</si>
  <si>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</si>
  <si>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</si>
  <si>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</si>
  <si>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</si>
  <si>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</si>
  <si>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</si>
  <si>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</si>
  <si>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</si>
  <si>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</si>
  <si>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</si>
  <si>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</si>
  <si>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</si>
  <si>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</si>
  <si>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</si>
  <si>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</si>
  <si>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</si>
  <si>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</si>
  <si>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</si>
  <si>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</si>
  <si>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</si>
  <si>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</si>
  <si>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</si>
  <si>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</si>
  <si>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</si>
  <si>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</si>
  <si>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</si>
  <si>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</si>
  <si>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</si>
  <si>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</si>
  <si>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</si>
  <si>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</si>
  <si>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</si>
  <si>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</si>
  <si>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</si>
  <si>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</si>
  <si>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</si>
  <si>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</si>
  <si>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</si>
  <si>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</si>
  <si>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</si>
  <si>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</si>
  <si>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</si>
  <si>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</si>
  <si>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</si>
  <si>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</si>
  <si>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</si>
  <si>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</si>
  <si>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</si>
  <si>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</si>
  <si>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</si>
  <si>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</si>
  <si>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</si>
  <si>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</si>
  <si>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</si>
  <si>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</si>
  <si>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</si>
  <si>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</si>
  <si>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</si>
  <si>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</si>
  <si>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</si>
  <si>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</si>
  <si>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</si>
  <si>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</si>
  <si>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</si>
  <si>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</si>
  <si>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</si>
  <si>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</si>
  <si>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</si>
  <si>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</si>
  <si>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</si>
  <si>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</si>
  <si>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</si>
  <si>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</si>
  <si>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</si>
  <si>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</si>
  <si>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</si>
  <si>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</si>
  <si>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</si>
  <si>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</si>
  <si>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</si>
  <si>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</si>
  <si>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</si>
  <si>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</si>
  <si>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</si>
  <si>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</si>
  <si>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</si>
  <si>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</si>
  <si>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</si>
  <si>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</si>
  <si>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</si>
  <si>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</si>
  <si>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</si>
  <si>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</si>
  <si>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</si>
  <si>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</si>
  <si>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</si>
  <si>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</si>
  <si>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</si>
  <si>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</si>
  <si>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</si>
  <si>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</si>
  <si>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</si>
  <si>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</si>
  <si>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</si>
  <si>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</si>
  <si>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</si>
  <si>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</si>
  <si>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</si>
  <si>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</si>
  <si>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</si>
  <si>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</si>
  <si>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</si>
  <si>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</si>
  <si>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</si>
  <si>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</si>
  <si>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</si>
  <si>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</si>
  <si>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</si>
  <si>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</si>
  <si>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</si>
  <si>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</si>
  <si>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</si>
  <si>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</si>
  <si>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</si>
  <si>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</si>
  <si>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</si>
  <si>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</si>
  <si>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</si>
  <si>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</si>
  <si>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</si>
  <si>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</si>
  <si>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</si>
  <si>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</si>
  <si>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</si>
  <si>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</si>
  <si>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</si>
  <si>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</si>
  <si>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</si>
  <si>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</si>
  <si>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</si>
  <si>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</si>
  <si>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</si>
  <si>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</si>
  <si>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</si>
  <si>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</si>
  <si>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</si>
  <si>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</si>
  <si>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</si>
  <si>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</si>
  <si>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</si>
  <si>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</si>
  <si>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</si>
  <si>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</si>
  <si>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</si>
  <si>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</si>
  <si>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</si>
  <si>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</si>
  <si>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</si>
  <si>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</si>
  <si>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</si>
  <si>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</si>
  <si>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</si>
  <si>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</si>
  <si>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</si>
  <si>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</si>
  <si>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</si>
  <si>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</si>
  <si>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</si>
  <si>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</si>
  <si>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</si>
  <si>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</si>
  <si>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</si>
  <si>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</si>
  <si>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</si>
  <si>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</si>
  <si>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</si>
  <si>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</si>
  <si>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</si>
  <si>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</si>
  <si>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</si>
  <si>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</si>
  <si>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</si>
  <si>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</si>
  <si>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</si>
  <si>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</si>
  <si>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</si>
  <si>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</si>
  <si>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</si>
  <si>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</si>
  <si>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</si>
  <si>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</si>
  <si>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</si>
  <si>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</si>
  <si>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</si>
  <si>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</si>
  <si>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</si>
  <si>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</si>
  <si>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</si>
  <si>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</si>
  <si>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</si>
  <si>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</si>
  <si>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</si>
  <si>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</si>
  <si>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</si>
  <si>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</si>
  <si>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</si>
  <si>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</si>
  <si>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</si>
  <si>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</si>
  <si>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</si>
  <si>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</si>
  <si>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</si>
  <si>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</si>
  <si>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</si>
  <si>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</si>
  <si>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</si>
  <si>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</si>
  <si>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</si>
  <si>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</si>
  <si>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</si>
  <si>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</si>
  <si>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</si>
  <si>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</si>
  <si>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</si>
  <si>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</si>
  <si>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</si>
  <si>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</si>
  <si>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</si>
  <si>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</si>
  <si>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</si>
  <si>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</si>
  <si>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</si>
  <si>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</si>
  <si>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</si>
  <si>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</si>
  <si>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</si>
  <si>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</si>
  <si>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</si>
  <si>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</si>
  <si>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</si>
  <si>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</si>
  <si>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</si>
  <si>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</si>
  <si>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</si>
  <si>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</si>
  <si>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</si>
  <si>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</si>
  <si>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</si>
  <si>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</si>
  <si>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</si>
  <si>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</si>
  <si>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</si>
  <si>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</si>
  <si>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</si>
  <si>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</si>
  <si>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</si>
  <si>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</si>
  <si>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</si>
  <si>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</si>
  <si>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</si>
  <si>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</si>
  <si>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</si>
  <si>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</si>
  <si>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</si>
  <si>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</si>
  <si>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</si>
  <si>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</si>
  <si>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</si>
  <si>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</si>
  <si>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</si>
  <si>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</si>
  <si>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</si>
  <si>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</si>
  <si>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</si>
  <si>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</si>
  <si>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</si>
  <si>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</si>
  <si>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</si>
  <si>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</si>
  <si>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</si>
  <si>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</si>
  <si>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</si>
  <si>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</si>
  <si>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</si>
  <si>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</si>
  <si>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</si>
  <si>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</si>
  <si>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</si>
  <si>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</si>
  <si>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</si>
  <si>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</si>
  <si>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</si>
  <si>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</si>
  <si>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</si>
  <si>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</si>
  <si>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</si>
  <si>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</si>
  <si>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</si>
  <si>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</si>
  <si>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</si>
  <si>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</si>
  <si>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</si>
  <si>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</si>
  <si>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</si>
  <si>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</si>
  <si>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</si>
  <si>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</si>
  <si>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</si>
  <si>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</si>
  <si>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</si>
  <si>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</si>
  <si>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</si>
  <si>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</si>
  <si>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</si>
  <si>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</si>
  <si>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</si>
  <si>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</si>
  <si>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</si>
  <si>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</si>
  <si>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</si>
  <si>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</si>
  <si>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</si>
  <si>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</si>
  <si>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</si>
  <si>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</si>
  <si>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</si>
  <si>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</si>
  <si>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</si>
  <si>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</si>
  <si>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</si>
  <si>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</si>
  <si>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</si>
  <si>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</si>
  <si>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</si>
  <si>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</si>
  <si>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</si>
  <si>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</si>
  <si>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</si>
  <si>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</si>
  <si>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</si>
  <si>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</si>
  <si>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</si>
  <si>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</si>
  <si>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</si>
  <si>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</si>
  <si>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</si>
  <si>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</si>
  <si>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</si>
  <si>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</si>
  <si>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</si>
  <si>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</si>
  <si>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</si>
  <si>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</si>
  <si>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</si>
  <si>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</si>
  <si>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</si>
  <si>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</si>
  <si>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</si>
  <si>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</si>
  <si>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</si>
  <si>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</si>
  <si>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</si>
  <si>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</si>
  <si>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</si>
  <si>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</si>
  <si>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</si>
  <si>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</si>
  <si>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</si>
  <si>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</si>
  <si>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</si>
  <si>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</si>
  <si>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</si>
  <si>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</si>
  <si>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</si>
  <si>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</si>
  <si>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</si>
  <si>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</si>
  <si>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</si>
  <si>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</si>
  <si>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</si>
  <si>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</si>
  <si>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</si>
  <si>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</si>
  <si>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</si>
  <si>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</si>
  <si>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</si>
  <si>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</si>
  <si>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</si>
  <si>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</si>
  <si>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</si>
  <si>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</si>
  <si>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</si>
  <si>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</si>
  <si>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</si>
  <si>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</si>
  <si>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</si>
  <si>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</si>
  <si>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</si>
  <si>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</si>
  <si>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</si>
  <si>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</si>
  <si>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</si>
  <si>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</si>
  <si>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</si>
  <si>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</si>
  <si>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</si>
  <si>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</si>
  <si>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</si>
  <si>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</si>
  <si>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</si>
  <si>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</si>
  <si>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</si>
  <si>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</si>
  <si>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</si>
  <si>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</si>
  <si>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</si>
  <si>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</si>
  <si>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</si>
  <si>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</si>
  <si>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</si>
  <si>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</si>
  <si>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</si>
  <si>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</si>
  <si>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</si>
  <si>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</si>
  <si>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</si>
  <si>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</si>
  <si>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</si>
  <si>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</si>
  <si>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</si>
  <si>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</si>
  <si>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</si>
  <si>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</si>
  <si>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</si>
  <si>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</si>
  <si>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</si>
  <si>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</si>
  <si>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</si>
  <si>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</si>
  <si>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</si>
  <si>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</si>
  <si>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</si>
  <si>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</si>
  <si>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</si>
  <si>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</si>
  <si>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</si>
  <si>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</si>
  <si>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</si>
  <si>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</si>
  <si>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</si>
  <si>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</si>
  <si>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</si>
  <si>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</si>
  <si>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</si>
  <si>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</si>
  <si>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</si>
  <si>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</si>
  <si>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</si>
  <si>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</si>
  <si>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</si>
  <si>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</si>
  <si>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</si>
  <si>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</si>
  <si>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</si>
  <si>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</si>
  <si>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</si>
  <si>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</si>
  <si>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</si>
  <si>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</si>
  <si>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</si>
  <si>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</si>
  <si>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</si>
  <si>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</si>
  <si>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</si>
  <si>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</si>
  <si>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</si>
  <si>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</si>
  <si>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</si>
  <si>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</si>
  <si>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</si>
  <si>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</si>
  <si>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</si>
  <si>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</si>
  <si>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</si>
  <si>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</si>
  <si>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</si>
  <si>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</si>
  <si>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</si>
  <si>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</si>
  <si>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</si>
  <si>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</si>
  <si>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</si>
  <si>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</si>
  <si>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</si>
  <si>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</si>
  <si>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</si>
  <si>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</si>
  <si>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</si>
  <si>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</si>
  <si>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</si>
  <si>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</si>
  <si>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</si>
  <si>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</si>
  <si>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</si>
  <si>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</si>
  <si>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</si>
  <si>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</si>
  <si>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</si>
  <si>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</si>
  <si>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</si>
  <si>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</si>
  <si>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</si>
  <si>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</si>
  <si>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</si>
  <si>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</si>
  <si>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</si>
  <si>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</si>
  <si>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</si>
  <si>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</si>
  <si>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</si>
  <si>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</si>
  <si>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</si>
  <si>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</si>
  <si>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</si>
  <si>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</si>
  <si>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</si>
  <si>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</si>
  <si>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</si>
  <si>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</si>
  <si>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</si>
  <si>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</si>
  <si>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</si>
  <si>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</si>
  <si>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</si>
  <si>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</si>
  <si>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</si>
  <si>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</si>
  <si>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</si>
  <si>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</si>
  <si>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</si>
  <si>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</si>
  <si>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</si>
  <si>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</si>
  <si>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</si>
  <si>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</si>
  <si>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</si>
  <si>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</si>
  <si>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</si>
  <si>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</si>
  <si>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</si>
  <si>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</si>
  <si>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</si>
  <si>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</si>
  <si>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</si>
  <si>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</si>
  <si>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</si>
  <si>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</si>
  <si>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</si>
  <si>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</si>
  <si>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</si>
  <si>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</si>
  <si>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</si>
  <si>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</si>
  <si>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</si>
  <si>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</si>
  <si>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</si>
  <si>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</si>
  <si>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</si>
  <si>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</si>
  <si>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</si>
  <si>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</si>
  <si>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</si>
  <si>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</si>
  <si>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</si>
  <si>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</si>
  <si>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</si>
  <si>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</si>
  <si>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</si>
  <si>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</si>
  <si>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</si>
  <si>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</si>
  <si>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</si>
  <si>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</si>
  <si>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</si>
  <si>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</si>
  <si>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</si>
  <si>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</si>
  <si>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</si>
  <si>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</si>
  <si>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</si>
  <si>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</si>
  <si>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</si>
  <si>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</si>
  <si>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</si>
  <si>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</si>
  <si>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</si>
  <si>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</si>
  <si>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</si>
  <si>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</si>
  <si>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</si>
  <si>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</si>
  <si>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</si>
  <si>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</si>
  <si>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</si>
  <si>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</si>
  <si>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</si>
  <si>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</si>
  <si>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</si>
  <si>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</si>
  <si>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</si>
  <si>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</si>
  <si>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</si>
  <si>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</si>
  <si>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</si>
  <si>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</si>
  <si>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</si>
  <si>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</si>
  <si>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</si>
  <si>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</si>
  <si>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</si>
  <si>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</si>
  <si>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</si>
  <si>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</si>
  <si>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</si>
  <si>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</si>
  <si>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</si>
  <si>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</si>
  <si>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</si>
  <si>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</si>
  <si>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</si>
  <si>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</si>
  <si>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</si>
  <si>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</si>
  <si>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</si>
  <si>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</si>
  <si>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</si>
  <si>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</si>
  <si>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</si>
  <si>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</si>
  <si>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</si>
  <si>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</si>
  <si>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</si>
  <si>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</si>
  <si>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</si>
  <si>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</si>
  <si>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</si>
  <si>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</si>
  <si>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</si>
  <si>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</si>
  <si>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</si>
  <si>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</si>
  <si>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</si>
  <si>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</si>
  <si>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</si>
  <si>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</si>
  <si>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</si>
  <si>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</si>
  <si>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</si>
  <si>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</si>
  <si>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</si>
  <si>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</si>
  <si>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</si>
  <si>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</si>
  <si>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</si>
  <si>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</si>
  <si>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</si>
  <si>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</si>
  <si>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</si>
  <si>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</si>
  <si>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</si>
  <si>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</si>
  <si>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</si>
  <si>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</si>
  <si>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</si>
  <si>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</si>
  <si>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</si>
  <si>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</si>
  <si>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</si>
  <si>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</si>
  <si>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</si>
  <si>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</si>
  <si>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</si>
  <si>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</si>
  <si>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</si>
  <si>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</si>
  <si>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</si>
  <si>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</si>
  <si>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</si>
  <si>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</si>
  <si>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</si>
  <si>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</si>
  <si>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</si>
  <si>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</si>
  <si>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</si>
  <si>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</si>
  <si>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</si>
  <si>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</si>
  <si>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</si>
  <si>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</si>
  <si>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</si>
  <si>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</si>
  <si>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</si>
  <si>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</si>
  <si>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</si>
  <si>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</si>
  <si>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</si>
  <si>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</si>
  <si>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</si>
  <si>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</si>
  <si>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</si>
  <si>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</si>
  <si>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</si>
  <si>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</si>
  <si>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</si>
  <si>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</si>
  <si>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</si>
  <si>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</si>
  <si>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</si>
  <si>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</si>
  <si>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</si>
  <si>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</si>
  <si>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</si>
  <si>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</si>
  <si>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</si>
  <si>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</si>
  <si>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</si>
  <si>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</si>
  <si>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</si>
  <si>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</si>
  <si>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</si>
  <si>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</si>
  <si>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</si>
  <si>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</si>
  <si>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</si>
  <si>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</si>
  <si>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</si>
  <si>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</si>
  <si>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</si>
  <si>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</si>
  <si>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</si>
  <si>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</si>
  <si>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</si>
  <si>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</si>
  <si>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</si>
  <si>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</si>
  <si>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</si>
  <si>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</si>
  <si>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</si>
  <si>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</si>
  <si>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</si>
  <si>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</si>
  <si>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</si>
  <si>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</si>
  <si>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</si>
  <si>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</si>
  <si>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</si>
  <si>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</si>
  <si>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</si>
  <si>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</si>
  <si>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</si>
  <si>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</si>
  <si>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</si>
  <si>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</si>
  <si>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</si>
  <si>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</si>
  <si>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</si>
  <si>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</si>
  <si>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</si>
  <si>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</si>
  <si>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</si>
  <si>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</si>
  <si>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</si>
  <si>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</si>
  <si>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</si>
  <si>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</si>
  <si>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</si>
  <si>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</si>
  <si>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</si>
  <si>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</si>
  <si>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</si>
  <si>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</si>
  <si>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</si>
  <si>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</si>
  <si>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</si>
  <si>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</si>
  <si>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</si>
  <si>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</si>
  <si>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</si>
  <si>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</si>
  <si>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</si>
  <si>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</si>
  <si>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</si>
  <si>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</si>
  <si>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</si>
  <si>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</si>
  <si>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</si>
  <si>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</si>
  <si>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</si>
  <si>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</si>
  <si>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</si>
  <si>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</si>
  <si>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</si>
  <si>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</si>
  <si>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</si>
  <si>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</si>
  <si>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</si>
  <si>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</si>
  <si>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</si>
  <si>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</si>
  <si>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</si>
  <si>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</si>
  <si>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</si>
  <si>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</si>
  <si>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</si>
  <si>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</si>
  <si>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</si>
  <si>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</si>
  <si>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</si>
  <si>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</si>
  <si>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</si>
  <si>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</si>
  <si>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</si>
  <si>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</si>
  <si>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</si>
  <si>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</si>
  <si>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</si>
  <si>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</si>
  <si>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</si>
  <si>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</si>
  <si>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</si>
  <si>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</si>
  <si>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</si>
  <si>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</si>
  <si>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</si>
  <si>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</si>
  <si>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</si>
  <si>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</si>
  <si>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</si>
  <si>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</si>
  <si>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</si>
  <si>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</si>
  <si>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</si>
  <si>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</si>
  <si>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</si>
  <si>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</si>
  <si>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</si>
  <si>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</si>
  <si>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</si>
  <si>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</si>
  <si>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</si>
  <si>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</si>
  <si>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</si>
  <si>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</si>
  <si>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</si>
  <si>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</si>
  <si>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</si>
  <si>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</si>
  <si>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</si>
  <si>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</si>
  <si>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</si>
  <si>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</si>
  <si>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</si>
  <si>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</si>
  <si>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</si>
  <si>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</si>
  <si>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</si>
  <si>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</si>
  <si>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</si>
  <si>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</si>
  <si>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</si>
  <si>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</si>
  <si>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</si>
  <si>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</si>
  <si>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</si>
  <si>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</si>
  <si>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</si>
  <si>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</si>
  <si>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</si>
  <si>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</si>
  <si>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</si>
  <si>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</si>
  <si>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</si>
  <si>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</si>
  <si>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</si>
  <si>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</si>
  <si>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</si>
  <si>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</si>
  <si>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</si>
  <si>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</si>
  <si>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</si>
  <si>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</si>
  <si>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</si>
  <si>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</si>
  <si>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</si>
  <si>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</si>
  <si>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</si>
  <si>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</si>
  <si>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</si>
  <si>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</si>
  <si>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</si>
  <si>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</si>
  <si>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</si>
  <si>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</si>
  <si>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</si>
  <si>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</si>
  <si>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</si>
  <si>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</si>
  <si>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</si>
  <si>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</si>
  <si>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</si>
  <si>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</si>
  <si>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</si>
  <si>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</si>
  <si>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</si>
  <si>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</si>
  <si>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</si>
  <si>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</si>
  <si>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</si>
  <si>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</si>
  <si>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</si>
  <si>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</si>
  <si>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</si>
  <si>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</si>
  <si>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</si>
  <si>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</si>
  <si>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</si>
  <si>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</si>
  <si>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</si>
  <si>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</si>
  <si>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</si>
  <si>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</si>
  <si>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</si>
  <si>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</si>
  <si>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</si>
  <si>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</si>
  <si>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</si>
  <si>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</si>
  <si>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</si>
  <si>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</si>
  <si>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</si>
  <si>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</si>
  <si>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</si>
  <si>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</si>
  <si>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</si>
  <si>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</si>
  <si>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</si>
  <si>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</si>
  <si>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</si>
  <si>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</si>
  <si>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</si>
  <si>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</si>
  <si>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</si>
  <si>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</si>
  <si>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</si>
  <si>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</si>
  <si>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</si>
  <si>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</si>
  <si>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</si>
  <si>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</si>
  <si>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</si>
  <si>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</si>
  <si>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</si>
  <si>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</si>
  <si>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</si>
  <si>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</si>
  <si>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</si>
  <si>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</si>
  <si>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</si>
  <si>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</si>
  <si>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</si>
  <si>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</si>
  <si>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</si>
  <si>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</si>
  <si>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</si>
  <si>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Count of outcome</t>
  </si>
  <si>
    <t>Row Labels</t>
  </si>
  <si>
    <t>Grand Total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</si>
  <si>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</si>
  <si>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</si>
  <si>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</si>
  <si>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</si>
  <si>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</si>
  <si>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</si>
  <si>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</si>
  <si>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</si>
  <si>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</si>
  <si>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</si>
  <si>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</si>
  <si>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</si>
  <si>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</si>
  <si>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</si>
  <si>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</si>
  <si>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</si>
  <si>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</si>
  <si>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</si>
  <si>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</si>
  <si>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</si>
  <si>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</si>
  <si>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</si>
  <si>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</si>
  <si>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</si>
  <si>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</si>
  <si>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</si>
  <si>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Ended Conversation</t>
  </si>
  <si>
    <t>Date Created Conversions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</si>
  <si>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</si>
  <si>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</si>
  <si>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</si>
  <si>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</si>
  <si>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</si>
  <si>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</si>
  <si>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</si>
  <si>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</si>
  <si>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</si>
  <si>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</si>
  <si>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</si>
  <si>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</si>
  <si>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</si>
  <si>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Sucessful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</si>
  <si>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</si>
  <si>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</si>
  <si>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</si>
  <si>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</si>
  <si>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</si>
  <si>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</si>
  <si>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</si>
  <si>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</si>
  <si>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</si>
  <si>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</si>
  <si>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</si>
  <si>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</si>
  <si>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</si>
  <si>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</si>
  <si>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</si>
  <si>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</si>
  <si>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</si>
  <si>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>number canceled</t>
  </si>
  <si>
    <t>successful campaigns</t>
  </si>
  <si>
    <t>failed campaigns</t>
  </si>
  <si>
    <t>mean</t>
  </si>
  <si>
    <t>median</t>
  </si>
  <si>
    <t xml:space="preserve">minimum 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</si>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</sst>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0" fillId="0" borderId="0" xfId="0" applyNumberFormat="1"/>
    <xf numFmtId="0" fontId="0" fillId="33" borderId="0" xfId="0" applyFill="1"/>
    <xf numFmtId="0" fontId="0" fillId="34" borderId="0" xfId="0" applyFill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theme="1"/>
      </font>
      <fill>
        <patternFill>
          <fgColor theme="0"/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fgColor theme="0"/>
          <bgColor theme="4"/>
        </patternFill>
      </fill>
    </dxf>
    <dxf>
      <fill>
        <patternFill>
          <bgColor rgb="FFC0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ifeanyi.xlsx]Sheet1!PivotTable5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3-2747-8891-CA2A1F716A6D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3-2747-8891-CA2A1F716A6D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43-2747-8891-CA2A1F716A6D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43-2747-8891-CA2A1F716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1555728"/>
        <c:axId val="1081558592"/>
      </c:barChart>
      <c:catAx>
        <c:axId val="108155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58592"/>
        <c:crosses val="autoZero"/>
        <c:auto val="1"/>
        <c:lblAlgn val="ctr"/>
        <c:lblOffset val="100"/>
        <c:noMultiLvlLbl val="0"/>
      </c:catAx>
      <c:valAx>
        <c:axId val="108155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55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ifeanyi.xlsx]Sheet2!PivotTable6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6-0A4D-99C0-7B674F9B1DD4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6-0A4D-99C0-7B674F9B1DD4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6-0A4D-99C0-7B674F9B1DD4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A6-0A4D-99C0-7B674F9B1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7390752"/>
        <c:axId val="1857318128"/>
      </c:barChart>
      <c:catAx>
        <c:axId val="185739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18128"/>
        <c:crosses val="autoZero"/>
        <c:auto val="1"/>
        <c:lblAlgn val="ctr"/>
        <c:lblOffset val="100"/>
        <c:noMultiLvlLbl val="0"/>
      </c:catAx>
      <c:valAx>
        <c:axId val="185731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39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ifeanyi.xlsx]Sheet3!PivotTable8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1262752833513878E-2"/>
          <c:y val="3.3670033670033669E-2"/>
          <c:w val="0.77538990121101392"/>
          <c:h val="0.88488215488215494"/>
        </c:manualLayout>
      </c:layout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3-A845-98B4-F74638460B9B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3-A845-98B4-F74638460B9B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23-A845-98B4-F74638460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6447"/>
        <c:axId val="2125866560"/>
      </c:lineChart>
      <c:catAx>
        <c:axId val="2598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66560"/>
        <c:crosses val="autoZero"/>
        <c:auto val="1"/>
        <c:lblAlgn val="ctr"/>
        <c:lblOffset val="100"/>
        <c:noMultiLvlLbl val="0"/>
      </c:catAx>
      <c:valAx>
        <c:axId val="212586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2F-1545-A321-707893BAD874}"/>
            </c:ext>
          </c:extLst>
        </c:ser>
        <c:ser>
          <c:idx val="1"/>
          <c:order val="1"/>
          <c:tx>
            <c:strRef>
              <c:f>Sheet4!$G$1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2F-1545-A321-707893BAD874}"/>
            </c:ext>
          </c:extLst>
        </c:ser>
        <c:ser>
          <c:idx val="2"/>
          <c:order val="2"/>
          <c:tx>
            <c:strRef>
              <c:f>Sheet4!$H$1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F-1545-A321-707893BAD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952496"/>
        <c:axId val="1975954656"/>
      </c:lineChart>
      <c:catAx>
        <c:axId val="197595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954656"/>
        <c:crosses val="autoZero"/>
        <c:auto val="1"/>
        <c:lblAlgn val="ctr"/>
        <c:lblOffset val="100"/>
        <c:noMultiLvlLbl val="0"/>
      </c:catAx>
      <c:valAx>
        <c:axId val="197595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9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2</xdr:row>
      <xdr:rowOff>0</xdr:rowOff>
    </xdr:from>
    <xdr:to>
      <xdr:col>15</xdr:col>
      <xdr:colOff>266700</xdr:colOff>
      <xdr:row>21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A123530-B22E-5CC3-78C4-27B625B5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5</xdr:row>
      <xdr:rowOff>50800</xdr:rowOff>
    </xdr:from>
    <xdr:to>
      <xdr:col>12</xdr:col>
      <xdr:colOff>431800</xdr:colOff>
      <xdr:row>26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B5C186-5827-169F-821A-D180A9FDA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901700</xdr:colOff>
      <xdr:row>2</xdr:row>
      <xdr:rowOff>88900</xdr:rowOff>
    </xdr:from>
    <xdr:to>
      <xdr:col>10</xdr:col>
      <xdr:colOff>571500</xdr:colOff>
      <xdr:row>21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FD342F-9A3C-C56B-E23E-3F9CB1CBF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13</xdr:row>
      <xdr:rowOff>190500</xdr:rowOff>
    </xdr:from>
    <xdr:to>
      <xdr:col>8</xdr:col>
      <xdr:colOff>368300</xdr:colOff>
      <xdr:row>29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CD1077-BEAA-F01A-0056-C072372D0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48.881523379627" createdVersion="8" refreshedVersion="8" minRefreshableVersion="3" recordCount="1000" xr:uid="{433A910A-DB12-D543-B0F7-C9E5B1EC91AF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52.856263425929" createdVersion="8" refreshedVersion="8" minRefreshableVersion="3" recordCount="1000" xr:uid="{7EB61BA5-0BEA-B148-A457-7183969323E4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s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ation" numFmtId="164">
      <sharedItems containsSemiMixedTypes="0" containsNonDate="0" containsDate="1" containsString="0" minDate="2010-01-09T06:00:00" maxDate="2020-02-10T06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1614035087719"/>
    <x v="2"/>
    <s v="AUD"/>
    <n v="1384668000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0833333333333"/>
    <x v="1"/>
    <s v="USD"/>
    <n v="1565499600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39622641509436"/>
    <x v="1"/>
    <s v="USD"/>
    <n v="1547964000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3333333333329"/>
    <x v="3"/>
    <s v="DKK"/>
    <n v="1346130000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55555555555557"/>
    <x v="4"/>
    <s v="GBP"/>
    <n v="1505278800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3832599118943"/>
    <x v="3"/>
    <s v="DKK"/>
    <n v="1439442000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0.997175141242938"/>
    <x v="3"/>
    <s v="DKK"/>
    <n v="1281330000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09090909090907"/>
    <x v="1"/>
    <s v="USD"/>
    <n v="1379566800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222222222223"/>
    <x v="1"/>
    <s v="USD"/>
    <n v="1285045200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4545454545454"/>
    <x v="1"/>
    <s v="USD"/>
    <n v="1571720400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102040816327"/>
    <x v="1"/>
    <s v="USD"/>
    <n v="1465621200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s v="USD"/>
    <n v="1331013600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86725663716811"/>
    <x v="1"/>
    <s v="USD"/>
    <n v="1575957600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236989591674"/>
    <x v="1"/>
    <s v="USD"/>
    <n v="1294812000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03703703703701"/>
    <x v="1"/>
    <s v="USD"/>
    <n v="1536382800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.001483679525222"/>
    <x v="1"/>
    <s v="USD"/>
    <n v="1551679200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134670487107"/>
    <x v="1"/>
    <s v="USD"/>
    <n v="140652360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55555555555557"/>
    <x v="1"/>
    <s v="USD"/>
    <n v="1313384400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4943820224717"/>
    <x v="1"/>
    <s v="USD"/>
    <n v="1522731600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2535211267606"/>
    <x v="4"/>
    <s v="GBP"/>
    <n v="1550124000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.003741114852225"/>
    <x v="1"/>
    <s v="USD"/>
    <n v="1403326800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0674846625772"/>
    <x v="1"/>
    <s v="USD"/>
    <n v="1305694800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09459459459457"/>
    <x v="1"/>
    <s v="USD"/>
    <n v="1533013200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1.997747747747745"/>
    <x v="1"/>
    <s v="USD"/>
    <n v="1265695200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.000622665006233"/>
    <x v="5"/>
    <s v="CHF"/>
    <n v="1532062800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426356589147"/>
    <x v="1"/>
    <s v="USD"/>
    <n v="155867400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.004334633723452"/>
    <x v="6"/>
    <s v="EUR"/>
    <n v="1515564000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.000184535892231"/>
    <x v="1"/>
    <s v="USD"/>
    <n v="1412485200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3893129770996"/>
    <x v="3"/>
    <s v="DKK"/>
    <n v="1547877600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25"/>
    <x v="1"/>
    <s v="USD"/>
    <n v="1298700000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196261682242"/>
    <x v="1"/>
    <s v="USD"/>
    <n v="1570338000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1194029850742"/>
    <x v="1"/>
    <s v="USD"/>
    <n v="1287378000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25"/>
    <x v="3"/>
    <s v="DKK"/>
    <n v="1361772000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1414141414145"/>
    <x v="1"/>
    <s v="USD"/>
    <n v="127571400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342342342343"/>
    <x v="6"/>
    <s v="EUR"/>
    <n v="1346734800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5.995495495495497"/>
    <x v="1"/>
    <s v="USD"/>
    <n v="1309755600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6.998873148744366"/>
    <x v="1"/>
    <s v="USD"/>
    <n v="1406178000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122448979592"/>
    <x v="3"/>
    <s v="DKK"/>
    <n v="1552798800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75"/>
    <x v="1"/>
    <s v="USD"/>
    <n v="1478062800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3043478260867"/>
    <x v="1"/>
    <s v="USD"/>
    <n v="1278565200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45637583892618"/>
    <x v="1"/>
    <s v="USD"/>
    <n v="1396069200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07815713698065"/>
    <x v="1"/>
    <s v="USD"/>
    <n v="1435208400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59405940594061"/>
    <x v="1"/>
    <s v="USD"/>
    <n v="1571547600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06816632583508"/>
    <x v="4"/>
    <s v="GBP"/>
    <n v="1332824400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86666666666669"/>
    <x v="1"/>
    <s v="USD"/>
    <n v="1284526800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19617224880386"/>
    <x v="1"/>
    <s v="USD"/>
    <n v="1400562000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333333333333"/>
    <x v="1"/>
    <s v="USD"/>
    <n v="1520748000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4122137404576"/>
    <x v="1"/>
    <s v="USD"/>
    <n v="1532926800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79268292682926"/>
    <x v="1"/>
    <s v="USD"/>
    <n v="1420869600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59701492537314"/>
    <x v="1"/>
    <s v="USD"/>
    <n v="1504242000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1611374407583"/>
    <x v="1"/>
    <s v="USD"/>
    <n v="1442811600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859375"/>
    <x v="1"/>
    <s v="USD"/>
    <n v="1497243600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4.998125000000002"/>
    <x v="0"/>
    <s v="CAD"/>
    <n v="134250120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.001775410563695"/>
    <x v="0"/>
    <s v="CAD"/>
    <n v="1298268000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0160642570278"/>
    <x v="1"/>
    <s v="USD"/>
    <n v="1433480400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4736842105263"/>
    <x v="1"/>
    <s v="USD"/>
    <n v="1530507600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38135593220339"/>
    <x v="1"/>
    <s v="USD"/>
    <n v="1296108000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1666666666667"/>
    <x v="1"/>
    <s v="USD"/>
    <n v="1428469200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.001722017220171"/>
    <x v="4"/>
    <s v="GBP"/>
    <n v="1264399200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75609756097562"/>
    <x v="6"/>
    <s v="EUR"/>
    <n v="1501131600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352941176471"/>
    <x v="1"/>
    <s v="USD"/>
    <n v="1292738400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3.995555555555555"/>
    <x v="6"/>
    <s v="EUR"/>
    <n v="128867400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15789473684205"/>
    <x v="1"/>
    <s v="USD"/>
    <n v="1575093600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1481481481481"/>
    <x v="1"/>
    <s v="USD"/>
    <n v="1435726800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4772727272727"/>
    <x v="1"/>
    <s v="USD"/>
    <n v="1480226400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88235294117646"/>
    <x v="4"/>
    <s v="GBP"/>
    <n v="1459054800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17647058823533"/>
    <x v="1"/>
    <s v="USD"/>
    <n v="1531630800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.00296912114014"/>
    <x v="1"/>
    <s v="USD"/>
    <n v="1421992800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2857142857139"/>
    <x v="1"/>
    <s v="USD"/>
    <n v="1285563600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18181818181816"/>
    <x v="1"/>
    <s v="USD"/>
    <n v="1523854800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.004773269689736"/>
    <x v="1"/>
    <s v="USD"/>
    <n v="1529125200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2598425196852"/>
    <x v="1"/>
    <s v="USD"/>
    <n v="150398280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09489051094897"/>
    <x v="1"/>
    <s v="USD"/>
    <n v="1511416800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3333333333337"/>
    <x v="4"/>
    <s v="GBP"/>
    <n v="1547704800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39.996000000000002"/>
    <x v="1"/>
    <s v="USD"/>
    <n v="1469682000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36898395722"/>
    <x v="1"/>
    <s v="USD"/>
    <n v="1343451600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3380281690144"/>
    <x v="2"/>
    <s v="AUD"/>
    <n v="1315717200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08374384236456"/>
    <x v="1"/>
    <s v="USD"/>
    <n v="1430715600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2941970310384"/>
    <x v="2"/>
    <s v="AUD"/>
    <n v="1299564000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106194690266"/>
    <x v="1"/>
    <s v="USD"/>
    <n v="1429160400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58333333333329"/>
    <x v="1"/>
    <s v="USD"/>
    <n v="1271307600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49056603773583"/>
    <x v="1"/>
    <s v="USD"/>
    <n v="145638000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09.99705449189985"/>
    <x v="6"/>
    <s v="EUR"/>
    <n v="1470459600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6586345381526"/>
    <x v="5"/>
    <s v="CHF"/>
    <n v="1277269200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7.99508196721311"/>
    <x v="1"/>
    <s v="USD"/>
    <n v="1350709200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27777777777777"/>
    <x v="4"/>
    <s v="GBP"/>
    <n v="1554613200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66666666666664"/>
    <x v="1"/>
    <s v="USD"/>
    <n v="1571029200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4.999141999141997"/>
    <x v="1"/>
    <s v="USD"/>
    <n v="1299736800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061946902655"/>
    <x v="1"/>
    <s v="USD"/>
    <n v="1435208400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09016393442622"/>
    <x v="2"/>
    <s v="AUD"/>
    <n v="1437973200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463414634147"/>
    <x v="1"/>
    <s v="USD"/>
    <n v="1416895200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4878048780488"/>
    <x v="1"/>
    <s v="USD"/>
    <n v="14244984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17857142857142"/>
    <x v="1"/>
    <s v="USD"/>
    <n v="1526274000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3513513513516"/>
    <x v="6"/>
    <s v="EUR"/>
    <n v="1287896400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05216484089729"/>
    <x v="1"/>
    <s v="USD"/>
    <n v="1495515600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315789473684"/>
    <x v="1"/>
    <s v="USD"/>
    <n v="1364878800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78911564625844"/>
    <x v="1"/>
    <s v="USD"/>
    <n v="1567918800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895348837209298"/>
    <x v="1"/>
    <s v="USD"/>
    <n v="1524459600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7831325301204"/>
    <x v="1"/>
    <s v="USD"/>
    <n v="1333688400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1666666666667"/>
    <x v="1"/>
    <s v="USD"/>
    <n v="1389506400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3108108108112"/>
    <x v="1"/>
    <s v="USD"/>
    <n v="1536642000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414201183432"/>
    <x v="1"/>
    <s v="USD"/>
    <n v="134829000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38931297709928"/>
    <x v="1"/>
    <s v="USD"/>
    <n v="1505192400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079365079364"/>
    <x v="1"/>
    <s v="USD"/>
    <n v="1554786000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.001815980629537"/>
    <x v="6"/>
    <s v="EUR"/>
    <n v="1510898400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2727272727272"/>
    <x v="1"/>
    <s v="USD"/>
    <n v="1316667600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1044776119406"/>
    <x v="1"/>
    <s v="USD"/>
    <n v="1390716000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220779220779"/>
    <x v="1"/>
    <s v="USD"/>
    <n v="1402894800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.003367003367003"/>
    <x v="1"/>
    <s v="USD"/>
    <n v="1429246800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43300110742"/>
    <x v="1"/>
    <s v="USD"/>
    <n v="1412485200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5.997933274284026"/>
    <x v="1"/>
    <s v="USD"/>
    <n v="141706800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87915407854985"/>
    <x v="0"/>
    <s v="CAD"/>
    <n v="1448344800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340425531915"/>
    <x v="6"/>
    <s v="EUR"/>
    <n v="1557723600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3333333333336"/>
    <x v="1"/>
    <s v="USD"/>
    <n v="1537333200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4444444444443"/>
    <x v="1"/>
    <s v="USD"/>
    <n v="1471150800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6875"/>
    <x v="0"/>
    <s v="CAD"/>
    <n v="1273640400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7669172932327"/>
    <x v="1"/>
    <s v="USD"/>
    <n v="1282885200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2727272727269"/>
    <x v="2"/>
    <s v="AUD"/>
    <n v="1422943200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.001876172607879"/>
    <x v="3"/>
    <s v="DKK"/>
    <n v="1319605200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7.996725337699544"/>
    <x v="4"/>
    <s v="GBP"/>
    <n v="1385704800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78651685393261"/>
    <x v="1"/>
    <s v="USD"/>
    <n v="151573680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5597484276729"/>
    <x v="1"/>
    <s v="USD"/>
    <n v="1313125200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87234042553197"/>
    <x v="5"/>
    <s v="CHF"/>
    <n v="1308459600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05982905982903"/>
    <x v="1"/>
    <s v="USD"/>
    <n v="1362636000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3793103448278"/>
    <x v="1"/>
    <s v="USD"/>
    <n v="1402117200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36809815950917"/>
    <x v="1"/>
    <s v="USD"/>
    <n v="1429592400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247311827953"/>
    <x v="1"/>
    <s v="USD"/>
    <n v="1519538400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2530345471522"/>
    <x v="1"/>
    <s v="USD"/>
    <n v="1434085200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07692307692307"/>
    <x v="1"/>
    <s v="USD"/>
    <n v="1333688400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66666666666663"/>
    <x v="1"/>
    <s v="USD"/>
    <n v="1560747600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583333333329"/>
    <x v="5"/>
    <s v="CHF"/>
    <n v="1410066000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4705882352942"/>
    <x v="1"/>
    <s v="USD"/>
    <n v="1320732000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1959798994975"/>
    <x v="1"/>
    <s v="USD"/>
    <n v="1465794000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8691588785046"/>
    <x v="1"/>
    <s v="USD"/>
    <n v="1500958800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07692307692301"/>
    <x v="1"/>
    <s v="USD"/>
    <n v="1357020000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1588275391958"/>
    <x v="1"/>
    <s v="USD"/>
    <n v="1402290000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06220379146917"/>
    <x v="1"/>
    <s v="USD"/>
    <n v="1487311200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.000176025347649"/>
    <x v="1"/>
    <s v="USD"/>
    <n v="135062280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2492917847028"/>
    <x v="1"/>
    <s v="USD"/>
    <n v="1463029200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68174204355108"/>
    <x v="1"/>
    <s v="USD"/>
    <n v="1269493200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3192612137203"/>
    <x v="2"/>
    <s v="AUD"/>
    <n v="1570251600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3333333333334"/>
    <x v="2"/>
    <s v="AUD"/>
    <n v="1388383200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073170731707"/>
    <x v="1"/>
    <s v="USD"/>
    <n v="1449554400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0933552992861"/>
    <x v="1"/>
    <s v="USD"/>
    <n v="1553662800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76829268292678"/>
    <x v="1"/>
    <s v="USD"/>
    <n v="1556341200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3333333333336"/>
    <x v="1"/>
    <s v="USD"/>
    <n v="1442984400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78343949044589"/>
    <x v="5"/>
    <s v="CHF"/>
    <n v="1544248800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2520325203251"/>
    <x v="1"/>
    <s v="USD"/>
    <n v="150847560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068767908309"/>
    <x v="1"/>
    <s v="USD"/>
    <n v="1507438800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05985634477256"/>
    <x v="1"/>
    <s v="USD"/>
    <n v="1501563600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77868852459019"/>
    <x v="1"/>
    <s v="USD"/>
    <n v="1292997600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1.996858638743454"/>
    <x v="3"/>
    <s v="DKK"/>
    <n v="1550815200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8161010260455"/>
    <x v="1"/>
    <s v="USD"/>
    <n v="1339909200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07462686567166"/>
    <x v="1"/>
    <s v="USD"/>
    <n v="1501736400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334401024984"/>
    <x v="1"/>
    <s v="USD"/>
    <n v="136885320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333333333333"/>
    <x v="1"/>
    <s v="USD"/>
    <n v="1444021200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1.999115044247787"/>
    <x v="1"/>
    <s v="USD"/>
    <n v="1472619600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115089514067"/>
    <x v="1"/>
    <s v="USD"/>
    <n v="1472878800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8.997079225994888"/>
    <x v="1"/>
    <s v="USD"/>
    <n v="1289800800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85714285714288"/>
    <x v="1"/>
    <s v="USD"/>
    <n v="1505970000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05654509471306"/>
    <x v="0"/>
    <s v="CAD"/>
    <n v="1363496400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196487897485"/>
    <x v="2"/>
    <s v="AUD"/>
    <n v="1269234000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0882352941174"/>
    <x v="1"/>
    <s v="USD"/>
    <n v="1507093200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8.996383363471971"/>
    <x v="3"/>
    <s v="DKK"/>
    <n v="1560574800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88372093023258"/>
    <x v="0"/>
    <s v="CAD"/>
    <n v="128400840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29411764705884"/>
    <x v="1"/>
    <s v="USD"/>
    <n v="1556859600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89473684210527"/>
    <x v="1"/>
    <s v="USD"/>
    <n v="1526187600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06772009029348"/>
    <x v="1"/>
    <s v="USD"/>
    <n v="1400821200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66712898751737"/>
    <x v="0"/>
    <s v="CAD"/>
    <n v="1361599200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498866213152"/>
    <x v="1"/>
    <s v="USD"/>
    <n v="1457071200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69767441860463"/>
    <x v="6"/>
    <s v="EUR"/>
    <n v="1552366800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9382716049379"/>
    <x v="1"/>
    <s v="USD"/>
    <n v="1403845200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38461538461537"/>
    <x v="1"/>
    <s v="USD"/>
    <n v="152316360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4603174603178"/>
    <x v="1"/>
    <s v="USD"/>
    <n v="1442206800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7824427480917"/>
    <x v="1"/>
    <s v="USD"/>
    <n v="1532840400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0055304172951"/>
    <x v="1"/>
    <s v="USD"/>
    <n v="1498194000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58333333333336"/>
    <x v="1"/>
    <s v="USD"/>
    <n v="1281070800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61538461538467"/>
    <x v="1"/>
    <s v="USD"/>
    <n v="1436245200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4649681528661"/>
    <x v="1"/>
    <s v="USD"/>
    <n v="1406264400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2682926829272"/>
    <x v="1"/>
    <s v="USD"/>
    <n v="1317531600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2.999777678968428"/>
    <x v="2"/>
    <s v="AUD"/>
    <n v="1484632800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25000000000001"/>
    <x v="1"/>
    <s v="USD"/>
    <n v="1301806800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74999999999997"/>
    <x v="1"/>
    <s v="USD"/>
    <n v="15397524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3333333333336"/>
    <x v="1"/>
    <s v="USD"/>
    <n v="1267250400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4900146127615"/>
    <x v="1"/>
    <s v="USD"/>
    <n v="1510207200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.004950495049506"/>
    <x v="2"/>
    <s v="AUD"/>
    <n v="1462510800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4247787610619"/>
    <x v="3"/>
    <s v="DKK"/>
    <n v="1488520800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4615384615381"/>
    <x v="1"/>
    <s v="USD"/>
    <n v="1377579600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14285714285708"/>
    <x v="1"/>
    <s v="USD"/>
    <n v="1576389600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39.997435299603637"/>
    <x v="1"/>
    <s v="USD"/>
    <n v="1289019600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2121212121212"/>
    <x v="1"/>
    <s v="USD"/>
    <n v="1282194000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25874125874127"/>
    <x v="1"/>
    <s v="USD"/>
    <n v="155003760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7851239669421"/>
    <x v="1"/>
    <s v="USD"/>
    <n v="1321941600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.003211991434689"/>
    <x v="1"/>
    <s v="USD"/>
    <n v="1556427600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05037783375315"/>
    <x v="4"/>
    <s v="GBP"/>
    <n v="1320991200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1552956465242"/>
    <x v="1"/>
    <s v="USD"/>
    <n v="1345093200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35294117647058"/>
    <x v="1"/>
    <s v="USD"/>
    <n v="1309496400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3116108306566"/>
    <x v="1"/>
    <s v="USD"/>
    <n v="1340254800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2753623188406"/>
    <x v="1"/>
    <s v="USD"/>
    <n v="1412226000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66702470461868"/>
    <x v="1"/>
    <s v="USD"/>
    <n v="1458104400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1.999165275459099"/>
    <x v="1"/>
    <s v="USD"/>
    <n v="1411534800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29.999659863945578"/>
    <x v="1"/>
    <s v="USD"/>
    <n v="139909320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05357142857139"/>
    <x v="1"/>
    <s v="USD"/>
    <n v="1270702800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182396606575"/>
    <x v="1"/>
    <s v="USD"/>
    <n v="1431666000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6.998379254457049"/>
    <x v="1"/>
    <s v="USD"/>
    <n v="1472619600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9333594668758"/>
    <x v="1"/>
    <s v="USD"/>
    <n v="1496293200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1584158415841"/>
    <x v="1"/>
    <s v="USD"/>
    <n v="1575612000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2835820895519"/>
    <x v="1"/>
    <s v="USD"/>
    <n v="1369112400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3478260869563"/>
    <x v="1"/>
    <s v="USD"/>
    <n v="1469422800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4193548387103"/>
    <x v="1"/>
    <s v="USD"/>
    <n v="1307854800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06040268456373"/>
    <x v="6"/>
    <s v="EUR"/>
    <n v="1503378000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0869565217391"/>
    <x v="1"/>
    <s v="USD"/>
    <n v="1486965600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210526315789"/>
    <x v="2"/>
    <s v="AUD"/>
    <n v="156143880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1671732522799"/>
    <x v="1"/>
    <s v="USD"/>
    <n v="1398402000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1546391752578"/>
    <x v="3"/>
    <s v="DKK"/>
    <n v="1513231200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68292682926827"/>
    <x v="1"/>
    <s v="USD"/>
    <n v="1440824400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15695067264573"/>
    <x v="1"/>
    <s v="USD"/>
    <n v="1281070800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7684085510689"/>
    <x v="2"/>
    <s v="AUD"/>
    <n v="1397365200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15999999999997"/>
    <x v="1"/>
    <s v="USD"/>
    <n v="1494392400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25210084033617"/>
    <x v="1"/>
    <s v="USD"/>
    <n v="1520143200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45283018867923"/>
    <x v="1"/>
    <s v="USD"/>
    <n v="1405314000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3364485981304"/>
    <x v="1"/>
    <s v="USD"/>
    <n v="1396846800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6486486486484"/>
    <x v="1"/>
    <s v="USD"/>
    <n v="1375678800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3800424628457"/>
    <x v="1"/>
    <s v="USD"/>
    <n v="148238640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05504587155963"/>
    <x v="2"/>
    <s v="AUD"/>
    <n v="1420005600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.000773395204948"/>
    <x v="1"/>
    <s v="USD"/>
    <n v="1420178400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19801980198018"/>
    <x v="1"/>
    <s v="USD"/>
    <n v="1355032800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254237288136"/>
    <x v="1"/>
    <s v="USD"/>
    <n v="1382677200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19475655430711"/>
    <x v="0"/>
    <s v="CAD"/>
    <n v="1302238800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47727272727266"/>
    <x v="1"/>
    <s v="USD"/>
    <n v="1487656800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.003535651149086"/>
    <x v="1"/>
    <s v="USD"/>
    <n v="1297836000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333333333333"/>
    <x v="4"/>
    <s v="GBP"/>
    <n v="1453615200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2043010752688"/>
    <x v="1"/>
    <s v="USD"/>
    <n v="148117680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4782608695656"/>
    <x v="1"/>
    <s v="USD"/>
    <n v="1354946400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65134099616856"/>
    <x v="1"/>
    <s v="USD"/>
    <n v="1348808400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36123348017624"/>
    <x v="1"/>
    <s v="USD"/>
    <n v="1282712400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4392523364486"/>
    <x v="1"/>
    <s v="USD"/>
    <n v="1301979600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0251256281406"/>
    <x v="1"/>
    <s v="USD"/>
    <n v="1263016800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.002721335268504"/>
    <x v="1"/>
    <s v="USD"/>
    <n v="1360648800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27906976744185"/>
    <x v="1"/>
    <s v="USD"/>
    <n v="1451800800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6.996228786926462"/>
    <x v="6"/>
    <s v="EUR"/>
    <n v="1415340000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0606936416185"/>
    <x v="2"/>
    <s v="AUD"/>
    <n v="1351054800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16666666666664"/>
    <x v="1"/>
    <s v="USD"/>
    <n v="1349326800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218390804597"/>
    <x v="1"/>
    <s v="USD"/>
    <n v="154891440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05291005291006"/>
    <x v="1"/>
    <s v="USD"/>
    <n v="1291269600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16393442622949"/>
    <x v="1"/>
    <s v="USD"/>
    <n v="1449468000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1647307286173"/>
    <x v="1"/>
    <s v="USD"/>
    <n v="1562734800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57446808510639"/>
    <x v="0"/>
    <s v="CAD"/>
    <n v="1505624400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3333333333331"/>
    <x v="1"/>
    <s v="USD"/>
    <n v="1509948000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198275862068968"/>
    <x v="1"/>
    <s v="USD"/>
    <n v="1554526800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0075187969928"/>
    <x v="1"/>
    <s v="USD"/>
    <n v="1334811600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39759036144579"/>
    <x v="1"/>
    <s v="USD"/>
    <n v="1279515600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2307692307693"/>
    <x v="1"/>
    <s v="USD"/>
    <n v="1353909600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0989010989011"/>
    <x v="1"/>
    <s v="USD"/>
    <n v="153595080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87277353689571"/>
    <x v="1"/>
    <s v="USD"/>
    <n v="1511244000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2609117361791"/>
    <x v="1"/>
    <s v="USD"/>
    <n v="1331445600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40601503759393"/>
    <x v="1"/>
    <s v="USD"/>
    <n v="1480226400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0344827586206"/>
    <x v="3"/>
    <s v="DKK"/>
    <n v="1464584400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65151515151516"/>
    <x v="1"/>
    <s v="USD"/>
    <n v="1335848400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27559055118111"/>
    <x v="1"/>
    <s v="USD"/>
    <n v="1473483600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8804347826087"/>
    <x v="1"/>
    <s v="USD"/>
    <n v="1479880800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7386363636364"/>
    <x v="1"/>
    <s v="USD"/>
    <n v="1430197200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0802919708028"/>
    <x v="3"/>
    <s v="DKK"/>
    <n v="1331701200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82195845697326"/>
    <x v="0"/>
    <s v="CAD"/>
    <n v="1438578000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1541850220265"/>
    <x v="1"/>
    <s v="USD"/>
    <n v="136816200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3084112149539"/>
    <x v="1"/>
    <s v="USD"/>
    <n v="1318654800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125"/>
    <x v="6"/>
    <s v="EUR"/>
    <n v="1286254800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3497267759565"/>
    <x v="1"/>
    <s v="USD"/>
    <n v="1540530000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.004712041884815"/>
    <x v="5"/>
    <s v="CHF"/>
    <n v="1381813200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052631578948"/>
    <x v="2"/>
    <s v="AUD"/>
    <n v="1548655200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40384615384613"/>
    <x v="2"/>
    <s v="AUD"/>
    <n v="1389679200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8333333333329"/>
    <x v="1"/>
    <s v="USD"/>
    <n v="1456466400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77551020408163"/>
    <x v="1"/>
    <s v="USD"/>
    <n v="1456984800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3728813559323"/>
    <x v="1"/>
    <s v="USD"/>
    <n v="1424930400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4285714285711"/>
    <x v="1"/>
    <s v="USD"/>
    <n v="1535864400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125"/>
    <x v="1"/>
    <s v="USD"/>
    <n v="1452146400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67605633802816"/>
    <x v="1"/>
    <s v="USD"/>
    <n v="1470546000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235294117647"/>
    <x v="1"/>
    <s v="USD"/>
    <n v="1458363600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28571428571431"/>
    <x v="1"/>
    <s v="USD"/>
    <n v="1500008400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68133535660087"/>
    <x v="3"/>
    <s v="DKK"/>
    <n v="1338958800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109589041096"/>
    <x v="1"/>
    <s v="USD"/>
    <n v="1303102800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25"/>
    <x v="1"/>
    <s v="USD"/>
    <n v="12707892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429752066116"/>
    <x v="1"/>
    <s v="USD"/>
    <n v="1297836000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8.996525921966864"/>
    <x v="1"/>
    <s v="USD"/>
    <n v="1382677200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2556390977442"/>
    <x v="1"/>
    <s v="USD"/>
    <n v="1552366800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096774193549"/>
    <x v="1"/>
    <s v="USD"/>
    <n v="1400907600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68518518518519"/>
    <x v="6"/>
    <s v="EUR"/>
    <n v="1574143200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17647058823529"/>
    <x v="1"/>
    <s v="USD"/>
    <n v="1392357600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796875"/>
    <x v="1"/>
    <s v="USD"/>
    <n v="1281589200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.000810372771468"/>
    <x v="1"/>
    <s v="USD"/>
    <n v="1301634000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7.998645510835914"/>
    <x v="1"/>
    <s v="USD"/>
    <n v="1290664800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15384615384613"/>
    <x v="4"/>
    <s v="GBP"/>
    <n v="139589640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1368078175898"/>
    <x v="1"/>
    <s v="USD"/>
    <n v="1434862800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0821917808225"/>
    <x v="1"/>
    <s v="USD"/>
    <n v="1529125200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4375"/>
    <x v="1"/>
    <s v="USD"/>
    <n v="1451109600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3636363636363"/>
    <x v="1"/>
    <s v="USD"/>
    <n v="1566968400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.004916018025398"/>
    <x v="1"/>
    <s v="USD"/>
    <n v="1543557600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8672985781991"/>
    <x v="1"/>
    <s v="USD"/>
    <n v="1481522400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.003610108303249"/>
    <x v="4"/>
    <s v="GBP"/>
    <n v="1512712800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8421052631578"/>
    <x v="1"/>
    <s v="USD"/>
    <n v="1324274400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76595744680844"/>
    <x v="1"/>
    <s v="USD"/>
    <n v="1364446800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35573122529641"/>
    <x v="1"/>
    <s v="USD"/>
    <n v="1542693600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0.99550763701707"/>
    <x v="1"/>
    <s v="USD"/>
    <n v="1515564000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.003066141042481"/>
    <x v="1"/>
    <s v="USD"/>
    <n v="157379760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4402985074629"/>
    <x v="1"/>
    <s v="USD"/>
    <n v="1292392800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45205479452"/>
    <x v="1"/>
    <s v="USD"/>
    <n v="1573452000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349112426041"/>
    <x v="1"/>
    <s v="USD"/>
    <n v="1317790800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004626060139"/>
    <x v="0"/>
    <s v="CAD"/>
    <n v="1501650000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66921119592882"/>
    <x v="1"/>
    <s v="USD"/>
    <n v="1323669600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90453460620529"/>
    <x v="1"/>
    <s v="USD"/>
    <n v="1440738000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46341463414629"/>
    <x v="1"/>
    <s v="USD"/>
    <n v="1374296400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3605442176868"/>
    <x v="1"/>
    <s v="USD"/>
    <n v="1384840800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0602409638549"/>
    <x v="1"/>
    <s v="USD"/>
    <n v="1516600800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66767371601208"/>
    <x v="4"/>
    <s v="GBP"/>
    <n v="143641800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05235602094245"/>
    <x v="1"/>
    <s v="USD"/>
    <n v="1423634400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05742176284812"/>
    <x v="1"/>
    <s v="USD"/>
    <n v="1487224800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316359696641"/>
    <x v="1"/>
    <s v="USD"/>
    <n v="1500008400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09935419771487"/>
    <x v="1"/>
    <s v="USD"/>
    <n v="1440392400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06060606060606"/>
    <x v="0"/>
    <s v="CAD"/>
    <n v="1446876000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569583088667"/>
    <x v="1"/>
    <s v="USD"/>
    <n v="1562302800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58139534883722"/>
    <x v="1"/>
    <s v="USD"/>
    <n v="1485064800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s v="EUR"/>
    <n v="132652080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170731707317"/>
    <x v="1"/>
    <s v="USD"/>
    <n v="1441256400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26086956521742"/>
    <x v="0"/>
    <s v="CAD"/>
    <n v="1533877200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3048128342244"/>
    <x v="1"/>
    <s v="USD"/>
    <n v="1314421200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.002434782608695"/>
    <x v="4"/>
    <s v="GBP"/>
    <n v="1293861600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7727272727273"/>
    <x v="1"/>
    <s v="USD"/>
    <n v="1507352400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15706806282722"/>
    <x v="1"/>
    <s v="USD"/>
    <n v="1296108000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28057553956833"/>
    <x v="1"/>
    <s v="USD"/>
    <n v="1324965600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677419354833"/>
    <x v="1"/>
    <s v="USD"/>
    <n v="1520229600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7678571428571"/>
    <x v="2"/>
    <s v="AUD"/>
    <n v="1482991200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475247524752"/>
    <x v="1"/>
    <s v="USD"/>
    <n v="1294034400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3333333333334"/>
    <x v="1"/>
    <s v="USD"/>
    <n v="141360840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3786407766985"/>
    <x v="4"/>
    <s v="GBP"/>
    <n v="1286946000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3766233766232"/>
    <x v="1"/>
    <s v="USD"/>
    <n v="1359871200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29.997485752598056"/>
    <x v="1"/>
    <s v="USD"/>
    <n v="1555304400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1948529411768"/>
    <x v="1"/>
    <s v="USD"/>
    <n v="1423375200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57396449704146"/>
    <x v="1"/>
    <s v="USD"/>
    <n v="1420696800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921177587846"/>
    <x v="1"/>
    <s v="USD"/>
    <n v="1502946000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215419501134"/>
    <x v="1"/>
    <s v="USD"/>
    <n v="1547186400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02290076335885"/>
    <x v="1"/>
    <s v="USD"/>
    <n v="1404622800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173228346457"/>
    <x v="1"/>
    <s v="USD"/>
    <n v="1571720400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0140845070422"/>
    <x v="1"/>
    <s v="USD"/>
    <n v="152687880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1818181818187"/>
    <x v="4"/>
    <s v="GBP"/>
    <n v="1319691600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4285714285715"/>
    <x v="1"/>
    <s v="USD"/>
    <n v="1371963600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896774193548389"/>
    <x v="1"/>
    <s v="USD"/>
    <n v="1433739600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1940298507463"/>
    <x v="1"/>
    <s v="USD"/>
    <n v="1508130000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26984126984127"/>
    <x v="1"/>
    <s v="USD"/>
    <n v="155003760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.004167534903104"/>
    <x v="1"/>
    <s v="USD"/>
    <n v="1486706400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07915567282325"/>
    <x v="1"/>
    <s v="USD"/>
    <n v="1553835600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0674157303373"/>
    <x v="1"/>
    <s v="USD"/>
    <n v="1277528400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160377358491"/>
    <x v="1"/>
    <s v="USD"/>
    <n v="1339477200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27586206896547"/>
    <x v="5"/>
    <s v="CHF"/>
    <n v="1325656800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79166666666671"/>
    <x v="1"/>
    <s v="USD"/>
    <n v="128824200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271523178808"/>
    <x v="1"/>
    <s v="USD"/>
    <n v="1389679200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06218905472636"/>
    <x v="1"/>
    <s v="USD"/>
    <n v="1294293600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.004903563255965"/>
    <x v="0"/>
    <s v="CAD"/>
    <n v="1500267600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117647058823"/>
    <x v="1"/>
    <s v="USD"/>
    <n v="1375074000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0909090909092"/>
    <x v="1"/>
    <s v="USD"/>
    <n v="1323324000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2468827930178"/>
    <x v="2"/>
    <s v="AUD"/>
    <n v="1538715600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19823788546255"/>
    <x v="1"/>
    <s v="USD"/>
    <n v="1369285200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03252032520325"/>
    <x v="6"/>
    <s v="EUR"/>
    <n v="1525755600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2316684378325"/>
    <x v="1"/>
    <s v="USD"/>
    <n v="1296626400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0200668896321"/>
    <x v="1"/>
    <s v="USD"/>
    <n v="1572152400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336650082919"/>
    <x v="0"/>
    <s v="CAD"/>
    <n v="1273640400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5695127402778"/>
    <x v="1"/>
    <s v="USD"/>
    <n v="1510639200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1609195402299"/>
    <x v="1"/>
    <s v="USD"/>
    <n v="1528088400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139534883721"/>
    <x v="1"/>
    <s v="USD"/>
    <n v="1359525600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59740259740255"/>
    <x v="0"/>
    <s v="CAD"/>
    <n v="1466398800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0784313725483"/>
    <x v="1"/>
    <s v="USD"/>
    <n v="1492491600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87398739873989"/>
    <x v="1"/>
    <s v="USD"/>
    <n v="1430197200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4390243902445"/>
    <x v="1"/>
    <s v="USD"/>
    <n v="1496034000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089552238806"/>
    <x v="1"/>
    <s v="USD"/>
    <n v="138872880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469237832875"/>
    <x v="1"/>
    <s v="USD"/>
    <n v="1543298400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8.998544660724033"/>
    <x v="1"/>
    <s v="USD"/>
    <n v="1271739600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28708133971293"/>
    <x v="1"/>
    <s v="USD"/>
    <n v="1326434400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05559416261292"/>
    <x v="1"/>
    <s v="USD"/>
    <n v="1295244000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66666666666667"/>
    <x v="1"/>
    <s v="USD"/>
    <n v="1541221200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05002501250623"/>
    <x v="0"/>
    <s v="CAD"/>
    <n v="1336280400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6.997693638285604"/>
    <x v="1"/>
    <s v="USD"/>
    <n v="1324533600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29787234042556"/>
    <x v="1"/>
    <s v="USD"/>
    <n v="1498366800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4576271186443"/>
    <x v="1"/>
    <s v="USD"/>
    <n v="1498712400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4390243902438"/>
    <x v="1"/>
    <s v="USD"/>
    <n v="1271480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55555555555557"/>
    <x v="1"/>
    <s v="USD"/>
    <n v="1316667600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67469879518072"/>
    <x v="1"/>
    <s v="USD"/>
    <n v="1524027600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3913043478265"/>
    <x v="1"/>
    <s v="USD"/>
    <n v="1438059600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1324200913242"/>
    <x v="1"/>
    <s v="USD"/>
    <n v="1361944800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7.996041171813147"/>
    <x v="1"/>
    <s v="USD"/>
    <n v="1410584400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67871485943775"/>
    <x v="1"/>
    <s v="USD"/>
    <n v="1297404000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06080449017773"/>
    <x v="1"/>
    <s v="USD"/>
    <n v="1392012000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21428571428569"/>
    <x v="1"/>
    <s v="USD"/>
    <n v="1569733200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3617021276596"/>
    <x v="1"/>
    <s v="USD"/>
    <n v="1529643600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010989010993"/>
    <x v="1"/>
    <s v="USD"/>
    <n v="1399006800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3989898989896"/>
    <x v="1"/>
    <s v="USD"/>
    <n v="138535920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131932282546"/>
    <x v="6"/>
    <s v="EUR"/>
    <n v="1418623200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1726907630519"/>
    <x v="1"/>
    <s v="USD"/>
    <n v="1555736400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1875"/>
    <x v="1"/>
    <s v="USD"/>
    <n v="1442120400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2834008097166"/>
    <x v="1"/>
    <s v="USD"/>
    <n v="1362376800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.003488879197555"/>
    <x v="1"/>
    <s v="USD"/>
    <n v="1478408400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.003513254551258"/>
    <x v="1"/>
    <s v="USD"/>
    <n v="1498798800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195804195804"/>
    <x v="6"/>
    <s v="EUR"/>
    <n v="1504328400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11111111111111"/>
    <x v="1"/>
    <s v="USD"/>
    <n v="128582280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2702702702702"/>
    <x v="1"/>
    <s v="USD"/>
    <n v="1311483600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0588235294119"/>
    <x v="1"/>
    <s v="USD"/>
    <n v="1291356000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462365591398"/>
    <x v="1"/>
    <s v="USD"/>
    <n v="1355810400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4876033057845"/>
    <x v="1"/>
    <s v="USD"/>
    <n v="1365915600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.001272669424118"/>
    <x v="1"/>
    <s v="USD"/>
    <n v="1500440400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25806451612897"/>
    <x v="1"/>
    <s v="USD"/>
    <n v="1278392400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.001693480101608"/>
    <x v="1"/>
    <s v="USD"/>
    <n v="1480572000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05128205128204"/>
    <x v="1"/>
    <s v="USD"/>
    <n v="138233160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.001341561577675"/>
    <x v="1"/>
    <s v="USD"/>
    <n v="1316754000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76947040498445"/>
    <x v="1"/>
    <s v="USD"/>
    <n v="1518242400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56521739130434"/>
    <x v="1"/>
    <s v="USD"/>
    <n v="1476421200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3396226415094"/>
    <x v="1"/>
    <s v="USD"/>
    <n v="1269752400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38095238095238"/>
    <x v="1"/>
    <s v="USD"/>
    <n v="1419746400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6.997115384615384"/>
    <x v="1"/>
    <s v="USD"/>
    <n v="1398661200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401869158878"/>
    <x v="1"/>
    <s v="USD"/>
    <n v="1359525600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09501187648453"/>
    <x v="1"/>
    <s v="USD"/>
    <n v="1388469600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06568144499177"/>
    <x v="1"/>
    <s v="USD"/>
    <n v="1518328800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25"/>
    <x v="1"/>
    <s v="USD"/>
    <n v="1517032800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35251798561154"/>
    <x v="0"/>
    <s v="CAD"/>
    <n v="1448258400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597484276729"/>
    <x v="1"/>
    <s v="USD"/>
    <n v="1431925200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0524934383202"/>
    <x v="1"/>
    <s v="USD"/>
    <n v="1481522400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260869565217"/>
    <x v="1"/>
    <s v="USD"/>
    <n v="1552280400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28301886792448"/>
    <x v="1"/>
    <s v="USD"/>
    <n v="1529989200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5915492957747"/>
    <x v="1"/>
    <s v="USD"/>
    <n v="1418709600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2085308056871"/>
    <x v="1"/>
    <s v="USD"/>
    <n v="1372136400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.001785714285717"/>
    <x v="1"/>
    <s v="USD"/>
    <n v="1533877200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3008849557525"/>
    <x v="1"/>
    <s v="USD"/>
    <n v="1309064400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8.999637155297535"/>
    <x v="1"/>
    <s v="USD"/>
    <n v="142587720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56069364161851"/>
    <x v="4"/>
    <s v="GBP"/>
    <n v="1501304400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4252873563212"/>
    <x v="1"/>
    <s v="USD"/>
    <n v="1268287200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8634590377114"/>
    <x v="1"/>
    <s v="USD"/>
    <n v="1412139600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55555555555557"/>
    <x v="1"/>
    <s v="USD"/>
    <n v="1330063200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68592057761734"/>
    <x v="1"/>
    <s v="USD"/>
    <n v="1576130400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8.99554707379135"/>
    <x v="4"/>
    <s v="GBP"/>
    <n v="1407128400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69135802469133"/>
    <x v="4"/>
    <s v="GBP"/>
    <n v="1560142800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28571428571431"/>
    <x v="4"/>
    <s v="GBP"/>
    <n v="1520575200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2949701619773"/>
    <x v="1"/>
    <s v="USD"/>
    <n v="1492664400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1739130434783"/>
    <x v="1"/>
    <s v="USD"/>
    <n v="145447920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058823529412"/>
    <x v="6"/>
    <s v="EUR"/>
    <n v="1281934800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16666666666668"/>
    <x v="1"/>
    <s v="USD"/>
    <n v="1573970400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93450675399103"/>
    <x v="1"/>
    <s v="USD"/>
    <n v="1372654800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26890756302521"/>
    <x v="1"/>
    <s v="USD"/>
    <n v="1275886800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125"/>
    <x v="1"/>
    <s v="USD"/>
    <n v="1561784400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59701492537314"/>
    <x v="1"/>
    <s v="USD"/>
    <n v="1332392400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051282051282"/>
    <x v="3"/>
    <s v="DKK"/>
    <n v="1402376400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037037037037"/>
    <x v="1"/>
    <s v="USD"/>
    <n v="1495342800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08333333333335"/>
    <x v="1"/>
    <s v="USD"/>
    <n v="1482213600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94818652849744"/>
    <x v="3"/>
    <s v="DKK"/>
    <n v="142009200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.003378378378379"/>
    <x v="1"/>
    <s v="USD"/>
    <n v="1458018000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0534521158132"/>
    <x v="1"/>
    <s v="USD"/>
    <n v="1363064400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37634408602152"/>
    <x v="2"/>
    <s v="AUD"/>
    <n v="1343365200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3043478260872"/>
    <x v="1"/>
    <s v="USD"/>
    <n v="1435726800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774193548387"/>
    <x v="6"/>
    <s v="EUR"/>
    <n v="1431925200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4409221902014"/>
    <x v="1"/>
    <s v="USD"/>
    <n v="1362722400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284810126578"/>
    <x v="1"/>
    <s v="USD"/>
    <n v="1511416800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263157894737"/>
    <x v="1"/>
    <s v="USD"/>
    <n v="1365483600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2.999726551818434"/>
    <x v="1"/>
    <s v="USD"/>
    <n v="1532840400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08396946564892"/>
    <x v="2"/>
    <s v="AUD"/>
    <n v="1527742800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0773480662988"/>
    <x v="1"/>
    <s v="USD"/>
    <n v="1564030800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46025104602514"/>
    <x v="1"/>
    <s v="USD"/>
    <n v="140453640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2857142857139"/>
    <x v="1"/>
    <s v="USD"/>
    <n v="128400840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45075757575758"/>
    <x v="5"/>
    <s v="CHF"/>
    <n v="1386309600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67669172932334"/>
    <x v="0"/>
    <s v="CAD"/>
    <n v="1324620000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0732860520096"/>
    <x v="1"/>
    <s v="USD"/>
    <n v="1281070800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17948717948715"/>
    <x v="1"/>
    <s v="USD"/>
    <n v="1493960400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7518330513255"/>
    <x v="1"/>
    <s v="USD"/>
    <n v="1420696800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375"/>
    <x v="1"/>
    <s v="USD"/>
    <n v="1555650000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75609756097562"/>
    <x v="1"/>
    <s v="USD"/>
    <n v="1471928400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06282722513089"/>
    <x v="1"/>
    <s v="USD"/>
    <n v="1341291600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2022471910112"/>
    <x v="1"/>
    <s v="USD"/>
    <n v="1267682400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0.998484082870135"/>
    <x v="1"/>
    <s v="USD"/>
    <n v="1272258000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3492063492063"/>
    <x v="1"/>
    <s v="USD"/>
    <n v="129049200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4421768707485"/>
    <x v="1"/>
    <s v="USD"/>
    <n v="1451109600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37500000000006"/>
    <x v="4"/>
    <s v="GBP"/>
    <n v="1385186400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77777777777779"/>
    <x v="1"/>
    <s v="USD"/>
    <n v="1399698000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3.995515695067262"/>
    <x v="1"/>
    <s v="USD"/>
    <n v="1283230800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3956043956047"/>
    <x v="5"/>
    <s v="CHF"/>
    <n v="1384149600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57142857142854"/>
    <x v="0"/>
    <s v="CAD"/>
    <n v="1516860000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2.996393146979258"/>
    <x v="4"/>
    <s v="GBP"/>
    <n v="1374642000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230452674897"/>
    <x v="1"/>
    <s v="USD"/>
    <n v="1534482000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4554455445542"/>
    <x v="6"/>
    <s v="EUR"/>
    <n v="1528434000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7857142857143"/>
    <x v="6"/>
    <s v="EUR"/>
    <n v="12826260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4676806083643"/>
    <x v="3"/>
    <s v="DKK"/>
    <n v="1535605200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07716049382715"/>
    <x v="1"/>
    <s v="USD"/>
    <n v="1379826000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67532467532465"/>
    <x v="1"/>
    <s v="USD"/>
    <n v="1561957200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2874493927124"/>
    <x v="1"/>
    <s v="USD"/>
    <n v="1525496400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7848101265823"/>
    <x v="6"/>
    <s v="EUR"/>
    <n v="1433912400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87755102040813"/>
    <x v="4"/>
    <s v="GBP"/>
    <n v="1453442400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2222222222226"/>
    <x v="1"/>
    <s v="USD"/>
    <n v="1378875600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66666666666671"/>
    <x v="1"/>
    <s v="USD"/>
    <n v="1452232800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07063197026021"/>
    <x v="1"/>
    <s v="USD"/>
    <n v="1577253600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8181818181813"/>
    <x v="1"/>
    <s v="USD"/>
    <n v="153716040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1289782244557"/>
    <x v="1"/>
    <s v="USD"/>
    <n v="1459486800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018372703411"/>
    <x v="1"/>
    <s v="USD"/>
    <n v="1369717200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7.99856063332134"/>
    <x v="2"/>
    <s v="AUD"/>
    <n v="1419055200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69565217391298"/>
    <x v="1"/>
    <s v="USD"/>
    <n v="1480140000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78599221789878"/>
    <x v="1"/>
    <s v="USD"/>
    <n v="1293948000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07220216606498"/>
    <x v="0"/>
    <s v="CAD"/>
    <n v="1482127200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296296296297"/>
    <x v="3"/>
    <s v="DKK"/>
    <n v="1396414800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8852459016394"/>
    <x v="1"/>
    <s v="USD"/>
    <n v="131528520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17647058823529"/>
    <x v="1"/>
    <s v="USD"/>
    <n v="1443762000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2222222222221"/>
    <x v="1"/>
    <s v="USD"/>
    <n v="1456293600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228962818004"/>
    <x v="1"/>
    <s v="USD"/>
    <n v="1470114000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4334277620396"/>
    <x v="1"/>
    <s v="USD"/>
    <n v="1321596000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15151515151516"/>
    <x v="5"/>
    <s v="CHF"/>
    <n v="1318827600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07692307692307"/>
    <x v="5"/>
    <s v="CHF"/>
    <n v="1552366800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2352941176474"/>
    <x v="2"/>
    <s v="AUD"/>
    <n v="1542088800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90502793296088"/>
    <x v="1"/>
    <s v="USD"/>
    <n v="1426395600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499443826474"/>
    <x v="1"/>
    <s v="USD"/>
    <n v="1321336800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5945945945945"/>
    <x v="1"/>
    <s v="USD"/>
    <n v="1456293600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2131147540981"/>
    <x v="1"/>
    <s v="USD"/>
    <n v="1404968400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.0015444015444"/>
    <x v="1"/>
    <s v="USD"/>
    <n v="127917000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93208828522924"/>
    <x v="6"/>
    <s v="EUR"/>
    <n v="1294725600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4.995963302752294"/>
    <x v="1"/>
    <s v="USD"/>
    <n v="1419055200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2857142857139"/>
    <x v="6"/>
    <s v="EUR"/>
    <n v="1434690000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85106382978722"/>
    <x v="1"/>
    <s v="USD"/>
    <n v="1443416400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86666666666668"/>
    <x v="1"/>
    <s v="USD"/>
    <n v="1399006800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15277777777771"/>
    <x v="1"/>
    <s v="USD"/>
    <n v="1575698400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4444444444443"/>
    <x v="1"/>
    <s v="USD"/>
    <n v="1400562000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0625"/>
    <x v="1"/>
    <s v="USD"/>
    <n v="1509512400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3783783783782"/>
    <x v="1"/>
    <s v="USD"/>
    <n v="1299823200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91836734693877"/>
    <x v="1"/>
    <s v="USD"/>
    <n v="1322719200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5747126436782"/>
    <x v="1"/>
    <s v="USD"/>
    <n v="1312693200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.003209242618745"/>
    <x v="1"/>
    <s v="USD"/>
    <n v="1393394400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098591549295776"/>
    <x v="1"/>
    <s v="USD"/>
    <n v="130405320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095238095238"/>
    <x v="1"/>
    <s v="USD"/>
    <n v="1433912400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4103410341032"/>
    <x v="1"/>
    <s v="USD"/>
    <n v="1329717600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425914445133"/>
    <x v="1"/>
    <s v="USD"/>
    <n v="1335330000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66176470588232"/>
    <x v="1"/>
    <s v="USD"/>
    <n v="1268888400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4615384615384"/>
    <x v="1"/>
    <s v="USD"/>
    <n v="1289973600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307692307692"/>
    <x v="0"/>
    <s v="CAD"/>
    <n v="1547877600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1198830409361"/>
    <x v="4"/>
    <s v="GBP"/>
    <n v="1269493200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27450980392155"/>
    <x v="1"/>
    <s v="USD"/>
    <n v="1436072400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0930232558146"/>
    <x v="2"/>
    <s v="AUD"/>
    <n v="1419141600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3921568627451"/>
    <x v="1"/>
    <s v="USD"/>
    <n v="1279083600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1857707509876"/>
    <x v="1"/>
    <s v="USD"/>
    <n v="1401426000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.001497753369947"/>
    <x v="1"/>
    <s v="USD"/>
    <n v="1395810000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27388535031841"/>
    <x v="1"/>
    <s v="USD"/>
    <n v="146700360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079189686924"/>
    <x v="1"/>
    <s v="USD"/>
    <n v="1268715600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2786885245905"/>
    <x v="1"/>
    <s v="USD"/>
    <n v="1457157600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7.997714808043881"/>
    <x v="1"/>
    <s v="USD"/>
    <n v="1573970400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.004566210045667"/>
    <x v="6"/>
    <s v="EUR"/>
    <n v="1276578000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1463414634148"/>
    <x v="3"/>
    <s v="DKK"/>
    <n v="1423720800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103092783505161"/>
    <x v="1"/>
    <s v="USD"/>
    <n v="1401426000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78947368421046"/>
    <x v="1"/>
    <s v="USD"/>
    <n v="1433480400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76470588235297"/>
    <x v="1"/>
    <s v="USD"/>
    <n v="1555563600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05950297514879"/>
    <x v="1"/>
    <s v="USD"/>
    <n v="1295676000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38317757009348"/>
    <x v="1"/>
    <s v="USD"/>
    <n v="1443848400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125"/>
    <x v="4"/>
    <s v="GBP"/>
    <n v="1457330400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16591928251117"/>
    <x v="1"/>
    <s v="USD"/>
    <n v="1395550800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7468354430379"/>
    <x v="1"/>
    <s v="USD"/>
    <n v="1551852000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307692307692"/>
    <x v="1"/>
    <s v="USD"/>
    <n v="154761840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7.998126756166094"/>
    <x v="1"/>
    <s v="USD"/>
    <n v="1355637600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3333333333334"/>
    <x v="1"/>
    <s v="USD"/>
    <n v="1374728400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26041666666664"/>
    <x v="1"/>
    <s v="USD"/>
    <n v="1287810000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1701244813278"/>
    <x v="1"/>
    <s v="USD"/>
    <n v="1484114400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3529411764702"/>
    <x v="6"/>
    <s v="EUR"/>
    <n v="1461906000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2184873949582"/>
    <x v="4"/>
    <s v="GBP"/>
    <n v="1379653200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3636363636363"/>
    <x v="1"/>
    <s v="USD"/>
    <n v="1401858000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0.999165275459092"/>
    <x v="1"/>
    <s v="USD"/>
    <n v="1367470800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4753086419746"/>
    <x v="1"/>
    <s v="USD"/>
    <n v="130465800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390625"/>
    <x v="2"/>
    <s v="AUD"/>
    <n v="1467954000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06063432835816"/>
    <x v="1"/>
    <s v="USD"/>
    <n v="1473742800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375"/>
    <x v="1"/>
    <s v="USD"/>
    <n v="1523768400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5.999257333828446"/>
    <x v="4"/>
    <s v="GBP"/>
    <n v="1437022800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83796296296298"/>
    <x v="1"/>
    <s v="USD"/>
    <n v="1422165600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596774193548384"/>
    <x v="1"/>
    <s v="USD"/>
    <n v="1580104800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67724867724874"/>
    <x v="1"/>
    <s v="USD"/>
    <n v="1285650000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29870129870127"/>
    <x v="4"/>
    <s v="GBP"/>
    <n v="1276664400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1666666666668"/>
    <x v="1"/>
    <s v="USD"/>
    <n v="1286168400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s v="USD"/>
    <n v="1467781200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5517241379311"/>
    <x v="1"/>
    <s v="USD"/>
    <n v="155668680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2164544564154"/>
    <x v="1"/>
    <s v="USD"/>
    <n v="1553576400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5827338129496"/>
    <x v="1"/>
    <s v="USD"/>
    <n v="1414904400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38095238095238"/>
    <x v="1"/>
    <s v="USD"/>
    <n v="1446876000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85524728588658"/>
    <x v="1"/>
    <s v="USD"/>
    <n v="1490418000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6760812003524"/>
    <x v="1"/>
    <s v="USD"/>
    <n v="1360389600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8.998079877112133"/>
    <x v="3"/>
    <s v="DKK"/>
    <n v="1326866400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4615384615384"/>
    <x v="1"/>
    <s v="USD"/>
    <n v="1479103200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27659574468083"/>
    <x v="1"/>
    <s v="USD"/>
    <n v="1280206800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7777777777778"/>
    <x v="1"/>
    <s v="USD"/>
    <n v="1532754000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2178988326849"/>
    <x v="1"/>
    <s v="USD"/>
    <n v="1453096800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28865979381445"/>
    <x v="5"/>
    <s v="CHF"/>
    <n v="148757040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3643410852713"/>
    <x v="0"/>
    <s v="CAD"/>
    <n v="1545026400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2666666666664"/>
    <x v="1"/>
    <s v="USD"/>
    <n v="1488348000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7.999361294443261"/>
    <x v="1"/>
    <s v="USD"/>
    <n v="1537938000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29.999313893653515"/>
    <x v="1"/>
    <s v="USD"/>
    <n v="1363150800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4467496542185"/>
    <x v="1"/>
    <s v="USD"/>
    <n v="1499317200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1627906976742"/>
    <x v="5"/>
    <s v="CHF"/>
    <n v="1287550800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4570837642193"/>
    <x v="6"/>
    <s v="EUR"/>
    <n v="13930488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2224938875306"/>
    <x v="1"/>
    <s v="USD"/>
    <n v="1470373200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0085470085472"/>
    <x v="1"/>
    <s v="USD"/>
    <n v="1460091600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8.9973474801061"/>
    <x v="1"/>
    <s v="USD"/>
    <n v="1440392400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45454545454547"/>
    <x v="1"/>
    <s v="USD"/>
    <n v="1488434400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66269841269835"/>
    <x v="2"/>
    <s v="AUD"/>
    <n v="1514440800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57142857142854"/>
    <x v="1"/>
    <s v="USD"/>
    <n v="1514354400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256410256417"/>
    <x v="1"/>
    <s v="USD"/>
    <n v="1440910800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3333333333335"/>
    <x v="4"/>
    <s v="GBP"/>
    <n v="1296108000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597402597402592"/>
    <x v="1"/>
    <s v="USD"/>
    <n v="1440133200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7446808510639"/>
    <x v="3"/>
    <s v="DKK"/>
    <n v="1332910800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4732824427482"/>
    <x v="1"/>
    <s v="USD"/>
    <n v="1544335200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1609195402297"/>
    <x v="1"/>
    <s v="USD"/>
    <n v="128642760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4.99623706491063"/>
    <x v="1"/>
    <s v="USD"/>
    <n v="1329717600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2794117647058"/>
    <x v="1"/>
    <s v="USD"/>
    <n v="1310187600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09546539379475"/>
    <x v="1"/>
    <s v="USD"/>
    <n v="1410325200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210526315789"/>
    <x v="1"/>
    <s v="USD"/>
    <n v="1343797200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038864898211"/>
    <x v="6"/>
    <s v="EUR"/>
    <n v="1498453200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7284287011803"/>
    <x v="1"/>
    <s v="USD"/>
    <n v="145638000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236719478098"/>
    <x v="1"/>
    <s v="USD"/>
    <n v="1280552400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4.997515808491418"/>
    <x v="2"/>
    <s v="AUD"/>
    <n v="1521608400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55172413793103"/>
    <x v="6"/>
    <s v="EUR"/>
    <n v="1460696400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.003284072249592"/>
    <x v="1"/>
    <s v="USD"/>
    <n v="1313730000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392749244713"/>
    <x v="1"/>
    <s v="USD"/>
    <n v="156817800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3760683760684"/>
    <x v="1"/>
    <s v="USD"/>
    <n v="1348635600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27927927927925"/>
    <x v="1"/>
    <s v="USD"/>
    <n v="1468126800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58139534883716"/>
    <x v="1"/>
    <s v="USD"/>
    <n v="1547877600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520661157025"/>
    <x v="1"/>
    <s v="USD"/>
    <n v="1571374800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3908629441627"/>
    <x v="1"/>
    <s v="USD"/>
    <n v="1576303200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78877489438744"/>
    <x v="1"/>
    <s v="USD"/>
    <n v="1324447200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28155339805824"/>
    <x v="1"/>
    <s v="USD"/>
    <n v="1386741600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1632653061227"/>
    <x v="1"/>
    <s v="USD"/>
    <n v="1537074000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0909090909093"/>
    <x v="0"/>
    <s v="CAD"/>
    <n v="1277787600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291576673866"/>
    <x v="0"/>
    <s v="CAD"/>
    <n v="1440306000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089552238806"/>
    <x v="1"/>
    <s v="USD"/>
    <n v="152212680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37142857142862"/>
    <x v="1"/>
    <s v="USD"/>
    <n v="1547100000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275362318841"/>
    <x v="1"/>
    <s v="USD"/>
    <n v="1383022800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3684210526316"/>
    <x v="1"/>
    <s v="USD"/>
    <n v="1322373600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37974683544302"/>
    <x v="1"/>
    <s v="USD"/>
    <n v="1349240400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3376623376629"/>
    <x v="4"/>
    <s v="GBP"/>
    <n v="1562648400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16018306636155"/>
    <x v="1"/>
    <s v="USD"/>
    <n v="1508216400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1392405063296"/>
    <x v="1"/>
    <s v="USD"/>
    <n v="1511762400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67346938775512"/>
    <x v="6"/>
    <s v="EUR"/>
    <n v="1447480800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8537682789652"/>
    <x v="1"/>
    <s v="USD"/>
    <n v="142950600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6.999314599040439"/>
    <x v="1"/>
    <s v="USD"/>
    <n v="1522472400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.004147943311438"/>
    <x v="0"/>
    <s v="CAD"/>
    <n v="1322114400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1785714285714"/>
    <x v="1"/>
    <s v="USD"/>
    <n v="156143880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268292682927"/>
    <x v="1"/>
    <s v="USD"/>
    <n v="1301202000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46987951807228"/>
    <x v="1"/>
    <s v="USD"/>
    <n v="1374469200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0608439646708"/>
    <x v="1"/>
    <s v="USD"/>
    <n v="1334984400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8620689655173"/>
    <x v="1"/>
    <s v="USD"/>
    <n v="1467608400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86666666666665"/>
    <x v="4"/>
    <s v="GBP"/>
    <n v="1386741600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3791821561339"/>
    <x v="2"/>
    <s v="AUD"/>
    <n v="1546754400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2619047619051"/>
    <x v="1"/>
    <s v="USD"/>
    <n v="1544248800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37226277372258"/>
    <x v="5"/>
    <s v="CHF"/>
    <n v="1495429200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1505376344081"/>
    <x v="6"/>
    <s v="EUR"/>
    <n v="1334811600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s v="USD"/>
    <n v="1531544400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896039603960389"/>
    <x v="1"/>
    <s v="USD"/>
    <n v="1467954000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8543689320388"/>
    <x v="1"/>
    <s v="USD"/>
    <n v="147184200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095238095237"/>
    <x v="1"/>
    <s v="USD"/>
    <n v="1408424400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09146341463413"/>
    <x v="1"/>
    <s v="USD"/>
    <n v="1281157200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2675159235662"/>
    <x v="1"/>
    <s v="USD"/>
    <n v="1373432400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87387387387386"/>
    <x v="1"/>
    <s v="USD"/>
    <n v="1313989200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.003367003367003"/>
    <x v="1"/>
    <s v="USD"/>
    <n v="1371445200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1052631578945"/>
    <x v="3"/>
    <s v="DKK"/>
    <n v="1519192800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3333333333334"/>
    <x v="1"/>
    <s v="USD"/>
    <n v="1522818000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.00197628458498"/>
    <x v="1"/>
    <s v="USD"/>
    <n v="1509948000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3888888888886"/>
    <x v="2"/>
    <s v="AUD"/>
    <n v="1456898400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66115702479337"/>
    <x v="4"/>
    <s v="GBP"/>
    <n v="1413954000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08145363408524"/>
    <x v="1"/>
    <s v="USD"/>
    <n v="141603120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36259541984734"/>
    <x v="1"/>
    <s v="USD"/>
    <n v="1287982800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1311475409834"/>
    <x v="1"/>
    <s v="USD"/>
    <n v="1359957600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6825396825396"/>
    <x v="0"/>
    <s v="CAD"/>
    <n v="1432357200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68036529680369"/>
    <x v="1"/>
    <s v="USD"/>
    <n v="1500786000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05352363960753"/>
    <x v="1"/>
    <s v="USD"/>
    <n v="1490158800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6632653061225"/>
    <x v="1"/>
    <s v="USD"/>
    <n v="1406178000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07462686567163"/>
    <x v="1"/>
    <s v="USD"/>
    <n v="1485583200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5.998995479658461"/>
    <x v="1"/>
    <s v="USD"/>
    <n v="1459314000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482758620689"/>
    <x v="1"/>
    <s v="USD"/>
    <n v="1424412000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3333333333334"/>
    <x v="1"/>
    <s v="USD"/>
    <n v="147884400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4615384615384"/>
    <x v="1"/>
    <s v="USD"/>
    <n v="1274590800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229508196721"/>
    <x v="1"/>
    <s v="USD"/>
    <n v="1263880800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47058823529413"/>
    <x v="1"/>
    <s v="USD"/>
    <n v="1445403600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231270358306"/>
    <x v="1"/>
    <s v="USD"/>
    <n v="126742320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59016393442624"/>
    <x v="6"/>
    <s v="EUR"/>
    <n v="1412744400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4074074074075"/>
    <x v="1"/>
    <s v="USD"/>
    <n v="1458190800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35087719298247"/>
    <x v="1"/>
    <s v="USD"/>
    <n v="1280984400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65693430656935"/>
    <x v="1"/>
    <s v="USD"/>
    <n v="1274590800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05616224648989"/>
    <x v="1"/>
    <s v="USD"/>
    <n v="1351400400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27777777777779"/>
    <x v="3"/>
    <s v="DKK"/>
    <n v="1514354400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7567567567565"/>
    <x v="1"/>
    <s v="USD"/>
    <n v="1421733600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4912280701753"/>
    <x v="1"/>
    <s v="USD"/>
    <n v="1305176400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1646903820817"/>
    <x v="0"/>
    <s v="CAD"/>
    <n v="1414126800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4678178963894"/>
    <x v="1"/>
    <s v="USD"/>
    <n v="1517810400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09523809523813"/>
    <x v="6"/>
    <s v="EUR"/>
    <n v="156463560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67469879518069"/>
    <x v="1"/>
    <s v="USD"/>
    <n v="1500699600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0212765957445"/>
    <x v="1"/>
    <s v="USD"/>
    <n v="1336453200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1621621621621"/>
    <x v="1"/>
    <s v="USD"/>
    <n v="1305262800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35353535353536"/>
    <x v="1"/>
    <s v="USD"/>
    <n v="1492232400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2419354838712"/>
    <x v="2"/>
    <s v="AUD"/>
    <n v="1537333200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3762183235867"/>
    <x v="1"/>
    <s v="USD"/>
    <n v="1444107600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1.995894428152493"/>
    <x v="1"/>
    <s v="USD"/>
    <n v="1376542800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898148148148145"/>
    <x v="6"/>
    <s v="EUR"/>
    <n v="1397451600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2.999805409612762"/>
    <x v="1"/>
    <s v="USD"/>
    <n v="15496920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.00254993625159"/>
    <x v="1"/>
    <s v="USD"/>
    <n v="1492059600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58974358974365"/>
    <x v="6"/>
    <s v="EUR"/>
    <n v="1463979600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2.995456610631528"/>
    <x v="1"/>
    <s v="USD"/>
    <n v="1562216400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28106508875737"/>
    <x v="1"/>
    <s v="USD"/>
    <n v="1316754000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67816091954026"/>
    <x v="5"/>
    <s v="CHF"/>
    <n v="1313211600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4572803850782"/>
    <x v="1"/>
    <s v="USD"/>
    <n v="1439528400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54878048780488"/>
    <x v="1"/>
    <s v="USD"/>
    <n v="1469163600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21428571428569"/>
    <x v="5"/>
    <s v="CHF"/>
    <n v="1288501200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04968944099377"/>
    <x v="1"/>
    <s v="USD"/>
    <n v="1298959200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1884057971016"/>
    <x v="1"/>
    <s v="USD"/>
    <n v="138726000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0.996070133010882"/>
    <x v="1"/>
    <s v="USD"/>
    <n v="1457244000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188976377953"/>
    <x v="2"/>
    <s v="AUD"/>
    <n v="1556341200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79227053140099"/>
    <x v="6"/>
    <s v="EUR"/>
    <n v="152212680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05820721769496"/>
    <x v="0"/>
    <s v="CAD"/>
    <n v="1305954000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8709677419355"/>
    <x v="1"/>
    <s v="USD"/>
    <n v="1350709200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66666666666669"/>
    <x v="1"/>
    <s v="USD"/>
    <n v="1401166800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09883198562441"/>
    <x v="1"/>
    <s v="USD"/>
    <n v="1266127200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71823204419886"/>
    <x v="5"/>
    <s v="CHF"/>
    <n v="1372136400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6363636363635"/>
    <x v="1"/>
    <s v="USD"/>
    <n v="1513922400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67741935483872"/>
    <x v="1"/>
    <s v="USD"/>
    <n v="1477976400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07692307692307"/>
    <x v="1"/>
    <s v="USD"/>
    <n v="1407474000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37837837837834"/>
    <x v="1"/>
    <s v="USD"/>
    <n v="154614960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58677685950413"/>
    <x v="1"/>
    <s v="USD"/>
    <n v="1338440400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17959183673469"/>
    <x v="4"/>
    <s v="GBP"/>
    <n v="1454133600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28301886792455"/>
    <x v="1"/>
    <s v="USD"/>
    <n v="1577772000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28169014084511"/>
    <x v="1"/>
    <s v="USD"/>
    <n v="1562216400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50458715596328"/>
    <x v="1"/>
    <s v="USD"/>
    <n v="1514872800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1940298507463"/>
    <x v="2"/>
    <s v="AUD"/>
    <n v="141603120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052631578948"/>
    <x v="1"/>
    <s v="USD"/>
    <n v="1330927200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15789473684205"/>
    <x v="1"/>
    <s v="USD"/>
    <n v="1463461200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27601809954751"/>
    <x v="1"/>
    <s v="USD"/>
    <n v="151184880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3681885125184"/>
    <x v="1"/>
    <s v="USD"/>
    <n v="1452319200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176470588235"/>
    <x v="1"/>
    <s v="USD"/>
    <n v="1346043600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4444444444443"/>
    <x v="3"/>
    <s v="DKK"/>
    <n v="1464325200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49180327868854"/>
    <x v="0"/>
    <s v="CAD"/>
    <n v="1511935200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097744360902"/>
    <x v="1"/>
    <s v="USD"/>
    <n v="1392012000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1249497790274"/>
    <x v="6"/>
    <s v="EUR"/>
    <n v="1556946000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246376811594"/>
    <x v="1"/>
    <s v="USD"/>
    <n v="1548050400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36170212765958"/>
    <x v="1"/>
    <s v="USD"/>
    <n v="1353736800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3010752688176"/>
    <x v="4"/>
    <s v="GBP"/>
    <n v="1532840400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66666666666669"/>
    <x v="1"/>
    <s v="USD"/>
    <n v="1488261600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1428571428571"/>
    <x v="1"/>
    <s v="USD"/>
    <n v="1393567200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095238095238095"/>
    <x v="1"/>
    <s v="USD"/>
    <n v="1410325200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3.996875000000003"/>
    <x v="1"/>
    <s v="USD"/>
    <n v="127692360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3503184713375"/>
    <x v="4"/>
    <s v="GBP"/>
    <n v="1500958800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63917525773198"/>
    <x v="1"/>
    <s v="USD"/>
    <n v="1292220000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04878048780495"/>
    <x v="2"/>
    <s v="AUD"/>
    <n v="1304398800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06493506493506"/>
    <x v="1"/>
    <s v="USD"/>
    <n v="1433826000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27272727272734"/>
    <x v="1"/>
    <s v="USD"/>
    <n v="1514959200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4.998110087408456"/>
    <x v="1"/>
    <s v="USD"/>
    <n v="1332738000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7764070932922"/>
    <x v="3"/>
    <s v="DKK"/>
    <n v="1445490000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7878787878785"/>
    <x v="3"/>
    <s v="DKK"/>
    <n v="1297663200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2941176470594"/>
    <x v="1"/>
    <s v="USD"/>
    <n v="1371963600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.001706484641637"/>
    <x v="1"/>
    <s v="USD"/>
    <n v="1425103200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44680851063833"/>
    <x v="1"/>
    <s v="USD"/>
    <n v="1265349600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0667779632721"/>
    <x v="1"/>
    <s v="USD"/>
    <n v="1301202000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1302681992338"/>
    <x v="1"/>
    <s v="USD"/>
    <n v="153802440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3885350318466"/>
    <x v="1"/>
    <s v="USD"/>
    <n v="1395032400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2.998301726577978"/>
    <x v="1"/>
    <s v="USD"/>
    <n v="1405486800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2903225806451"/>
    <x v="1"/>
    <s v="USD"/>
    <n v="1455861600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2424242424242"/>
    <x v="6"/>
    <s v="EUR"/>
    <n v="1529038800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09090909090907"/>
    <x v="1"/>
    <s v="USD"/>
    <n v="1535259600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3191489361708"/>
    <x v="1"/>
    <s v="USD"/>
    <n v="1327212000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449039881831"/>
    <x v="4"/>
    <s v="GBP"/>
    <n v="1526360400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375"/>
    <x v="1"/>
    <s v="USD"/>
    <n v="1532149200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181818181818"/>
    <x v="1"/>
    <s v="USD"/>
    <n v="1515304800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0930232558139"/>
    <x v="1"/>
    <s v="USD"/>
    <n v="127631880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45602605863191"/>
    <x v="1"/>
    <s v="USD"/>
    <n v="1328767200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s v="USD"/>
    <n v="1335934800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06451612903231"/>
    <x v="1"/>
    <s v="USD"/>
    <n v="1310792400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06816632583508"/>
    <x v="0"/>
    <s v="CAD"/>
    <n v="1308546000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93613824192337"/>
    <x v="0"/>
    <s v="CAD"/>
    <n v="1574056800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4556962025316"/>
    <x v="1"/>
    <s v="USD"/>
    <n v="1335243600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46666666666665"/>
    <x v="5"/>
    <s v="CHF"/>
    <n v="1328421600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1428571428567"/>
    <x v="1"/>
    <s v="USD"/>
    <n v="1524286800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4603174603178"/>
    <x v="1"/>
    <s v="USD"/>
    <n v="136211760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769230769229"/>
    <x v="1"/>
    <s v="USD"/>
    <n v="1550556000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59509202453989"/>
    <x v="1"/>
    <s v="USD"/>
    <n v="1269147600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7647058823529"/>
    <x v="1"/>
    <s v="USD"/>
    <n v="1312174800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3917050691246"/>
    <x v="1"/>
    <s v="USD"/>
    <n v="1434517200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.000916870415651"/>
    <x v="1"/>
    <s v="USD"/>
    <n v="1410757200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3385300668153"/>
    <x v="1"/>
    <s v="USD"/>
    <n v="1304830800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047619047619"/>
    <x v="1"/>
    <s v="USD"/>
    <n v="1381554000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8174904942965"/>
    <x v="1"/>
    <s v="USD"/>
    <n v="127709640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0082644628099"/>
    <x v="1"/>
    <s v="USD"/>
    <n v="1440392400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3793103448279"/>
    <x v="1"/>
    <s v="USD"/>
    <n v="1509512400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66666666666671"/>
    <x v="2"/>
    <s v="AUD"/>
    <n v="153595080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07419183889773"/>
    <x v="1"/>
    <s v="USD"/>
    <n v="1389160800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.002753556677376"/>
    <x v="1"/>
    <s v="USD"/>
    <n v="1271998800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7164179104481"/>
    <x v="1"/>
    <s v="USD"/>
    <n v="1294898400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35087719298247"/>
    <x v="0"/>
    <s v="CAD"/>
    <n v="1559970000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3360455655"/>
    <x v="1"/>
    <s v="USD"/>
    <n v="1469509200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3333333333329"/>
    <x v="6"/>
    <s v="EUR"/>
    <n v="1579068000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0377358490567"/>
    <x v="1"/>
    <s v="USD"/>
    <n v="1487743200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92129246064621"/>
    <x v="1"/>
    <s v="USD"/>
    <n v="1563685200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55309734513273"/>
    <x v="1"/>
    <s v="USD"/>
    <n v="143641800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1917098445599"/>
    <x v="1"/>
    <s v="USD"/>
    <n v="127476360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2576882290564"/>
    <x v="1"/>
    <s v="USD"/>
    <n v="1399179600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2307692307693"/>
    <x v="1"/>
    <s v="USD"/>
    <n v="1275800400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69.9972602739726"/>
    <x v="1"/>
    <s v="USD"/>
    <n v="1282798800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38709677419359"/>
    <x v="1"/>
    <s v="USD"/>
    <n v="1437109200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79310344827589"/>
    <x v="1"/>
    <s v="USD"/>
    <n v="1491886800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442622950819"/>
    <x v="1"/>
    <s v="USD"/>
    <n v="1394600400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1972789115646"/>
    <x v="1"/>
    <s v="USD"/>
    <n v="1561352400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18181818181816"/>
    <x v="0"/>
    <s v="CAD"/>
    <n v="1322892000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16483516483518"/>
    <x v="1"/>
    <s v="USD"/>
    <n v="1274418000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0603015075375"/>
    <x v="6"/>
    <s v="EUR"/>
    <n v="14343444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85714285714285"/>
    <x v="4"/>
    <s v="GBP"/>
    <n v="1373518800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308411214954"/>
    <x v="1"/>
    <s v="USD"/>
    <n v="1517637600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2602739726028"/>
    <x v="2"/>
    <s v="AUD"/>
    <n v="1310619600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59259259259252"/>
    <x v="1"/>
    <s v="USD"/>
    <n v="1556427600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78705978705975"/>
    <x v="1"/>
    <s v="USD"/>
    <n v="1576476000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0162601626017"/>
    <x v="5"/>
    <s v="CHF"/>
    <n v="1381122000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062893081761"/>
    <x v="1"/>
    <s v="USD"/>
    <n v="1531803600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27272727272725"/>
    <x v="1"/>
    <s v="USD"/>
    <n v="1454133600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2857142857146"/>
    <x v="1"/>
    <s v="USD"/>
    <n v="1336194000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875"/>
    <x v="1"/>
    <s v="USD"/>
    <n v="1349326800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4067796610166"/>
    <x v="1"/>
    <s v="USD"/>
    <n v="1379566800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1937172774866"/>
    <x v="1"/>
    <s v="USD"/>
    <n v="1494651600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1219512195124"/>
    <x v="1"/>
    <s v="USD"/>
    <n v="1303880400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0.99898322318251"/>
    <x v="1"/>
    <s v="USD"/>
    <n v="1335934800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25"/>
    <x v="0"/>
    <s v="CAD"/>
    <n v="1528088400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7770270270271"/>
    <x v="1"/>
    <s v="USD"/>
    <n v="142190640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76190476190474"/>
    <x v="1"/>
    <s v="USD"/>
    <n v="1568005200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46462715105156"/>
    <x v="2"/>
    <s v="AUD"/>
    <n v="1557637200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0921985815602"/>
    <x v="4"/>
    <s v="GBP"/>
    <n v="1375592400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.0032154340836"/>
    <x v="4"/>
    <s v="GBP"/>
    <n v="150398280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26923076923077"/>
    <x v="1"/>
    <s v="USD"/>
    <n v="1418882400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66666666666671"/>
    <x v="4"/>
    <s v="GBP"/>
    <n v="1309237200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2692307692308"/>
    <x v="5"/>
    <s v="CHF"/>
    <n v="1343365200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55555555555549"/>
    <x v="2"/>
    <s v="AUD"/>
    <n v="1507957200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45098039215686"/>
    <x v="1"/>
    <s v="USD"/>
    <n v="1549519200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2105263157894"/>
    <x v="1"/>
    <s v="USD"/>
    <n v="1329026400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06989951944078"/>
    <x v="6"/>
    <s v="EUR"/>
    <n v="157249800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1538461538461"/>
    <x v="1"/>
    <s v="USD"/>
    <n v="1506056400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333333333334"/>
    <x v="1"/>
    <s v="USD"/>
    <n v="1463029200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1621621621621"/>
    <x v="1"/>
    <s v="USD"/>
    <n v="1342069200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1.995234312946785"/>
    <x v="6"/>
    <s v="EUR"/>
    <n v="1388296800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6521739130437"/>
    <x v="4"/>
    <s v="GBP"/>
    <n v="1493787600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35294117647058"/>
    <x v="1"/>
    <s v="USD"/>
    <n v="1424844000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1785714285715"/>
    <x v="1"/>
    <s v="USD"/>
    <n v="1403931600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722222222221"/>
    <x v="1"/>
    <s v="USD"/>
    <n v="1394514000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16298633017882"/>
    <x v="1"/>
    <s v="USD"/>
    <n v="1365397200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2857142857143"/>
    <x v="1"/>
    <s v="USD"/>
    <n v="1456120800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8484848484844"/>
    <x v="1"/>
    <s v="USD"/>
    <n v="143771400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76190476190482"/>
    <x v="1"/>
    <s v="USD"/>
    <n v="1563771600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78483606557376"/>
    <x v="1"/>
    <s v="USD"/>
    <n v="1448517600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3541666666667"/>
    <x v="1"/>
    <s v="USD"/>
    <n v="1528779600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298507462686565"/>
    <x v="1"/>
    <s v="USD"/>
    <n v="1304744400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48484848484844"/>
    <x v="0"/>
    <s v="CAD"/>
    <n v="1354341600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7179487179489"/>
    <x v="1"/>
    <s v="USD"/>
    <n v="1294552800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1940298507463"/>
    <x v="2"/>
    <s v="AUD"/>
    <n v="1295935200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122807017544"/>
    <x v="1"/>
    <s v="USD"/>
    <n v="1411534800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58174904942965"/>
    <x v="2"/>
    <s v="AUD"/>
    <n v="1486706400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.001182732111175"/>
    <x v="1"/>
    <s v="USD"/>
    <n v="1333602000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87845303867405"/>
    <x v="1"/>
    <s v="USD"/>
    <n v="1308200400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307692307692"/>
    <x v="1"/>
    <s v="USD"/>
    <n v="141170760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87499999999997"/>
    <x v="1"/>
    <s v="USD"/>
    <n v="1418364000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896551724137929"/>
    <x v="1"/>
    <s v="USD"/>
    <n v="1429333200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437459910199"/>
    <x v="1"/>
    <s v="USD"/>
    <n v="1482732000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07502206531335"/>
    <x v="1"/>
    <s v="USD"/>
    <n v="1470718800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325581395348"/>
    <x v="2"/>
    <s v="AUD"/>
    <n v="134829000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0963855421687"/>
    <x v="1"/>
    <s v="USD"/>
    <n v="1450764000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16030534351151"/>
    <x v="1"/>
    <s v="USD"/>
    <n v="1329372000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1785714285708"/>
    <x v="1"/>
    <s v="USD"/>
    <n v="127709640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07692307692309"/>
    <x v="1"/>
    <s v="USD"/>
    <n v="127770120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4545454545448"/>
    <x v="1"/>
    <s v="USD"/>
    <n v="145491120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096774193548"/>
    <x v="1"/>
    <s v="USD"/>
    <n v="1297922400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3909774436091"/>
    <x v="1"/>
    <s v="USD"/>
    <n v="1384408800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3333333333336"/>
    <x v="6"/>
    <s v="EUR"/>
    <n v="1299304800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2903225806451"/>
    <x v="1"/>
    <s v="USD"/>
    <n v="1431320400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67632850241544"/>
    <x v="4"/>
    <s v="GBP"/>
    <n v="1264399200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1428571428568"/>
    <x v="1"/>
    <s v="USD"/>
    <n v="1497502800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807374443743"/>
    <x v="1"/>
    <s v="USD"/>
    <n v="1333688400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01754385964918"/>
    <x v="1"/>
    <s v="USD"/>
    <n v="1293861600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35483870967744"/>
    <x v="1"/>
    <s v="USD"/>
    <n v="1576994400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69023569023571"/>
    <x v="1"/>
    <s v="USD"/>
    <n v="1304917200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16666666666664"/>
    <x v="1"/>
    <s v="USD"/>
    <n v="1381208400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15466983938133"/>
    <x v="1"/>
    <s v="USD"/>
    <n v="1401685200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301587301587"/>
    <x v="1"/>
    <s v="USD"/>
    <n v="129196080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6875"/>
    <x v="1"/>
    <s v="USD"/>
    <n v="136885320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0370370370368"/>
    <x v="1"/>
    <s v="USD"/>
    <n v="1448776800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2857142857144"/>
    <x v="1"/>
    <s v="USD"/>
    <n v="1296194400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68656716417908"/>
    <x v="1"/>
    <s v="USD"/>
    <n v="1517983200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3913043478265"/>
    <x v="1"/>
    <s v="USD"/>
    <n v="1478930400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69458128078813"/>
    <x v="4"/>
    <s v="GBP"/>
    <n v="1426395600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035040431267"/>
    <x v="1"/>
    <s v="USD"/>
    <n v="1446181200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69040247678016"/>
    <x v="1"/>
    <s v="USD"/>
    <n v="1514181600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3333333333331"/>
    <x v="1"/>
    <s v="USD"/>
    <n v="1311051600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0.999140154772135"/>
    <x v="1"/>
    <s v="USD"/>
    <n v="1564894800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0498687664043"/>
    <x v="1"/>
    <s v="USD"/>
    <n v="1567918800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5.998410896708286"/>
    <x v="1"/>
    <s v="USD"/>
    <n v="1386309600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3913043478258"/>
    <x v="1"/>
    <s v="USD"/>
    <n v="1301979600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.002083333333335"/>
    <x v="1"/>
    <s v="USD"/>
    <n v="1493269200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46875"/>
    <x v="1"/>
    <s v="USD"/>
    <n v="1478930400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3097345132741"/>
    <x v="1"/>
    <s v="USD"/>
    <n v="1555390800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59375"/>
    <x v="1"/>
    <s v="USD"/>
    <n v="1456984800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0746887966808"/>
    <x v="1"/>
    <s v="USD"/>
    <n v="141162120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424242424242"/>
    <x v="1"/>
    <s v="USD"/>
    <n v="1525669200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2684085510693"/>
    <x v="1"/>
    <s v="USD"/>
    <n v="1413522000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4.995594713656388"/>
    <x v="1"/>
    <s v="USD"/>
    <n v="1541307600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2142857142854"/>
    <x v="1"/>
    <s v="USD"/>
    <n v="1357106400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5107913669064"/>
    <x v="6"/>
    <s v="EUR"/>
    <n v="1390197600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101604278074"/>
    <x v="1"/>
    <s v="USD"/>
    <n v="1265868000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8841354723708"/>
    <x v="1"/>
    <s v="USD"/>
    <n v="1467176400"/>
    <n v="1467781200"/>
    <b v="0"/>
    <b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n v="0"/>
    <s v="CA"/>
    <s v="CAD"/>
    <n v="1448690400"/>
    <n v="1450159200"/>
    <b v="0"/>
    <b v="0"/>
    <s v="food/food trucks"/>
    <x v="0"/>
    <x v="0"/>
    <x v="0"/>
    <d v="2015-12-15T06:00:00"/>
  </r>
  <r>
    <n v="1"/>
    <x v="1"/>
    <x v="1"/>
    <n v="1400"/>
    <n v="14560"/>
    <n v="1040"/>
    <x v="1"/>
    <n v="158"/>
    <n v="92.151898734177209"/>
    <s v="US"/>
    <s v="USD"/>
    <n v="1408424400"/>
    <n v="1408597200"/>
    <b v="0"/>
    <b v="1"/>
    <s v="music/rock"/>
    <x v="1"/>
    <x v="1"/>
    <x v="1"/>
    <d v="2014-08-21T05:00:00"/>
  </r>
  <r>
    <n v="2"/>
    <x v="2"/>
    <x v="2"/>
    <n v="108400"/>
    <n v="142523"/>
    <n v="131"/>
    <x v="1"/>
    <n v="1425"/>
    <n v="100.01614035087719"/>
    <s v="AU"/>
    <s v="AUD"/>
    <n v="1384668000"/>
    <n v="1384840800"/>
    <b v="0"/>
    <b v="0"/>
    <s v="technology/web"/>
    <x v="2"/>
    <x v="2"/>
    <x v="2"/>
    <d v="2013-11-19T06:00:00"/>
  </r>
  <r>
    <n v="3"/>
    <x v="3"/>
    <x v="3"/>
    <n v="4200"/>
    <n v="2477"/>
    <n v="59"/>
    <x v="0"/>
    <n v="24"/>
    <n v="103.20833333333333"/>
    <s v="US"/>
    <s v="USD"/>
    <n v="1565499600"/>
    <n v="1568955600"/>
    <b v="0"/>
    <b v="0"/>
    <s v="music/rock"/>
    <x v="1"/>
    <x v="1"/>
    <x v="3"/>
    <d v="2019-09-20T05:00:00"/>
  </r>
  <r>
    <n v="4"/>
    <x v="4"/>
    <x v="4"/>
    <n v="7600"/>
    <n v="5265"/>
    <n v="69"/>
    <x v="0"/>
    <n v="53"/>
    <n v="99.339622641509436"/>
    <s v="US"/>
    <s v="USD"/>
    <n v="1547964000"/>
    <n v="1548309600"/>
    <b v="0"/>
    <b v="0"/>
    <s v="theater/plays"/>
    <x v="3"/>
    <x v="3"/>
    <x v="4"/>
    <d v="2019-01-24T06:00:00"/>
  </r>
  <r>
    <n v="5"/>
    <x v="5"/>
    <x v="5"/>
    <n v="7600"/>
    <n v="13195"/>
    <n v="174"/>
    <x v="1"/>
    <n v="174"/>
    <n v="75.833333333333329"/>
    <s v="DK"/>
    <s v="DKK"/>
    <n v="1346130000"/>
    <n v="1347080400"/>
    <b v="0"/>
    <b v="0"/>
    <s v="theater/plays"/>
    <x v="3"/>
    <x v="3"/>
    <x v="5"/>
    <d v="2012-09-08T05:00:00"/>
  </r>
  <r>
    <n v="6"/>
    <x v="6"/>
    <x v="6"/>
    <n v="5200"/>
    <n v="1090"/>
    <n v="21"/>
    <x v="0"/>
    <n v="18"/>
    <n v="60.555555555555557"/>
    <s v="GB"/>
    <s v="GBP"/>
    <n v="1505278800"/>
    <n v="1505365200"/>
    <b v="0"/>
    <b v="0"/>
    <s v="film &amp; video/documentary"/>
    <x v="4"/>
    <x v="4"/>
    <x v="6"/>
    <d v="2017-09-14T05:00:00"/>
  </r>
  <r>
    <n v="7"/>
    <x v="7"/>
    <x v="7"/>
    <n v="4500"/>
    <n v="14741"/>
    <n v="328"/>
    <x v="1"/>
    <n v="227"/>
    <n v="64.93832599118943"/>
    <s v="DK"/>
    <s v="DKK"/>
    <n v="1439442000"/>
    <n v="1439614800"/>
    <b v="0"/>
    <b v="0"/>
    <s v="theater/plays"/>
    <x v="3"/>
    <x v="3"/>
    <x v="7"/>
    <d v="2015-08-15T05:00:00"/>
  </r>
  <r>
    <n v="8"/>
    <x v="8"/>
    <x v="8"/>
    <n v="110100"/>
    <n v="21946"/>
    <n v="20"/>
    <x v="2"/>
    <n v="708"/>
    <n v="30.997175141242938"/>
    <s v="DK"/>
    <s v="DKK"/>
    <n v="1281330000"/>
    <n v="1281502800"/>
    <b v="0"/>
    <b v="0"/>
    <s v="theater/plays"/>
    <x v="3"/>
    <x v="3"/>
    <x v="8"/>
    <d v="2010-08-11T05:00:00"/>
  </r>
  <r>
    <n v="9"/>
    <x v="9"/>
    <x v="9"/>
    <n v="6200"/>
    <n v="3208"/>
    <n v="52"/>
    <x v="0"/>
    <n v="44"/>
    <n v="72.909090909090907"/>
    <s v="US"/>
    <s v="USD"/>
    <n v="1379566800"/>
    <n v="1383804000"/>
    <b v="0"/>
    <b v="0"/>
    <s v="music/electric music"/>
    <x v="1"/>
    <x v="5"/>
    <x v="9"/>
    <d v="2013-11-07T06:00:00"/>
  </r>
  <r>
    <n v="10"/>
    <x v="10"/>
    <x v="10"/>
    <n v="5200"/>
    <n v="13838"/>
    <n v="266"/>
    <x v="1"/>
    <n v="220"/>
    <n v="62.9"/>
    <s v="US"/>
    <s v="USD"/>
    <n v="1281762000"/>
    <n v="1285909200"/>
    <b v="0"/>
    <b v="0"/>
    <s v="film &amp; video/drama"/>
    <x v="4"/>
    <x v="6"/>
    <x v="10"/>
    <d v="2010-10-01T05:00:00"/>
  </r>
  <r>
    <n v="11"/>
    <x v="11"/>
    <x v="11"/>
    <n v="6300"/>
    <n v="3030"/>
    <n v="48"/>
    <x v="0"/>
    <n v="27"/>
    <n v="112.22222222222223"/>
    <s v="US"/>
    <s v="USD"/>
    <n v="1285045200"/>
    <n v="1285563600"/>
    <b v="0"/>
    <b v="1"/>
    <s v="theater/plays"/>
    <x v="3"/>
    <x v="3"/>
    <x v="11"/>
    <d v="2010-09-27T05:00:00"/>
  </r>
  <r>
    <n v="12"/>
    <x v="12"/>
    <x v="12"/>
    <n v="6300"/>
    <n v="5629"/>
    <n v="89"/>
    <x v="0"/>
    <n v="55"/>
    <n v="102.34545454545454"/>
    <s v="US"/>
    <s v="USD"/>
    <n v="1571720400"/>
    <n v="1572411600"/>
    <b v="0"/>
    <b v="0"/>
    <s v="film &amp; video/drama"/>
    <x v="4"/>
    <x v="6"/>
    <x v="12"/>
    <d v="2019-10-30T05:00:00"/>
  </r>
  <r>
    <n v="13"/>
    <x v="13"/>
    <x v="13"/>
    <n v="4200"/>
    <n v="10295"/>
    <n v="245"/>
    <x v="1"/>
    <n v="98"/>
    <n v="105.05102040816327"/>
    <s v="US"/>
    <s v="USD"/>
    <n v="1465621200"/>
    <n v="1466658000"/>
    <b v="0"/>
    <b v="0"/>
    <s v="music/indie rock"/>
    <x v="1"/>
    <x v="7"/>
    <x v="13"/>
    <d v="2016-06-23T05:00:00"/>
  </r>
  <r>
    <n v="14"/>
    <x v="14"/>
    <x v="14"/>
    <n v="28200"/>
    <n v="18829"/>
    <n v="67"/>
    <x v="0"/>
    <n v="200"/>
    <n v="94.144999999999996"/>
    <s v="US"/>
    <s v="USD"/>
    <n v="1331013600"/>
    <n v="1333342800"/>
    <b v="0"/>
    <b v="0"/>
    <s v="music/indie rock"/>
    <x v="1"/>
    <x v="7"/>
    <x v="14"/>
    <d v="2012-04-02T05:00:00"/>
  </r>
  <r>
    <n v="15"/>
    <x v="15"/>
    <x v="15"/>
    <n v="81200"/>
    <n v="38414"/>
    <n v="47"/>
    <x v="0"/>
    <n v="452"/>
    <n v="84.986725663716811"/>
    <s v="US"/>
    <s v="USD"/>
    <n v="1575957600"/>
    <n v="1576303200"/>
    <b v="0"/>
    <b v="0"/>
    <s v="technology/wearables"/>
    <x v="2"/>
    <x v="8"/>
    <x v="15"/>
    <d v="2019-12-14T06:00:00"/>
  </r>
  <r>
    <n v="16"/>
    <x v="16"/>
    <x v="16"/>
    <n v="1700"/>
    <n v="11041"/>
    <n v="649"/>
    <x v="1"/>
    <n v="100"/>
    <n v="110.41"/>
    <s v="US"/>
    <s v="USD"/>
    <n v="1390370400"/>
    <n v="1392271200"/>
    <b v="0"/>
    <b v="0"/>
    <s v="publishing/nonfiction"/>
    <x v="5"/>
    <x v="9"/>
    <x v="16"/>
    <d v="2014-02-13T06:00:00"/>
  </r>
  <r>
    <n v="17"/>
    <x v="17"/>
    <x v="17"/>
    <n v="84600"/>
    <n v="134845"/>
    <n v="159"/>
    <x v="1"/>
    <n v="1249"/>
    <n v="107.96236989591674"/>
    <s v="US"/>
    <s v="USD"/>
    <n v="1294812000"/>
    <n v="1294898400"/>
    <b v="0"/>
    <b v="0"/>
    <s v="film &amp; video/animation"/>
    <x v="4"/>
    <x v="10"/>
    <x v="17"/>
    <d v="2011-01-13T06:00:00"/>
  </r>
  <r>
    <n v="18"/>
    <x v="18"/>
    <x v="18"/>
    <n v="9100"/>
    <n v="6089"/>
    <n v="67"/>
    <x v="3"/>
    <n v="135"/>
    <n v="45.103703703703701"/>
    <s v="US"/>
    <s v="USD"/>
    <n v="1536382800"/>
    <n v="1537074000"/>
    <b v="0"/>
    <b v="0"/>
    <s v="theater/plays"/>
    <x v="3"/>
    <x v="3"/>
    <x v="18"/>
    <d v="2018-09-16T05:00:00"/>
  </r>
  <r>
    <n v="19"/>
    <x v="19"/>
    <x v="19"/>
    <n v="62500"/>
    <n v="30331"/>
    <n v="49"/>
    <x v="0"/>
    <n v="674"/>
    <n v="45.001483679525222"/>
    <s v="US"/>
    <s v="USD"/>
    <n v="1551679200"/>
    <n v="1553490000"/>
    <b v="0"/>
    <b v="1"/>
    <s v="theater/plays"/>
    <x v="3"/>
    <x v="3"/>
    <x v="19"/>
    <d v="2019-03-25T05:00:00"/>
  </r>
  <r>
    <n v="20"/>
    <x v="20"/>
    <x v="20"/>
    <n v="131800"/>
    <n v="147936"/>
    <n v="112"/>
    <x v="1"/>
    <n v="1396"/>
    <n v="105.97134670487107"/>
    <s v="US"/>
    <s v="USD"/>
    <n v="1406523600"/>
    <n v="1406523600"/>
    <b v="0"/>
    <b v="0"/>
    <s v="film &amp; video/drama"/>
    <x v="4"/>
    <x v="6"/>
    <x v="20"/>
    <d v="2014-07-28T05:00:00"/>
  </r>
  <r>
    <n v="21"/>
    <x v="21"/>
    <x v="21"/>
    <n v="94000"/>
    <n v="38533"/>
    <n v="41"/>
    <x v="0"/>
    <n v="558"/>
    <n v="69.055555555555557"/>
    <s v="US"/>
    <s v="USD"/>
    <n v="1313384400"/>
    <n v="1316322000"/>
    <b v="0"/>
    <b v="0"/>
    <s v="theater/plays"/>
    <x v="3"/>
    <x v="3"/>
    <x v="21"/>
    <d v="2011-09-18T05:00:00"/>
  </r>
  <r>
    <n v="22"/>
    <x v="22"/>
    <x v="22"/>
    <n v="59100"/>
    <n v="75690"/>
    <n v="128"/>
    <x v="1"/>
    <n v="890"/>
    <n v="85.044943820224717"/>
    <s v="US"/>
    <s v="USD"/>
    <n v="1522731600"/>
    <n v="1524027600"/>
    <b v="0"/>
    <b v="0"/>
    <s v="theater/plays"/>
    <x v="3"/>
    <x v="3"/>
    <x v="22"/>
    <d v="2018-04-18T05:00:00"/>
  </r>
  <r>
    <n v="23"/>
    <x v="23"/>
    <x v="23"/>
    <n v="4500"/>
    <n v="14942"/>
    <n v="332"/>
    <x v="1"/>
    <n v="142"/>
    <n v="105.22535211267606"/>
    <s v="GB"/>
    <s v="GBP"/>
    <n v="1550124000"/>
    <n v="1554699600"/>
    <b v="0"/>
    <b v="0"/>
    <s v="film &amp; video/documentary"/>
    <x v="4"/>
    <x v="4"/>
    <x v="23"/>
    <d v="2019-04-08T05:00:00"/>
  </r>
  <r>
    <n v="24"/>
    <x v="24"/>
    <x v="24"/>
    <n v="92400"/>
    <n v="104257"/>
    <n v="113"/>
    <x v="1"/>
    <n v="2673"/>
    <n v="39.003741114852225"/>
    <s v="US"/>
    <s v="USD"/>
    <n v="1403326800"/>
    <n v="1403499600"/>
    <b v="0"/>
    <b v="0"/>
    <s v="technology/wearables"/>
    <x v="2"/>
    <x v="8"/>
    <x v="24"/>
    <d v="2014-06-23T05:00:00"/>
  </r>
  <r>
    <n v="25"/>
    <x v="25"/>
    <x v="25"/>
    <n v="5500"/>
    <n v="11904"/>
    <n v="216"/>
    <x v="1"/>
    <n v="163"/>
    <n v="73.030674846625772"/>
    <s v="US"/>
    <s v="USD"/>
    <n v="1305694800"/>
    <n v="1307422800"/>
    <b v="0"/>
    <b v="1"/>
    <s v="games/video games"/>
    <x v="6"/>
    <x v="11"/>
    <x v="25"/>
    <d v="2011-06-07T05:00:00"/>
  </r>
  <r>
    <n v="26"/>
    <x v="26"/>
    <x v="26"/>
    <n v="107500"/>
    <n v="51814"/>
    <n v="48"/>
    <x v="3"/>
    <n v="1480"/>
    <n v="35.009459459459457"/>
    <s v="US"/>
    <s v="USD"/>
    <n v="1533013200"/>
    <n v="1535346000"/>
    <b v="0"/>
    <b v="0"/>
    <s v="theater/plays"/>
    <x v="3"/>
    <x v="3"/>
    <x v="26"/>
    <d v="2018-08-27T05:00:00"/>
  </r>
  <r>
    <n v="27"/>
    <x v="27"/>
    <x v="27"/>
    <n v="2000"/>
    <n v="1599"/>
    <n v="80"/>
    <x v="0"/>
    <n v="15"/>
    <n v="106.6"/>
    <s v="US"/>
    <s v="USD"/>
    <n v="1443848400"/>
    <n v="1444539600"/>
    <b v="0"/>
    <b v="0"/>
    <s v="music/rock"/>
    <x v="1"/>
    <x v="1"/>
    <x v="27"/>
    <d v="2015-10-11T05:00:00"/>
  </r>
  <r>
    <n v="28"/>
    <x v="28"/>
    <x v="28"/>
    <n v="130800"/>
    <n v="137635"/>
    <n v="105"/>
    <x v="1"/>
    <n v="2220"/>
    <n v="61.997747747747745"/>
    <s v="US"/>
    <s v="USD"/>
    <n v="1265695200"/>
    <n v="1267682400"/>
    <b v="0"/>
    <b v="1"/>
    <s v="theater/plays"/>
    <x v="3"/>
    <x v="3"/>
    <x v="28"/>
    <d v="2010-03-04T06:00:00"/>
  </r>
  <r>
    <n v="29"/>
    <x v="29"/>
    <x v="29"/>
    <n v="45900"/>
    <n v="150965"/>
    <n v="329"/>
    <x v="1"/>
    <n v="1606"/>
    <n v="94.000622665006233"/>
    <s v="CH"/>
    <s v="CHF"/>
    <n v="1532062800"/>
    <n v="1535518800"/>
    <b v="0"/>
    <b v="0"/>
    <s v="film &amp; video/shorts"/>
    <x v="4"/>
    <x v="12"/>
    <x v="29"/>
    <d v="2018-08-29T05:00:00"/>
  </r>
  <r>
    <n v="30"/>
    <x v="30"/>
    <x v="30"/>
    <n v="9000"/>
    <n v="14455"/>
    <n v="161"/>
    <x v="1"/>
    <n v="129"/>
    <n v="112.05426356589147"/>
    <s v="US"/>
    <s v="USD"/>
    <n v="1558674000"/>
    <n v="1559106000"/>
    <b v="0"/>
    <b v="0"/>
    <s v="film &amp; video/animation"/>
    <x v="4"/>
    <x v="10"/>
    <x v="30"/>
    <d v="2019-05-29T05:00:00"/>
  </r>
  <r>
    <n v="31"/>
    <x v="31"/>
    <x v="31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x v="11"/>
    <x v="31"/>
    <d v="2016-02-02T06:00:00"/>
  </r>
  <r>
    <n v="32"/>
    <x v="32"/>
    <x v="32"/>
    <n v="101000"/>
    <n v="87676"/>
    <n v="87"/>
    <x v="0"/>
    <n v="2307"/>
    <n v="38.004334633723452"/>
    <s v="IT"/>
    <s v="EUR"/>
    <n v="1515564000"/>
    <n v="1517896800"/>
    <b v="0"/>
    <b v="0"/>
    <s v="film &amp; video/documentary"/>
    <x v="4"/>
    <x v="4"/>
    <x v="32"/>
    <d v="2018-02-06T06:00:00"/>
  </r>
  <r>
    <n v="33"/>
    <x v="33"/>
    <x v="33"/>
    <n v="50200"/>
    <n v="189666"/>
    <n v="378"/>
    <x v="1"/>
    <n v="5419"/>
    <n v="35.000184535892231"/>
    <s v="US"/>
    <s v="USD"/>
    <n v="1412485200"/>
    <n v="1415685600"/>
    <b v="0"/>
    <b v="0"/>
    <s v="theater/plays"/>
    <x v="3"/>
    <x v="3"/>
    <x v="33"/>
    <d v="2014-11-11T06:00:00"/>
  </r>
  <r>
    <n v="34"/>
    <x v="34"/>
    <x v="34"/>
    <n v="9300"/>
    <n v="14025"/>
    <n v="151"/>
    <x v="1"/>
    <n v="165"/>
    <n v="85"/>
    <s v="US"/>
    <s v="USD"/>
    <n v="1490245200"/>
    <n v="1490677200"/>
    <b v="0"/>
    <b v="0"/>
    <s v="film &amp; video/documentary"/>
    <x v="4"/>
    <x v="4"/>
    <x v="34"/>
    <d v="2017-03-28T05:00:00"/>
  </r>
  <r>
    <n v="35"/>
    <x v="35"/>
    <x v="35"/>
    <n v="125500"/>
    <n v="188628"/>
    <n v="150"/>
    <x v="1"/>
    <n v="1965"/>
    <n v="95.993893129770996"/>
    <s v="DK"/>
    <s v="DKK"/>
    <n v="1547877600"/>
    <n v="1551506400"/>
    <b v="0"/>
    <b v="1"/>
    <s v="film &amp; video/drama"/>
    <x v="4"/>
    <x v="6"/>
    <x v="35"/>
    <d v="2019-03-02T06:00:00"/>
  </r>
  <r>
    <n v="36"/>
    <x v="36"/>
    <x v="36"/>
    <n v="700"/>
    <n v="1101"/>
    <n v="157"/>
    <x v="1"/>
    <n v="16"/>
    <n v="68.8125"/>
    <s v="US"/>
    <s v="USD"/>
    <n v="1298700000"/>
    <n v="1300856400"/>
    <b v="0"/>
    <b v="0"/>
    <s v="theater/plays"/>
    <x v="3"/>
    <x v="3"/>
    <x v="36"/>
    <d v="2011-03-23T05:00:00"/>
  </r>
  <r>
    <n v="37"/>
    <x v="37"/>
    <x v="37"/>
    <n v="8100"/>
    <n v="11339"/>
    <n v="140"/>
    <x v="1"/>
    <n v="107"/>
    <n v="105.97196261682242"/>
    <s v="US"/>
    <s v="USD"/>
    <n v="1570338000"/>
    <n v="1573192800"/>
    <b v="0"/>
    <b v="1"/>
    <s v="publishing/fiction"/>
    <x v="5"/>
    <x v="13"/>
    <x v="37"/>
    <d v="2019-11-08T06:00:00"/>
  </r>
  <r>
    <n v="38"/>
    <x v="38"/>
    <x v="38"/>
    <n v="3100"/>
    <n v="10085"/>
    <n v="325"/>
    <x v="1"/>
    <n v="134"/>
    <n v="75.261194029850742"/>
    <s v="US"/>
    <s v="USD"/>
    <n v="1287378000"/>
    <n v="1287810000"/>
    <b v="0"/>
    <b v="0"/>
    <s v="photography/photography books"/>
    <x v="7"/>
    <x v="14"/>
    <x v="38"/>
    <d v="2010-10-23T05:00:00"/>
  </r>
  <r>
    <n v="39"/>
    <x v="39"/>
    <x v="39"/>
    <n v="9900"/>
    <n v="5027"/>
    <n v="51"/>
    <x v="0"/>
    <n v="88"/>
    <n v="57.125"/>
    <s v="DK"/>
    <s v="DKK"/>
    <n v="1361772000"/>
    <n v="1362978000"/>
    <b v="0"/>
    <b v="0"/>
    <s v="theater/plays"/>
    <x v="3"/>
    <x v="3"/>
    <x v="39"/>
    <d v="2013-03-11T05:00:00"/>
  </r>
  <r>
    <n v="40"/>
    <x v="40"/>
    <x v="40"/>
    <n v="8800"/>
    <n v="14878"/>
    <n v="169"/>
    <x v="1"/>
    <n v="198"/>
    <n v="75.141414141414145"/>
    <s v="US"/>
    <s v="USD"/>
    <n v="1275714000"/>
    <n v="1277355600"/>
    <b v="0"/>
    <b v="1"/>
    <s v="technology/wearables"/>
    <x v="2"/>
    <x v="8"/>
    <x v="40"/>
    <d v="2010-06-24T05:00:00"/>
  </r>
  <r>
    <n v="41"/>
    <x v="41"/>
    <x v="41"/>
    <n v="5600"/>
    <n v="11924"/>
    <n v="213"/>
    <x v="1"/>
    <n v="111"/>
    <n v="107.42342342342343"/>
    <s v="IT"/>
    <s v="EUR"/>
    <n v="1346734800"/>
    <n v="1348981200"/>
    <b v="0"/>
    <b v="1"/>
    <s v="music/rock"/>
    <x v="1"/>
    <x v="1"/>
    <x v="41"/>
    <d v="2012-09-30T05:00:00"/>
  </r>
  <r>
    <n v="42"/>
    <x v="42"/>
    <x v="42"/>
    <n v="1800"/>
    <n v="7991"/>
    <n v="444"/>
    <x v="1"/>
    <n v="222"/>
    <n v="35.995495495495497"/>
    <s v="US"/>
    <s v="USD"/>
    <n v="1309755600"/>
    <n v="1310533200"/>
    <b v="0"/>
    <b v="0"/>
    <s v="food/food trucks"/>
    <x v="0"/>
    <x v="0"/>
    <x v="42"/>
    <d v="2011-07-13T05:00:00"/>
  </r>
  <r>
    <n v="43"/>
    <x v="43"/>
    <x v="43"/>
    <n v="90200"/>
    <n v="167717"/>
    <n v="186"/>
    <x v="1"/>
    <n v="6212"/>
    <n v="26.998873148744366"/>
    <s v="US"/>
    <s v="USD"/>
    <n v="1406178000"/>
    <n v="1407560400"/>
    <b v="0"/>
    <b v="0"/>
    <s v="publishing/radio &amp; podcasts"/>
    <x v="5"/>
    <x v="15"/>
    <x v="43"/>
    <d v="2014-08-09T05:00:00"/>
  </r>
  <r>
    <n v="44"/>
    <x v="44"/>
    <x v="44"/>
    <n v="1600"/>
    <n v="10541"/>
    <n v="659"/>
    <x v="1"/>
    <n v="98"/>
    <n v="107.56122448979592"/>
    <s v="DK"/>
    <s v="DKK"/>
    <n v="1552798800"/>
    <n v="1552885200"/>
    <b v="0"/>
    <b v="0"/>
    <s v="publishing/fiction"/>
    <x v="5"/>
    <x v="13"/>
    <x v="44"/>
    <d v="2019-03-18T05:00:00"/>
  </r>
  <r>
    <n v="45"/>
    <x v="45"/>
    <x v="45"/>
    <n v="9500"/>
    <n v="4530"/>
    <n v="48"/>
    <x v="0"/>
    <n v="48"/>
    <n v="94.375"/>
    <s v="US"/>
    <s v="USD"/>
    <n v="1478062800"/>
    <n v="1479362400"/>
    <b v="0"/>
    <b v="1"/>
    <s v="theater/plays"/>
    <x v="3"/>
    <x v="3"/>
    <x v="45"/>
    <d v="2016-11-17T06:00:00"/>
  </r>
  <r>
    <n v="46"/>
    <x v="46"/>
    <x v="46"/>
    <n v="3700"/>
    <n v="4247"/>
    <n v="115"/>
    <x v="1"/>
    <n v="92"/>
    <n v="46.163043478260867"/>
    <s v="US"/>
    <s v="USD"/>
    <n v="1278565200"/>
    <n v="1280552400"/>
    <b v="0"/>
    <b v="0"/>
    <s v="music/rock"/>
    <x v="1"/>
    <x v="1"/>
    <x v="46"/>
    <d v="2010-07-31T05:00:00"/>
  </r>
  <r>
    <n v="47"/>
    <x v="47"/>
    <x v="47"/>
    <n v="1500"/>
    <n v="7129"/>
    <n v="475"/>
    <x v="1"/>
    <n v="149"/>
    <n v="47.845637583892618"/>
    <s v="US"/>
    <s v="USD"/>
    <n v="1396069200"/>
    <n v="1398661200"/>
    <b v="0"/>
    <b v="0"/>
    <s v="theater/plays"/>
    <x v="3"/>
    <x v="3"/>
    <x v="47"/>
    <d v="2014-04-28T05:00:00"/>
  </r>
  <r>
    <n v="48"/>
    <x v="48"/>
    <x v="48"/>
    <n v="33300"/>
    <n v="128862"/>
    <n v="387"/>
    <x v="1"/>
    <n v="2431"/>
    <n v="53.007815713698065"/>
    <s v="US"/>
    <s v="USD"/>
    <n v="1435208400"/>
    <n v="1436245200"/>
    <b v="0"/>
    <b v="0"/>
    <s v="theater/plays"/>
    <x v="3"/>
    <x v="3"/>
    <x v="48"/>
    <d v="2015-07-07T05:00:00"/>
  </r>
  <r>
    <n v="49"/>
    <x v="49"/>
    <x v="49"/>
    <n v="7200"/>
    <n v="13653"/>
    <n v="190"/>
    <x v="1"/>
    <n v="303"/>
    <n v="45.059405940594061"/>
    <s v="US"/>
    <s v="USD"/>
    <n v="1571547600"/>
    <n v="1575439200"/>
    <b v="0"/>
    <b v="0"/>
    <s v="music/rock"/>
    <x v="1"/>
    <x v="1"/>
    <x v="49"/>
    <d v="2019-12-04T06:00:00"/>
  </r>
  <r>
    <n v="50"/>
    <x v="50"/>
    <x v="50"/>
    <n v="100"/>
    <n v="2"/>
    <n v="2"/>
    <x v="0"/>
    <n v="1"/>
    <n v="2"/>
    <s v="IT"/>
    <s v="EUR"/>
    <n v="1375333200"/>
    <n v="1377752400"/>
    <b v="0"/>
    <b v="0"/>
    <s v="music/metal"/>
    <x v="1"/>
    <x v="16"/>
    <x v="50"/>
    <d v="2013-08-29T05:00:00"/>
  </r>
  <r>
    <n v="51"/>
    <x v="51"/>
    <x v="51"/>
    <n v="158100"/>
    <n v="145243"/>
    <n v="92"/>
    <x v="0"/>
    <n v="1467"/>
    <n v="99.006816632583508"/>
    <s v="GB"/>
    <s v="GBP"/>
    <n v="1332824400"/>
    <n v="1334206800"/>
    <b v="0"/>
    <b v="1"/>
    <s v="technology/wearables"/>
    <x v="2"/>
    <x v="8"/>
    <x v="51"/>
    <d v="2012-04-12T05:00:00"/>
  </r>
  <r>
    <n v="52"/>
    <x v="52"/>
    <x v="52"/>
    <n v="7200"/>
    <n v="2459"/>
    <n v="34"/>
    <x v="0"/>
    <n v="75"/>
    <n v="32.786666666666669"/>
    <s v="US"/>
    <s v="USD"/>
    <n v="1284526800"/>
    <n v="1284872400"/>
    <b v="0"/>
    <b v="0"/>
    <s v="theater/plays"/>
    <x v="3"/>
    <x v="3"/>
    <x v="52"/>
    <d v="2010-09-19T05:00:00"/>
  </r>
  <r>
    <n v="53"/>
    <x v="53"/>
    <x v="53"/>
    <n v="8800"/>
    <n v="12356"/>
    <n v="140"/>
    <x v="1"/>
    <n v="209"/>
    <n v="59.119617224880386"/>
    <s v="US"/>
    <s v="USD"/>
    <n v="1400562000"/>
    <n v="1403931600"/>
    <b v="0"/>
    <b v="0"/>
    <s v="film &amp; video/drama"/>
    <x v="4"/>
    <x v="6"/>
    <x v="53"/>
    <d v="2014-06-28T05:00:00"/>
  </r>
  <r>
    <n v="54"/>
    <x v="54"/>
    <x v="54"/>
    <n v="6000"/>
    <n v="5392"/>
    <n v="90"/>
    <x v="0"/>
    <n v="120"/>
    <n v="44.93333333333333"/>
    <s v="US"/>
    <s v="USD"/>
    <n v="1520748000"/>
    <n v="1521262800"/>
    <b v="0"/>
    <b v="0"/>
    <s v="technology/wearables"/>
    <x v="2"/>
    <x v="8"/>
    <x v="54"/>
    <d v="2018-03-17T05:00:00"/>
  </r>
  <r>
    <n v="55"/>
    <x v="55"/>
    <x v="55"/>
    <n v="6600"/>
    <n v="11746"/>
    <n v="178"/>
    <x v="1"/>
    <n v="131"/>
    <n v="89.664122137404576"/>
    <s v="US"/>
    <s v="USD"/>
    <n v="1532926800"/>
    <n v="1533358800"/>
    <b v="0"/>
    <b v="0"/>
    <s v="music/jazz"/>
    <x v="1"/>
    <x v="17"/>
    <x v="55"/>
    <d v="2018-08-04T05:00:00"/>
  </r>
  <r>
    <n v="56"/>
    <x v="56"/>
    <x v="56"/>
    <n v="8000"/>
    <n v="11493"/>
    <n v="144"/>
    <x v="1"/>
    <n v="164"/>
    <n v="70.079268292682926"/>
    <s v="US"/>
    <s v="USD"/>
    <n v="1420869600"/>
    <n v="1421474400"/>
    <b v="0"/>
    <b v="0"/>
    <s v="technology/wearables"/>
    <x v="2"/>
    <x v="8"/>
    <x v="56"/>
    <d v="2015-01-17T06:00:00"/>
  </r>
  <r>
    <n v="57"/>
    <x v="57"/>
    <x v="57"/>
    <n v="2900"/>
    <n v="6243"/>
    <n v="215"/>
    <x v="1"/>
    <n v="201"/>
    <n v="31.059701492537314"/>
    <s v="US"/>
    <s v="USD"/>
    <n v="1504242000"/>
    <n v="1505278800"/>
    <b v="0"/>
    <b v="0"/>
    <s v="games/video games"/>
    <x v="6"/>
    <x v="11"/>
    <x v="57"/>
    <d v="2017-09-13T05:00:00"/>
  </r>
  <r>
    <n v="58"/>
    <x v="58"/>
    <x v="58"/>
    <n v="2700"/>
    <n v="6132"/>
    <n v="227"/>
    <x v="1"/>
    <n v="211"/>
    <n v="29.061611374407583"/>
    <s v="US"/>
    <s v="USD"/>
    <n v="1442811600"/>
    <n v="1443934800"/>
    <b v="0"/>
    <b v="0"/>
    <s v="theater/plays"/>
    <x v="3"/>
    <x v="3"/>
    <x v="58"/>
    <d v="2015-10-04T05:00:00"/>
  </r>
  <r>
    <n v="59"/>
    <x v="59"/>
    <x v="59"/>
    <n v="1400"/>
    <n v="3851"/>
    <n v="275"/>
    <x v="1"/>
    <n v="128"/>
    <n v="30.0859375"/>
    <s v="US"/>
    <s v="USD"/>
    <n v="1497243600"/>
    <n v="1498539600"/>
    <b v="0"/>
    <b v="1"/>
    <s v="theater/plays"/>
    <x v="3"/>
    <x v="3"/>
    <x v="59"/>
    <d v="2017-06-27T05:00:00"/>
  </r>
  <r>
    <n v="60"/>
    <x v="60"/>
    <x v="60"/>
    <n v="94200"/>
    <n v="135997"/>
    <n v="144"/>
    <x v="1"/>
    <n v="1600"/>
    <n v="84.998125000000002"/>
    <s v="CA"/>
    <s v="CAD"/>
    <n v="1342501200"/>
    <n v="1342760400"/>
    <b v="0"/>
    <b v="0"/>
    <s v="theater/plays"/>
    <x v="3"/>
    <x v="3"/>
    <x v="60"/>
    <d v="2012-07-20T05:00:00"/>
  </r>
  <r>
    <n v="61"/>
    <x v="61"/>
    <x v="61"/>
    <n v="199200"/>
    <n v="184750"/>
    <n v="93"/>
    <x v="0"/>
    <n v="2253"/>
    <n v="82.001775410563695"/>
    <s v="CA"/>
    <s v="CAD"/>
    <n v="1298268000"/>
    <n v="1301720400"/>
    <b v="0"/>
    <b v="0"/>
    <s v="theater/plays"/>
    <x v="3"/>
    <x v="3"/>
    <x v="61"/>
    <d v="2011-04-02T05:00:00"/>
  </r>
  <r>
    <n v="62"/>
    <x v="62"/>
    <x v="62"/>
    <n v="2000"/>
    <n v="14452"/>
    <n v="723"/>
    <x v="1"/>
    <n v="249"/>
    <n v="58.040160642570278"/>
    <s v="US"/>
    <s v="USD"/>
    <n v="1433480400"/>
    <n v="1433566800"/>
    <b v="0"/>
    <b v="0"/>
    <s v="technology/web"/>
    <x v="2"/>
    <x v="2"/>
    <x v="62"/>
    <d v="2015-06-06T05:00:00"/>
  </r>
  <r>
    <n v="63"/>
    <x v="63"/>
    <x v="63"/>
    <n v="4700"/>
    <n v="557"/>
    <n v="12"/>
    <x v="0"/>
    <n v="5"/>
    <n v="111.4"/>
    <s v="US"/>
    <s v="USD"/>
    <n v="1493355600"/>
    <n v="1493874000"/>
    <b v="0"/>
    <b v="0"/>
    <s v="theater/plays"/>
    <x v="3"/>
    <x v="3"/>
    <x v="63"/>
    <d v="2017-05-04T05:00:00"/>
  </r>
  <r>
    <n v="64"/>
    <x v="64"/>
    <x v="64"/>
    <n v="2800"/>
    <n v="2734"/>
    <n v="98"/>
    <x v="0"/>
    <n v="38"/>
    <n v="71.94736842105263"/>
    <s v="US"/>
    <s v="USD"/>
    <n v="1530507600"/>
    <n v="1531803600"/>
    <b v="0"/>
    <b v="1"/>
    <s v="technology/web"/>
    <x v="2"/>
    <x v="2"/>
    <x v="64"/>
    <d v="2018-07-17T05:00:00"/>
  </r>
  <r>
    <n v="65"/>
    <x v="65"/>
    <x v="65"/>
    <n v="6100"/>
    <n v="14405"/>
    <n v="236"/>
    <x v="1"/>
    <n v="236"/>
    <n v="61.038135593220339"/>
    <s v="US"/>
    <s v="USD"/>
    <n v="1296108000"/>
    <n v="1296712800"/>
    <b v="0"/>
    <b v="0"/>
    <s v="theater/plays"/>
    <x v="3"/>
    <x v="3"/>
    <x v="65"/>
    <d v="2011-02-03T06:00:00"/>
  </r>
  <r>
    <n v="66"/>
    <x v="66"/>
    <x v="66"/>
    <n v="2900"/>
    <n v="1307"/>
    <n v="45"/>
    <x v="0"/>
    <n v="12"/>
    <n v="108.91666666666667"/>
    <s v="US"/>
    <s v="USD"/>
    <n v="1428469200"/>
    <n v="1428901200"/>
    <b v="0"/>
    <b v="1"/>
    <s v="theater/plays"/>
    <x v="3"/>
    <x v="3"/>
    <x v="66"/>
    <d v="2015-04-13T05:00:00"/>
  </r>
  <r>
    <n v="67"/>
    <x v="67"/>
    <x v="67"/>
    <n v="72600"/>
    <n v="117892"/>
    <n v="162"/>
    <x v="1"/>
    <n v="4065"/>
    <n v="29.001722017220171"/>
    <s v="GB"/>
    <s v="GBP"/>
    <n v="1264399200"/>
    <n v="1264831200"/>
    <b v="0"/>
    <b v="1"/>
    <s v="technology/wearables"/>
    <x v="2"/>
    <x v="8"/>
    <x v="67"/>
    <d v="2010-01-30T06:00:00"/>
  </r>
  <r>
    <n v="68"/>
    <x v="68"/>
    <x v="68"/>
    <n v="5700"/>
    <n v="14508"/>
    <n v="255"/>
    <x v="1"/>
    <n v="246"/>
    <n v="58.975609756097562"/>
    <s v="IT"/>
    <s v="EUR"/>
    <n v="1501131600"/>
    <n v="1505192400"/>
    <b v="0"/>
    <b v="1"/>
    <s v="theater/plays"/>
    <x v="3"/>
    <x v="3"/>
    <x v="68"/>
    <d v="2017-09-12T05:00:00"/>
  </r>
  <r>
    <n v="69"/>
    <x v="69"/>
    <x v="69"/>
    <n v="7900"/>
    <n v="1901"/>
    <n v="24"/>
    <x v="3"/>
    <n v="17"/>
    <n v="111.82352941176471"/>
    <s v="US"/>
    <s v="USD"/>
    <n v="1292738400"/>
    <n v="1295676000"/>
    <b v="0"/>
    <b v="0"/>
    <s v="theater/plays"/>
    <x v="3"/>
    <x v="3"/>
    <x v="69"/>
    <d v="2011-01-22T06:00:00"/>
  </r>
  <r>
    <n v="70"/>
    <x v="70"/>
    <x v="70"/>
    <n v="128000"/>
    <n v="158389"/>
    <n v="124"/>
    <x v="1"/>
    <n v="2475"/>
    <n v="63.995555555555555"/>
    <s v="IT"/>
    <s v="EUR"/>
    <n v="1288674000"/>
    <n v="1292911200"/>
    <b v="0"/>
    <b v="1"/>
    <s v="theater/plays"/>
    <x v="3"/>
    <x v="3"/>
    <x v="70"/>
    <d v="2010-12-21T06:00:00"/>
  </r>
  <r>
    <n v="71"/>
    <x v="71"/>
    <x v="71"/>
    <n v="6000"/>
    <n v="6484"/>
    <n v="108"/>
    <x v="1"/>
    <n v="76"/>
    <n v="85.315789473684205"/>
    <s v="US"/>
    <s v="USD"/>
    <n v="1575093600"/>
    <n v="1575439200"/>
    <b v="0"/>
    <b v="0"/>
    <s v="theater/plays"/>
    <x v="3"/>
    <x v="3"/>
    <x v="71"/>
    <d v="2019-12-04T06:00:00"/>
  </r>
  <r>
    <n v="72"/>
    <x v="72"/>
    <x v="72"/>
    <n v="600"/>
    <n v="4022"/>
    <n v="670"/>
    <x v="1"/>
    <n v="54"/>
    <n v="74.481481481481481"/>
    <s v="US"/>
    <s v="USD"/>
    <n v="1435726800"/>
    <n v="1438837200"/>
    <b v="0"/>
    <b v="0"/>
    <s v="film &amp; video/animation"/>
    <x v="4"/>
    <x v="10"/>
    <x v="72"/>
    <d v="2015-08-06T05:00:00"/>
  </r>
  <r>
    <n v="73"/>
    <x v="73"/>
    <x v="73"/>
    <n v="1400"/>
    <n v="9253"/>
    <n v="661"/>
    <x v="1"/>
    <n v="88"/>
    <n v="105.14772727272727"/>
    <s v="US"/>
    <s v="USD"/>
    <n v="1480226400"/>
    <n v="1480485600"/>
    <b v="0"/>
    <b v="0"/>
    <s v="music/jazz"/>
    <x v="1"/>
    <x v="17"/>
    <x v="73"/>
    <d v="2016-11-30T06:00:00"/>
  </r>
  <r>
    <n v="74"/>
    <x v="74"/>
    <x v="74"/>
    <n v="3900"/>
    <n v="4776"/>
    <n v="122"/>
    <x v="1"/>
    <n v="85"/>
    <n v="56.188235294117646"/>
    <s v="GB"/>
    <s v="GBP"/>
    <n v="1459054800"/>
    <n v="1459141200"/>
    <b v="0"/>
    <b v="0"/>
    <s v="music/metal"/>
    <x v="1"/>
    <x v="16"/>
    <x v="74"/>
    <d v="2016-03-28T05:00:00"/>
  </r>
  <r>
    <n v="75"/>
    <x v="75"/>
    <x v="75"/>
    <n v="9700"/>
    <n v="14606"/>
    <n v="151"/>
    <x v="1"/>
    <n v="170"/>
    <n v="85.917647058823533"/>
    <s v="US"/>
    <s v="USD"/>
    <n v="1531630800"/>
    <n v="1532322000"/>
    <b v="0"/>
    <b v="0"/>
    <s v="photography/photography books"/>
    <x v="7"/>
    <x v="14"/>
    <x v="75"/>
    <d v="2018-07-23T05:00:00"/>
  </r>
  <r>
    <n v="76"/>
    <x v="76"/>
    <x v="76"/>
    <n v="122900"/>
    <n v="95993"/>
    <n v="78"/>
    <x v="0"/>
    <n v="1684"/>
    <n v="57.00296912114014"/>
    <s v="US"/>
    <s v="USD"/>
    <n v="1421992800"/>
    <n v="1426222800"/>
    <b v="1"/>
    <b v="1"/>
    <s v="theater/plays"/>
    <x v="3"/>
    <x v="3"/>
    <x v="76"/>
    <d v="2015-03-13T05:00:00"/>
  </r>
  <r>
    <n v="77"/>
    <x v="77"/>
    <x v="77"/>
    <n v="9500"/>
    <n v="4460"/>
    <n v="47"/>
    <x v="0"/>
    <n v="56"/>
    <n v="79.642857142857139"/>
    <s v="US"/>
    <s v="USD"/>
    <n v="1285563600"/>
    <n v="1286773200"/>
    <b v="0"/>
    <b v="1"/>
    <s v="film &amp; video/animation"/>
    <x v="4"/>
    <x v="10"/>
    <x v="77"/>
    <d v="2010-10-11T05:00:00"/>
  </r>
  <r>
    <n v="78"/>
    <x v="78"/>
    <x v="78"/>
    <n v="4500"/>
    <n v="13536"/>
    <n v="301"/>
    <x v="1"/>
    <n v="330"/>
    <n v="41.018181818181816"/>
    <s v="US"/>
    <s v="USD"/>
    <n v="1523854800"/>
    <n v="1523941200"/>
    <b v="0"/>
    <b v="0"/>
    <s v="publishing/translations"/>
    <x v="5"/>
    <x v="18"/>
    <x v="78"/>
    <d v="2018-04-17T05:00:00"/>
  </r>
  <r>
    <n v="79"/>
    <x v="79"/>
    <x v="79"/>
    <n v="57800"/>
    <n v="40228"/>
    <n v="70"/>
    <x v="0"/>
    <n v="838"/>
    <n v="48.004773269689736"/>
    <s v="US"/>
    <s v="USD"/>
    <n v="1529125200"/>
    <n v="1529557200"/>
    <b v="0"/>
    <b v="0"/>
    <s v="theater/plays"/>
    <x v="3"/>
    <x v="3"/>
    <x v="79"/>
    <d v="2018-06-21T05:00:00"/>
  </r>
  <r>
    <n v="80"/>
    <x v="80"/>
    <x v="80"/>
    <n v="1100"/>
    <n v="7012"/>
    <n v="637"/>
    <x v="1"/>
    <n v="127"/>
    <n v="55.212598425196852"/>
    <s v="US"/>
    <s v="USD"/>
    <n v="1503982800"/>
    <n v="1506574800"/>
    <b v="0"/>
    <b v="0"/>
    <s v="games/video games"/>
    <x v="6"/>
    <x v="11"/>
    <x v="80"/>
    <d v="2017-09-28T05:00:00"/>
  </r>
  <r>
    <n v="81"/>
    <x v="81"/>
    <x v="81"/>
    <n v="16800"/>
    <n v="37857"/>
    <n v="225"/>
    <x v="1"/>
    <n v="411"/>
    <n v="92.109489051094897"/>
    <s v="US"/>
    <s v="USD"/>
    <n v="1511416800"/>
    <n v="1513576800"/>
    <b v="0"/>
    <b v="0"/>
    <s v="music/rock"/>
    <x v="1"/>
    <x v="1"/>
    <x v="81"/>
    <d v="2017-12-18T06:00:00"/>
  </r>
  <r>
    <n v="82"/>
    <x v="82"/>
    <x v="82"/>
    <n v="1000"/>
    <n v="14973"/>
    <n v="1497"/>
    <x v="1"/>
    <n v="180"/>
    <n v="83.183333333333337"/>
    <s v="GB"/>
    <s v="GBP"/>
    <n v="1547704800"/>
    <n v="1548309600"/>
    <b v="0"/>
    <b v="1"/>
    <s v="games/video games"/>
    <x v="6"/>
    <x v="11"/>
    <x v="82"/>
    <d v="2019-01-24T06:00:00"/>
  </r>
  <r>
    <n v="83"/>
    <x v="83"/>
    <x v="83"/>
    <n v="106400"/>
    <n v="39996"/>
    <n v="38"/>
    <x v="0"/>
    <n v="1000"/>
    <n v="39.996000000000002"/>
    <s v="US"/>
    <s v="USD"/>
    <n v="1469682000"/>
    <n v="1471582800"/>
    <b v="0"/>
    <b v="0"/>
    <s v="music/electric music"/>
    <x v="1"/>
    <x v="5"/>
    <x v="83"/>
    <d v="2016-08-19T05:00:00"/>
  </r>
  <r>
    <n v="84"/>
    <x v="84"/>
    <x v="84"/>
    <n v="31400"/>
    <n v="41564"/>
    <n v="132"/>
    <x v="1"/>
    <n v="374"/>
    <n v="111.1336898395722"/>
    <s v="US"/>
    <s v="USD"/>
    <n v="1343451600"/>
    <n v="1344315600"/>
    <b v="0"/>
    <b v="0"/>
    <s v="technology/wearables"/>
    <x v="2"/>
    <x v="8"/>
    <x v="84"/>
    <d v="2012-08-07T05:00:00"/>
  </r>
  <r>
    <n v="85"/>
    <x v="85"/>
    <x v="85"/>
    <n v="4900"/>
    <n v="6430"/>
    <n v="131"/>
    <x v="1"/>
    <n v="71"/>
    <n v="90.563380281690144"/>
    <s v="AU"/>
    <s v="AUD"/>
    <n v="1315717200"/>
    <n v="1316408400"/>
    <b v="0"/>
    <b v="0"/>
    <s v="music/indie rock"/>
    <x v="1"/>
    <x v="7"/>
    <x v="85"/>
    <d v="2011-09-19T05:00:00"/>
  </r>
  <r>
    <n v="86"/>
    <x v="86"/>
    <x v="86"/>
    <n v="7400"/>
    <n v="12405"/>
    <n v="168"/>
    <x v="1"/>
    <n v="203"/>
    <n v="61.108374384236456"/>
    <s v="US"/>
    <s v="USD"/>
    <n v="1430715600"/>
    <n v="1431838800"/>
    <b v="1"/>
    <b v="0"/>
    <s v="theater/plays"/>
    <x v="3"/>
    <x v="3"/>
    <x v="86"/>
    <d v="2015-05-17T05:00:00"/>
  </r>
  <r>
    <n v="87"/>
    <x v="87"/>
    <x v="87"/>
    <n v="198500"/>
    <n v="123040"/>
    <n v="62"/>
    <x v="0"/>
    <n v="1482"/>
    <n v="83.022941970310384"/>
    <s v="AU"/>
    <s v="AUD"/>
    <n v="1299564000"/>
    <n v="1300510800"/>
    <b v="0"/>
    <b v="1"/>
    <s v="music/rock"/>
    <x v="1"/>
    <x v="1"/>
    <x v="87"/>
    <d v="2011-03-19T05:00:00"/>
  </r>
  <r>
    <n v="88"/>
    <x v="88"/>
    <x v="88"/>
    <n v="4800"/>
    <n v="12516"/>
    <n v="261"/>
    <x v="1"/>
    <n v="113"/>
    <n v="110.76106194690266"/>
    <s v="US"/>
    <s v="USD"/>
    <n v="1429160400"/>
    <n v="1431061200"/>
    <b v="0"/>
    <b v="0"/>
    <s v="publishing/translations"/>
    <x v="5"/>
    <x v="18"/>
    <x v="88"/>
    <d v="2015-05-08T05:00:00"/>
  </r>
  <r>
    <n v="89"/>
    <x v="89"/>
    <x v="89"/>
    <n v="3400"/>
    <n v="8588"/>
    <n v="253"/>
    <x v="1"/>
    <n v="96"/>
    <n v="89.458333333333329"/>
    <s v="US"/>
    <s v="USD"/>
    <n v="1271307600"/>
    <n v="1271480400"/>
    <b v="0"/>
    <b v="0"/>
    <s v="theater/plays"/>
    <x v="3"/>
    <x v="3"/>
    <x v="89"/>
    <d v="2010-04-17T05:00:00"/>
  </r>
  <r>
    <n v="90"/>
    <x v="90"/>
    <x v="90"/>
    <n v="7800"/>
    <n v="6132"/>
    <n v="79"/>
    <x v="0"/>
    <n v="106"/>
    <n v="57.849056603773583"/>
    <s v="US"/>
    <s v="USD"/>
    <n v="1456380000"/>
    <n v="1456380000"/>
    <b v="0"/>
    <b v="1"/>
    <s v="theater/plays"/>
    <x v="3"/>
    <x v="3"/>
    <x v="90"/>
    <d v="2016-02-25T06:00:00"/>
  </r>
  <r>
    <n v="91"/>
    <x v="91"/>
    <x v="91"/>
    <n v="154300"/>
    <n v="74688"/>
    <n v="48"/>
    <x v="0"/>
    <n v="679"/>
    <n v="109.99705449189985"/>
    <s v="IT"/>
    <s v="EUR"/>
    <n v="1470459600"/>
    <n v="1472878800"/>
    <b v="0"/>
    <b v="0"/>
    <s v="publishing/translations"/>
    <x v="5"/>
    <x v="18"/>
    <x v="91"/>
    <d v="2016-09-03T05:00:00"/>
  </r>
  <r>
    <n v="92"/>
    <x v="92"/>
    <x v="92"/>
    <n v="20000"/>
    <n v="51775"/>
    <n v="259"/>
    <x v="1"/>
    <n v="498"/>
    <n v="103.96586345381526"/>
    <s v="CH"/>
    <s v="CHF"/>
    <n v="1277269200"/>
    <n v="1277355600"/>
    <b v="0"/>
    <b v="1"/>
    <s v="games/video games"/>
    <x v="6"/>
    <x v="11"/>
    <x v="92"/>
    <d v="2010-06-24T05:00:00"/>
  </r>
  <r>
    <n v="93"/>
    <x v="93"/>
    <x v="93"/>
    <n v="108800"/>
    <n v="65877"/>
    <n v="61"/>
    <x v="3"/>
    <n v="610"/>
    <n v="107.99508196721311"/>
    <s v="US"/>
    <s v="USD"/>
    <n v="1350709200"/>
    <n v="1351054800"/>
    <b v="0"/>
    <b v="1"/>
    <s v="theater/plays"/>
    <x v="3"/>
    <x v="3"/>
    <x v="93"/>
    <d v="2012-10-24T05:00:00"/>
  </r>
  <r>
    <n v="94"/>
    <x v="94"/>
    <x v="94"/>
    <n v="2900"/>
    <n v="8807"/>
    <n v="304"/>
    <x v="1"/>
    <n v="180"/>
    <n v="48.927777777777777"/>
    <s v="GB"/>
    <s v="GBP"/>
    <n v="1554613200"/>
    <n v="1555563600"/>
    <b v="0"/>
    <b v="0"/>
    <s v="technology/web"/>
    <x v="2"/>
    <x v="2"/>
    <x v="94"/>
    <d v="2019-04-18T05:00:00"/>
  </r>
  <r>
    <n v="95"/>
    <x v="95"/>
    <x v="95"/>
    <n v="900"/>
    <n v="1017"/>
    <n v="113"/>
    <x v="1"/>
    <n v="27"/>
    <n v="37.666666666666664"/>
    <s v="US"/>
    <s v="USD"/>
    <n v="1571029200"/>
    <n v="1571634000"/>
    <b v="0"/>
    <b v="0"/>
    <s v="film &amp; video/documentary"/>
    <x v="4"/>
    <x v="4"/>
    <x v="95"/>
    <d v="2019-10-21T05:00:00"/>
  </r>
  <r>
    <n v="96"/>
    <x v="96"/>
    <x v="96"/>
    <n v="69700"/>
    <n v="151513"/>
    <n v="217"/>
    <x v="1"/>
    <n v="2331"/>
    <n v="64.999141999141997"/>
    <s v="US"/>
    <s v="USD"/>
    <n v="1299736800"/>
    <n v="1300856400"/>
    <b v="0"/>
    <b v="0"/>
    <s v="theater/plays"/>
    <x v="3"/>
    <x v="3"/>
    <x v="96"/>
    <d v="2011-03-23T05:00:00"/>
  </r>
  <r>
    <n v="97"/>
    <x v="97"/>
    <x v="97"/>
    <n v="1300"/>
    <n v="12047"/>
    <n v="927"/>
    <x v="1"/>
    <n v="113"/>
    <n v="106.61061946902655"/>
    <s v="US"/>
    <s v="USD"/>
    <n v="1435208400"/>
    <n v="1439874000"/>
    <b v="0"/>
    <b v="0"/>
    <s v="food/food trucks"/>
    <x v="0"/>
    <x v="0"/>
    <x v="48"/>
    <d v="2015-08-18T05:00:00"/>
  </r>
  <r>
    <n v="98"/>
    <x v="98"/>
    <x v="98"/>
    <n v="97800"/>
    <n v="32951"/>
    <n v="34"/>
    <x v="0"/>
    <n v="1220"/>
    <n v="27.009016393442622"/>
    <s v="AU"/>
    <s v="AUD"/>
    <n v="1437973200"/>
    <n v="1438318800"/>
    <b v="0"/>
    <b v="0"/>
    <s v="games/video games"/>
    <x v="6"/>
    <x v="11"/>
    <x v="97"/>
    <d v="2015-07-31T05:00:00"/>
  </r>
  <r>
    <n v="99"/>
    <x v="99"/>
    <x v="99"/>
    <n v="7600"/>
    <n v="14951"/>
    <n v="197"/>
    <x v="1"/>
    <n v="164"/>
    <n v="91.16463414634147"/>
    <s v="US"/>
    <s v="USD"/>
    <n v="1416895200"/>
    <n v="1419400800"/>
    <b v="0"/>
    <b v="0"/>
    <s v="theater/plays"/>
    <x v="3"/>
    <x v="3"/>
    <x v="98"/>
    <d v="2014-12-24T06:00:00"/>
  </r>
  <r>
    <n v="100"/>
    <x v="100"/>
    <x v="100"/>
    <n v="100"/>
    <n v="1"/>
    <n v="1"/>
    <x v="0"/>
    <n v="1"/>
    <n v="1"/>
    <s v="US"/>
    <s v="USD"/>
    <n v="1319000400"/>
    <n v="1320555600"/>
    <b v="0"/>
    <b v="0"/>
    <s v="theater/plays"/>
    <x v="3"/>
    <x v="3"/>
    <x v="99"/>
    <d v="2011-11-06T05:00:00"/>
  </r>
  <r>
    <n v="101"/>
    <x v="101"/>
    <x v="101"/>
    <n v="900"/>
    <n v="9193"/>
    <n v="1021"/>
    <x v="1"/>
    <n v="164"/>
    <n v="56.054878048780488"/>
    <s v="US"/>
    <s v="USD"/>
    <n v="1424498400"/>
    <n v="1425103200"/>
    <b v="0"/>
    <b v="1"/>
    <s v="music/electric music"/>
    <x v="1"/>
    <x v="5"/>
    <x v="100"/>
    <d v="2015-02-28T06:00:00"/>
  </r>
  <r>
    <n v="102"/>
    <x v="102"/>
    <x v="102"/>
    <n v="3700"/>
    <n v="10422"/>
    <n v="282"/>
    <x v="1"/>
    <n v="336"/>
    <n v="31.017857142857142"/>
    <s v="US"/>
    <s v="USD"/>
    <n v="1526274000"/>
    <n v="1526878800"/>
    <b v="0"/>
    <b v="1"/>
    <s v="technology/wearables"/>
    <x v="2"/>
    <x v="8"/>
    <x v="101"/>
    <d v="2018-05-21T05:00:00"/>
  </r>
  <r>
    <n v="103"/>
    <x v="103"/>
    <x v="103"/>
    <n v="10000"/>
    <n v="2461"/>
    <n v="25"/>
    <x v="0"/>
    <n v="37"/>
    <n v="66.513513513513516"/>
    <s v="IT"/>
    <s v="EUR"/>
    <n v="1287896400"/>
    <n v="1288674000"/>
    <b v="0"/>
    <b v="0"/>
    <s v="music/electric music"/>
    <x v="1"/>
    <x v="5"/>
    <x v="102"/>
    <d v="2010-11-02T05:00:00"/>
  </r>
  <r>
    <n v="104"/>
    <x v="104"/>
    <x v="104"/>
    <n v="119200"/>
    <n v="170623"/>
    <n v="143"/>
    <x v="1"/>
    <n v="1917"/>
    <n v="89.005216484089729"/>
    <s v="US"/>
    <s v="USD"/>
    <n v="1495515600"/>
    <n v="1495602000"/>
    <b v="0"/>
    <b v="0"/>
    <s v="music/indie rock"/>
    <x v="1"/>
    <x v="7"/>
    <x v="103"/>
    <d v="2017-05-24T05:00:00"/>
  </r>
  <r>
    <n v="105"/>
    <x v="105"/>
    <x v="105"/>
    <n v="6800"/>
    <n v="9829"/>
    <n v="145"/>
    <x v="1"/>
    <n v="95"/>
    <n v="103.46315789473684"/>
    <s v="US"/>
    <s v="USD"/>
    <n v="1364878800"/>
    <n v="1366434000"/>
    <b v="0"/>
    <b v="0"/>
    <s v="technology/web"/>
    <x v="2"/>
    <x v="2"/>
    <x v="104"/>
    <d v="2013-04-20T05:00:00"/>
  </r>
  <r>
    <n v="106"/>
    <x v="106"/>
    <x v="106"/>
    <n v="3900"/>
    <n v="14006"/>
    <n v="359"/>
    <x v="1"/>
    <n v="147"/>
    <n v="95.278911564625844"/>
    <s v="US"/>
    <s v="USD"/>
    <n v="1567918800"/>
    <n v="1568350800"/>
    <b v="0"/>
    <b v="0"/>
    <s v="theater/plays"/>
    <x v="3"/>
    <x v="3"/>
    <x v="105"/>
    <d v="2019-09-13T05:00:00"/>
  </r>
  <r>
    <n v="107"/>
    <x v="107"/>
    <x v="107"/>
    <n v="3500"/>
    <n v="6527"/>
    <n v="186"/>
    <x v="1"/>
    <n v="86"/>
    <n v="75.895348837209298"/>
    <s v="US"/>
    <s v="USD"/>
    <n v="1524459600"/>
    <n v="1525928400"/>
    <b v="0"/>
    <b v="1"/>
    <s v="theater/plays"/>
    <x v="3"/>
    <x v="3"/>
    <x v="106"/>
    <d v="2018-05-10T05:00:00"/>
  </r>
  <r>
    <n v="108"/>
    <x v="108"/>
    <x v="108"/>
    <n v="1500"/>
    <n v="8929"/>
    <n v="595"/>
    <x v="1"/>
    <n v="83"/>
    <n v="107.57831325301204"/>
    <s v="US"/>
    <s v="USD"/>
    <n v="1333688400"/>
    <n v="1336885200"/>
    <b v="0"/>
    <b v="0"/>
    <s v="film &amp; video/documentary"/>
    <x v="4"/>
    <x v="4"/>
    <x v="107"/>
    <d v="2012-05-13T05:00:00"/>
  </r>
  <r>
    <n v="109"/>
    <x v="109"/>
    <x v="109"/>
    <n v="5200"/>
    <n v="3079"/>
    <n v="59"/>
    <x v="0"/>
    <n v="60"/>
    <n v="51.31666666666667"/>
    <s v="US"/>
    <s v="USD"/>
    <n v="1389506400"/>
    <n v="1389679200"/>
    <b v="0"/>
    <b v="0"/>
    <s v="film &amp; video/television"/>
    <x v="4"/>
    <x v="19"/>
    <x v="108"/>
    <d v="2014-01-14T06:00:00"/>
  </r>
  <r>
    <n v="110"/>
    <x v="110"/>
    <x v="110"/>
    <n v="142400"/>
    <n v="21307"/>
    <n v="15"/>
    <x v="0"/>
    <n v="296"/>
    <n v="71.983108108108112"/>
    <s v="US"/>
    <s v="USD"/>
    <n v="1536642000"/>
    <n v="1538283600"/>
    <b v="0"/>
    <b v="0"/>
    <s v="food/food trucks"/>
    <x v="0"/>
    <x v="0"/>
    <x v="109"/>
    <d v="2018-09-30T05:00:00"/>
  </r>
  <r>
    <n v="111"/>
    <x v="111"/>
    <x v="111"/>
    <n v="61400"/>
    <n v="73653"/>
    <n v="120"/>
    <x v="1"/>
    <n v="676"/>
    <n v="108.95414201183432"/>
    <s v="US"/>
    <s v="USD"/>
    <n v="1348290000"/>
    <n v="1348808400"/>
    <b v="0"/>
    <b v="0"/>
    <s v="publishing/radio &amp; podcasts"/>
    <x v="5"/>
    <x v="15"/>
    <x v="110"/>
    <d v="2012-09-28T05:00:00"/>
  </r>
  <r>
    <n v="112"/>
    <x v="112"/>
    <x v="112"/>
    <n v="4700"/>
    <n v="12635"/>
    <n v="269"/>
    <x v="1"/>
    <n v="361"/>
    <n v="35"/>
    <s v="AU"/>
    <s v="AUD"/>
    <n v="1408856400"/>
    <n v="1410152400"/>
    <b v="0"/>
    <b v="0"/>
    <s v="technology/web"/>
    <x v="2"/>
    <x v="2"/>
    <x v="111"/>
    <d v="2014-09-08T05:00:00"/>
  </r>
  <r>
    <n v="113"/>
    <x v="113"/>
    <x v="113"/>
    <n v="3300"/>
    <n v="12437"/>
    <n v="377"/>
    <x v="1"/>
    <n v="131"/>
    <n v="94.938931297709928"/>
    <s v="US"/>
    <s v="USD"/>
    <n v="1505192400"/>
    <n v="1505797200"/>
    <b v="0"/>
    <b v="0"/>
    <s v="food/food trucks"/>
    <x v="0"/>
    <x v="0"/>
    <x v="112"/>
    <d v="2017-09-19T05:00:00"/>
  </r>
  <r>
    <n v="114"/>
    <x v="114"/>
    <x v="114"/>
    <n v="1900"/>
    <n v="13816"/>
    <n v="727"/>
    <x v="1"/>
    <n v="126"/>
    <n v="109.65079365079364"/>
    <s v="US"/>
    <s v="USD"/>
    <n v="1554786000"/>
    <n v="1554872400"/>
    <b v="0"/>
    <b v="1"/>
    <s v="technology/wearables"/>
    <x v="2"/>
    <x v="8"/>
    <x v="113"/>
    <d v="2019-04-10T05:00:00"/>
  </r>
  <r>
    <n v="115"/>
    <x v="115"/>
    <x v="115"/>
    <n v="166700"/>
    <n v="145382"/>
    <n v="87"/>
    <x v="0"/>
    <n v="3304"/>
    <n v="44.001815980629537"/>
    <s v="IT"/>
    <s v="EUR"/>
    <n v="1510898400"/>
    <n v="1513922400"/>
    <b v="0"/>
    <b v="0"/>
    <s v="publishing/fiction"/>
    <x v="5"/>
    <x v="13"/>
    <x v="114"/>
    <d v="2017-12-22T06:00:00"/>
  </r>
  <r>
    <n v="116"/>
    <x v="116"/>
    <x v="116"/>
    <n v="7200"/>
    <n v="6336"/>
    <n v="88"/>
    <x v="0"/>
    <n v="73"/>
    <n v="86.794520547945211"/>
    <s v="US"/>
    <s v="USD"/>
    <n v="1442552400"/>
    <n v="1442638800"/>
    <b v="0"/>
    <b v="0"/>
    <s v="theater/plays"/>
    <x v="3"/>
    <x v="3"/>
    <x v="115"/>
    <d v="2015-09-19T05:00:00"/>
  </r>
  <r>
    <n v="117"/>
    <x v="117"/>
    <x v="117"/>
    <n v="4900"/>
    <n v="8523"/>
    <n v="174"/>
    <x v="1"/>
    <n v="275"/>
    <n v="30.992727272727272"/>
    <s v="US"/>
    <s v="USD"/>
    <n v="1316667600"/>
    <n v="1317186000"/>
    <b v="0"/>
    <b v="0"/>
    <s v="film &amp; video/television"/>
    <x v="4"/>
    <x v="19"/>
    <x v="116"/>
    <d v="2011-09-28T05:00:00"/>
  </r>
  <r>
    <n v="118"/>
    <x v="118"/>
    <x v="118"/>
    <n v="5400"/>
    <n v="6351"/>
    <n v="118"/>
    <x v="1"/>
    <n v="67"/>
    <n v="94.791044776119406"/>
    <s v="US"/>
    <s v="USD"/>
    <n v="1390716000"/>
    <n v="1391234400"/>
    <b v="0"/>
    <b v="0"/>
    <s v="photography/photography books"/>
    <x v="7"/>
    <x v="14"/>
    <x v="117"/>
    <d v="2014-02-01T06:00:00"/>
  </r>
  <r>
    <n v="119"/>
    <x v="119"/>
    <x v="119"/>
    <n v="5000"/>
    <n v="10748"/>
    <n v="215"/>
    <x v="1"/>
    <n v="154"/>
    <n v="69.79220779220779"/>
    <s v="US"/>
    <s v="USD"/>
    <n v="1402894800"/>
    <n v="1404363600"/>
    <b v="0"/>
    <b v="1"/>
    <s v="film &amp; video/documentary"/>
    <x v="4"/>
    <x v="4"/>
    <x v="118"/>
    <d v="2014-07-03T05:00:00"/>
  </r>
  <r>
    <n v="120"/>
    <x v="120"/>
    <x v="120"/>
    <n v="75100"/>
    <n v="112272"/>
    <n v="149"/>
    <x v="1"/>
    <n v="1782"/>
    <n v="63.003367003367003"/>
    <s v="US"/>
    <s v="USD"/>
    <n v="1429246800"/>
    <n v="1429592400"/>
    <b v="0"/>
    <b v="1"/>
    <s v="games/mobile games"/>
    <x v="6"/>
    <x v="20"/>
    <x v="119"/>
    <d v="2015-04-21T05:00:00"/>
  </r>
  <r>
    <n v="121"/>
    <x v="121"/>
    <x v="121"/>
    <n v="45300"/>
    <n v="99361"/>
    <n v="219"/>
    <x v="1"/>
    <n v="903"/>
    <n v="110.0343300110742"/>
    <s v="US"/>
    <s v="USD"/>
    <n v="1412485200"/>
    <n v="1413608400"/>
    <b v="0"/>
    <b v="0"/>
    <s v="games/video games"/>
    <x v="6"/>
    <x v="11"/>
    <x v="33"/>
    <d v="2014-10-18T05:00:00"/>
  </r>
  <r>
    <n v="122"/>
    <x v="122"/>
    <x v="122"/>
    <n v="136800"/>
    <n v="88055"/>
    <n v="64"/>
    <x v="0"/>
    <n v="3387"/>
    <n v="25.997933274284026"/>
    <s v="US"/>
    <s v="USD"/>
    <n v="1417068000"/>
    <n v="1419400800"/>
    <b v="0"/>
    <b v="0"/>
    <s v="publishing/fiction"/>
    <x v="5"/>
    <x v="13"/>
    <x v="120"/>
    <d v="2014-12-24T06:00:00"/>
  </r>
  <r>
    <n v="123"/>
    <x v="123"/>
    <x v="123"/>
    <n v="177700"/>
    <n v="33092"/>
    <n v="19"/>
    <x v="0"/>
    <n v="662"/>
    <n v="49.987915407854985"/>
    <s v="CA"/>
    <s v="CAD"/>
    <n v="1448344800"/>
    <n v="1448604000"/>
    <b v="1"/>
    <b v="0"/>
    <s v="theater/plays"/>
    <x v="3"/>
    <x v="3"/>
    <x v="121"/>
    <d v="2015-11-27T06:00:00"/>
  </r>
  <r>
    <n v="124"/>
    <x v="124"/>
    <x v="124"/>
    <n v="2600"/>
    <n v="9562"/>
    <n v="368"/>
    <x v="1"/>
    <n v="94"/>
    <n v="101.72340425531915"/>
    <s v="IT"/>
    <s v="EUR"/>
    <n v="1557723600"/>
    <n v="1562302800"/>
    <b v="0"/>
    <b v="0"/>
    <s v="photography/photography books"/>
    <x v="7"/>
    <x v="14"/>
    <x v="122"/>
    <d v="2019-07-05T05:00:00"/>
  </r>
  <r>
    <n v="125"/>
    <x v="125"/>
    <x v="125"/>
    <n v="5300"/>
    <n v="8475"/>
    <n v="160"/>
    <x v="1"/>
    <n v="180"/>
    <n v="47.083333333333336"/>
    <s v="US"/>
    <s v="USD"/>
    <n v="1537333200"/>
    <n v="1537678800"/>
    <b v="0"/>
    <b v="0"/>
    <s v="theater/plays"/>
    <x v="3"/>
    <x v="3"/>
    <x v="123"/>
    <d v="2018-09-23T05:00:00"/>
  </r>
  <r>
    <n v="126"/>
    <x v="126"/>
    <x v="126"/>
    <n v="180200"/>
    <n v="69617"/>
    <n v="39"/>
    <x v="0"/>
    <n v="774"/>
    <n v="89.944444444444443"/>
    <s v="US"/>
    <s v="USD"/>
    <n v="1471150800"/>
    <n v="1473570000"/>
    <b v="0"/>
    <b v="1"/>
    <s v="theater/plays"/>
    <x v="3"/>
    <x v="3"/>
    <x v="124"/>
    <d v="2016-09-11T05:00:00"/>
  </r>
  <r>
    <n v="127"/>
    <x v="127"/>
    <x v="127"/>
    <n v="103200"/>
    <n v="53067"/>
    <n v="51"/>
    <x v="0"/>
    <n v="672"/>
    <n v="78.96875"/>
    <s v="CA"/>
    <s v="CAD"/>
    <n v="1273640400"/>
    <n v="1273899600"/>
    <b v="0"/>
    <b v="0"/>
    <s v="theater/plays"/>
    <x v="3"/>
    <x v="3"/>
    <x v="125"/>
    <d v="2010-05-15T05:00:00"/>
  </r>
  <r>
    <n v="128"/>
    <x v="128"/>
    <x v="128"/>
    <n v="70600"/>
    <n v="42596"/>
    <n v="60"/>
    <x v="3"/>
    <n v="532"/>
    <n v="80.067669172932327"/>
    <s v="US"/>
    <s v="USD"/>
    <n v="1282885200"/>
    <n v="1284008400"/>
    <b v="0"/>
    <b v="0"/>
    <s v="music/rock"/>
    <x v="1"/>
    <x v="1"/>
    <x v="126"/>
    <d v="2010-09-09T05:00:00"/>
  </r>
  <r>
    <n v="129"/>
    <x v="129"/>
    <x v="129"/>
    <n v="148500"/>
    <n v="4756"/>
    <n v="3"/>
    <x v="3"/>
    <n v="55"/>
    <n v="86.472727272727269"/>
    <s v="AU"/>
    <s v="AUD"/>
    <n v="1422943200"/>
    <n v="1425103200"/>
    <b v="0"/>
    <b v="0"/>
    <s v="food/food trucks"/>
    <x v="0"/>
    <x v="0"/>
    <x v="127"/>
    <d v="2015-02-28T06:00:00"/>
  </r>
  <r>
    <n v="130"/>
    <x v="130"/>
    <x v="130"/>
    <n v="9600"/>
    <n v="14925"/>
    <n v="155"/>
    <x v="1"/>
    <n v="533"/>
    <n v="28.001876172607879"/>
    <s v="DK"/>
    <s v="DKK"/>
    <n v="1319605200"/>
    <n v="1320991200"/>
    <b v="0"/>
    <b v="0"/>
    <s v="film &amp; video/drama"/>
    <x v="4"/>
    <x v="6"/>
    <x v="128"/>
    <d v="2011-11-11T06:00:00"/>
  </r>
  <r>
    <n v="131"/>
    <x v="131"/>
    <x v="131"/>
    <n v="164700"/>
    <n v="166116"/>
    <n v="101"/>
    <x v="1"/>
    <n v="2443"/>
    <n v="67.996725337699544"/>
    <s v="GB"/>
    <s v="GBP"/>
    <n v="1385704800"/>
    <n v="1386828000"/>
    <b v="0"/>
    <b v="0"/>
    <s v="technology/web"/>
    <x v="2"/>
    <x v="2"/>
    <x v="129"/>
    <d v="2013-12-12T06:00:00"/>
  </r>
  <r>
    <n v="132"/>
    <x v="132"/>
    <x v="132"/>
    <n v="3300"/>
    <n v="3834"/>
    <n v="116"/>
    <x v="1"/>
    <n v="89"/>
    <n v="43.078651685393261"/>
    <s v="US"/>
    <s v="USD"/>
    <n v="1515736800"/>
    <n v="1517119200"/>
    <b v="0"/>
    <b v="1"/>
    <s v="theater/plays"/>
    <x v="3"/>
    <x v="3"/>
    <x v="130"/>
    <d v="2018-01-28T06:00:00"/>
  </r>
  <r>
    <n v="133"/>
    <x v="133"/>
    <x v="133"/>
    <n v="4500"/>
    <n v="13985"/>
    <n v="311"/>
    <x v="1"/>
    <n v="159"/>
    <n v="87.95597484276729"/>
    <s v="US"/>
    <s v="USD"/>
    <n v="1313125200"/>
    <n v="1315026000"/>
    <b v="0"/>
    <b v="0"/>
    <s v="music/world music"/>
    <x v="1"/>
    <x v="21"/>
    <x v="131"/>
    <d v="2011-09-03T05:00:00"/>
  </r>
  <r>
    <n v="134"/>
    <x v="134"/>
    <x v="134"/>
    <n v="99500"/>
    <n v="89288"/>
    <n v="90"/>
    <x v="0"/>
    <n v="940"/>
    <n v="94.987234042553197"/>
    <s v="CH"/>
    <s v="CHF"/>
    <n v="1308459600"/>
    <n v="1312693200"/>
    <b v="0"/>
    <b v="1"/>
    <s v="film &amp; video/documentary"/>
    <x v="4"/>
    <x v="4"/>
    <x v="132"/>
    <d v="2011-08-07T05:00:00"/>
  </r>
  <r>
    <n v="135"/>
    <x v="135"/>
    <x v="135"/>
    <n v="7700"/>
    <n v="5488"/>
    <n v="71"/>
    <x v="0"/>
    <n v="117"/>
    <n v="46.905982905982903"/>
    <s v="US"/>
    <s v="USD"/>
    <n v="1362636000"/>
    <n v="1363064400"/>
    <b v="0"/>
    <b v="1"/>
    <s v="theater/plays"/>
    <x v="3"/>
    <x v="3"/>
    <x v="133"/>
    <d v="2013-03-12T05:00:00"/>
  </r>
  <r>
    <n v="136"/>
    <x v="136"/>
    <x v="136"/>
    <n v="82800"/>
    <n v="2721"/>
    <n v="3"/>
    <x v="3"/>
    <n v="58"/>
    <n v="46.913793103448278"/>
    <s v="US"/>
    <s v="USD"/>
    <n v="1402117200"/>
    <n v="1403154000"/>
    <b v="0"/>
    <b v="1"/>
    <s v="film &amp; video/drama"/>
    <x v="4"/>
    <x v="6"/>
    <x v="134"/>
    <d v="2014-06-19T05:00:00"/>
  </r>
  <r>
    <n v="137"/>
    <x v="137"/>
    <x v="137"/>
    <n v="1800"/>
    <n v="4712"/>
    <n v="262"/>
    <x v="1"/>
    <n v="50"/>
    <n v="94.24"/>
    <s v="US"/>
    <s v="USD"/>
    <n v="1286341200"/>
    <n v="1286859600"/>
    <b v="0"/>
    <b v="0"/>
    <s v="publishing/nonfiction"/>
    <x v="5"/>
    <x v="9"/>
    <x v="135"/>
    <d v="2010-10-12T05:00:00"/>
  </r>
  <r>
    <n v="138"/>
    <x v="138"/>
    <x v="138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x v="20"/>
    <x v="136"/>
    <d v="2012-10-04T05:00:00"/>
  </r>
  <r>
    <n v="139"/>
    <x v="139"/>
    <x v="139"/>
    <n v="92100"/>
    <n v="19246"/>
    <n v="21"/>
    <x v="0"/>
    <n v="326"/>
    <n v="59.036809815950917"/>
    <s v="US"/>
    <s v="USD"/>
    <n v="1429592400"/>
    <n v="1430974800"/>
    <b v="0"/>
    <b v="1"/>
    <s v="technology/wearables"/>
    <x v="2"/>
    <x v="8"/>
    <x v="137"/>
    <d v="2015-05-07T05:00:00"/>
  </r>
  <r>
    <n v="140"/>
    <x v="140"/>
    <x v="140"/>
    <n v="5500"/>
    <n v="12274"/>
    <n v="223"/>
    <x v="1"/>
    <n v="186"/>
    <n v="65.989247311827953"/>
    <s v="US"/>
    <s v="USD"/>
    <n v="1519538400"/>
    <n v="1519970400"/>
    <b v="0"/>
    <b v="0"/>
    <s v="film &amp; video/documentary"/>
    <x v="4"/>
    <x v="4"/>
    <x v="138"/>
    <d v="2018-03-02T06:00:00"/>
  </r>
  <r>
    <n v="141"/>
    <x v="141"/>
    <x v="141"/>
    <n v="64300"/>
    <n v="65323"/>
    <n v="102"/>
    <x v="1"/>
    <n v="1071"/>
    <n v="60.992530345471522"/>
    <s v="US"/>
    <s v="USD"/>
    <n v="1434085200"/>
    <n v="1434603600"/>
    <b v="0"/>
    <b v="0"/>
    <s v="technology/web"/>
    <x v="2"/>
    <x v="2"/>
    <x v="139"/>
    <d v="2015-06-18T05:00:00"/>
  </r>
  <r>
    <n v="142"/>
    <x v="142"/>
    <x v="142"/>
    <n v="5000"/>
    <n v="11502"/>
    <n v="230"/>
    <x v="1"/>
    <n v="117"/>
    <n v="98.307692307692307"/>
    <s v="US"/>
    <s v="USD"/>
    <n v="1333688400"/>
    <n v="1337230800"/>
    <b v="0"/>
    <b v="0"/>
    <s v="technology/web"/>
    <x v="2"/>
    <x v="2"/>
    <x v="107"/>
    <d v="2012-05-17T05:00:00"/>
  </r>
  <r>
    <n v="143"/>
    <x v="143"/>
    <x v="143"/>
    <n v="5400"/>
    <n v="7322"/>
    <n v="136"/>
    <x v="1"/>
    <n v="70"/>
    <n v="104.6"/>
    <s v="US"/>
    <s v="USD"/>
    <n v="1277701200"/>
    <n v="1279429200"/>
    <b v="0"/>
    <b v="0"/>
    <s v="music/indie rock"/>
    <x v="1"/>
    <x v="7"/>
    <x v="140"/>
    <d v="2010-07-18T05:00:00"/>
  </r>
  <r>
    <n v="144"/>
    <x v="144"/>
    <x v="144"/>
    <n v="9000"/>
    <n v="11619"/>
    <n v="129"/>
    <x v="1"/>
    <n v="135"/>
    <n v="86.066666666666663"/>
    <s v="US"/>
    <s v="USD"/>
    <n v="1560747600"/>
    <n v="1561438800"/>
    <b v="0"/>
    <b v="0"/>
    <s v="theater/plays"/>
    <x v="3"/>
    <x v="3"/>
    <x v="141"/>
    <d v="2019-06-25T05:00:00"/>
  </r>
  <r>
    <n v="145"/>
    <x v="145"/>
    <x v="145"/>
    <n v="25000"/>
    <n v="59128"/>
    <n v="237"/>
    <x v="1"/>
    <n v="768"/>
    <n v="76.989583333333329"/>
    <s v="CH"/>
    <s v="CHF"/>
    <n v="1410066000"/>
    <n v="1410498000"/>
    <b v="0"/>
    <b v="0"/>
    <s v="technology/wearables"/>
    <x v="2"/>
    <x v="8"/>
    <x v="142"/>
    <d v="2014-09-12T05:00:00"/>
  </r>
  <r>
    <n v="146"/>
    <x v="146"/>
    <x v="146"/>
    <n v="8800"/>
    <n v="1518"/>
    <n v="17"/>
    <x v="3"/>
    <n v="51"/>
    <n v="29.764705882352942"/>
    <s v="US"/>
    <s v="USD"/>
    <n v="1320732000"/>
    <n v="1322460000"/>
    <b v="0"/>
    <b v="0"/>
    <s v="theater/plays"/>
    <x v="3"/>
    <x v="3"/>
    <x v="143"/>
    <d v="2011-11-28T06:00:00"/>
  </r>
  <r>
    <n v="147"/>
    <x v="147"/>
    <x v="147"/>
    <n v="8300"/>
    <n v="9337"/>
    <n v="112"/>
    <x v="1"/>
    <n v="199"/>
    <n v="46.91959798994975"/>
    <s v="US"/>
    <s v="USD"/>
    <n v="1465794000"/>
    <n v="1466312400"/>
    <b v="0"/>
    <b v="1"/>
    <s v="theater/plays"/>
    <x v="3"/>
    <x v="3"/>
    <x v="144"/>
    <d v="2016-06-19T05:00:00"/>
  </r>
  <r>
    <n v="148"/>
    <x v="148"/>
    <x v="148"/>
    <n v="9300"/>
    <n v="11255"/>
    <n v="121"/>
    <x v="1"/>
    <n v="107"/>
    <n v="105.18691588785046"/>
    <s v="US"/>
    <s v="USD"/>
    <n v="1500958800"/>
    <n v="1501736400"/>
    <b v="0"/>
    <b v="0"/>
    <s v="technology/wearables"/>
    <x v="2"/>
    <x v="8"/>
    <x v="145"/>
    <d v="2017-08-03T05:00:00"/>
  </r>
  <r>
    <n v="149"/>
    <x v="149"/>
    <x v="149"/>
    <n v="6200"/>
    <n v="13632"/>
    <n v="220"/>
    <x v="1"/>
    <n v="195"/>
    <n v="69.907692307692301"/>
    <s v="US"/>
    <s v="USD"/>
    <n v="1357020000"/>
    <n v="1361512800"/>
    <b v="0"/>
    <b v="0"/>
    <s v="music/indie rock"/>
    <x v="1"/>
    <x v="7"/>
    <x v="146"/>
    <d v="2013-02-22T06:00:00"/>
  </r>
  <r>
    <n v="150"/>
    <x v="150"/>
    <x v="150"/>
    <n v="100"/>
    <n v="1"/>
    <n v="1"/>
    <x v="0"/>
    <n v="1"/>
    <n v="1"/>
    <s v="US"/>
    <s v="USD"/>
    <n v="1544940000"/>
    <n v="1545026400"/>
    <b v="0"/>
    <b v="0"/>
    <s v="music/rock"/>
    <x v="1"/>
    <x v="1"/>
    <x v="147"/>
    <d v="2018-12-17T06:00:00"/>
  </r>
  <r>
    <n v="151"/>
    <x v="151"/>
    <x v="151"/>
    <n v="137200"/>
    <n v="88037"/>
    <n v="64"/>
    <x v="0"/>
    <n v="1467"/>
    <n v="60.011588275391958"/>
    <s v="US"/>
    <s v="USD"/>
    <n v="1402290000"/>
    <n v="1406696400"/>
    <b v="0"/>
    <b v="0"/>
    <s v="music/electric music"/>
    <x v="1"/>
    <x v="5"/>
    <x v="148"/>
    <d v="2014-07-30T05:00:00"/>
  </r>
  <r>
    <n v="152"/>
    <x v="152"/>
    <x v="152"/>
    <n v="41500"/>
    <n v="175573"/>
    <n v="423"/>
    <x v="1"/>
    <n v="3376"/>
    <n v="52.006220379146917"/>
    <s v="US"/>
    <s v="USD"/>
    <n v="1487311200"/>
    <n v="1487916000"/>
    <b v="0"/>
    <b v="0"/>
    <s v="music/indie rock"/>
    <x v="1"/>
    <x v="7"/>
    <x v="149"/>
    <d v="2017-02-24T06:00:00"/>
  </r>
  <r>
    <n v="153"/>
    <x v="153"/>
    <x v="153"/>
    <n v="189400"/>
    <n v="176112"/>
    <n v="93"/>
    <x v="0"/>
    <n v="5681"/>
    <n v="31.000176025347649"/>
    <s v="US"/>
    <s v="USD"/>
    <n v="1350622800"/>
    <n v="1351141200"/>
    <b v="0"/>
    <b v="0"/>
    <s v="theater/plays"/>
    <x v="3"/>
    <x v="3"/>
    <x v="150"/>
    <d v="2012-10-25T05:00:00"/>
  </r>
  <r>
    <n v="154"/>
    <x v="154"/>
    <x v="154"/>
    <n v="171300"/>
    <n v="100650"/>
    <n v="59"/>
    <x v="0"/>
    <n v="1059"/>
    <n v="95.042492917847028"/>
    <s v="US"/>
    <s v="USD"/>
    <n v="1463029200"/>
    <n v="1465016400"/>
    <b v="0"/>
    <b v="1"/>
    <s v="music/indie rock"/>
    <x v="1"/>
    <x v="7"/>
    <x v="151"/>
    <d v="2016-06-04T05:00:00"/>
  </r>
  <r>
    <n v="155"/>
    <x v="155"/>
    <x v="155"/>
    <n v="139500"/>
    <n v="90706"/>
    <n v="65"/>
    <x v="0"/>
    <n v="1194"/>
    <n v="75.968174204355108"/>
    <s v="US"/>
    <s v="USD"/>
    <n v="1269493200"/>
    <n v="1270789200"/>
    <b v="0"/>
    <b v="0"/>
    <s v="theater/plays"/>
    <x v="3"/>
    <x v="3"/>
    <x v="152"/>
    <d v="2010-04-09T05:00:00"/>
  </r>
  <r>
    <n v="156"/>
    <x v="156"/>
    <x v="156"/>
    <n v="36400"/>
    <n v="26914"/>
    <n v="74"/>
    <x v="3"/>
    <n v="379"/>
    <n v="71.013192612137203"/>
    <s v="AU"/>
    <s v="AUD"/>
    <n v="1570251600"/>
    <n v="1572325200"/>
    <b v="0"/>
    <b v="0"/>
    <s v="music/rock"/>
    <x v="1"/>
    <x v="1"/>
    <x v="153"/>
    <d v="2019-10-29T05:00:00"/>
  </r>
  <r>
    <n v="157"/>
    <x v="157"/>
    <x v="157"/>
    <n v="4200"/>
    <n v="2212"/>
    <n v="53"/>
    <x v="0"/>
    <n v="30"/>
    <n v="73.733333333333334"/>
    <s v="AU"/>
    <s v="AUD"/>
    <n v="1388383200"/>
    <n v="1389420000"/>
    <b v="0"/>
    <b v="0"/>
    <s v="photography/photography books"/>
    <x v="7"/>
    <x v="14"/>
    <x v="154"/>
    <d v="2014-01-11T06:00:00"/>
  </r>
  <r>
    <n v="158"/>
    <x v="158"/>
    <x v="158"/>
    <n v="2100"/>
    <n v="4640"/>
    <n v="221"/>
    <x v="1"/>
    <n v="41"/>
    <n v="113.17073170731707"/>
    <s v="US"/>
    <s v="USD"/>
    <n v="1449554400"/>
    <n v="1449640800"/>
    <b v="0"/>
    <b v="0"/>
    <s v="music/rock"/>
    <x v="1"/>
    <x v="1"/>
    <x v="155"/>
    <d v="2015-12-09T06:00:00"/>
  </r>
  <r>
    <n v="159"/>
    <x v="159"/>
    <x v="159"/>
    <n v="191200"/>
    <n v="191222"/>
    <n v="100"/>
    <x v="1"/>
    <n v="1821"/>
    <n v="105.00933552992861"/>
    <s v="US"/>
    <s v="USD"/>
    <n v="1553662800"/>
    <n v="1555218000"/>
    <b v="0"/>
    <b v="1"/>
    <s v="theater/plays"/>
    <x v="3"/>
    <x v="3"/>
    <x v="156"/>
    <d v="2019-04-14T05:00:00"/>
  </r>
  <r>
    <n v="160"/>
    <x v="160"/>
    <x v="160"/>
    <n v="8000"/>
    <n v="12985"/>
    <n v="162"/>
    <x v="1"/>
    <n v="164"/>
    <n v="79.176829268292678"/>
    <s v="US"/>
    <s v="USD"/>
    <n v="1556341200"/>
    <n v="1557723600"/>
    <b v="0"/>
    <b v="0"/>
    <s v="technology/wearables"/>
    <x v="2"/>
    <x v="8"/>
    <x v="157"/>
    <d v="2019-05-13T05:00:00"/>
  </r>
  <r>
    <n v="161"/>
    <x v="161"/>
    <x v="161"/>
    <n v="5500"/>
    <n v="4300"/>
    <n v="78"/>
    <x v="0"/>
    <n v="75"/>
    <n v="57.333333333333336"/>
    <s v="US"/>
    <s v="USD"/>
    <n v="1442984400"/>
    <n v="1443502800"/>
    <b v="0"/>
    <b v="1"/>
    <s v="technology/web"/>
    <x v="2"/>
    <x v="2"/>
    <x v="158"/>
    <d v="2015-09-29T05:00:00"/>
  </r>
  <r>
    <n v="162"/>
    <x v="162"/>
    <x v="162"/>
    <n v="6100"/>
    <n v="9134"/>
    <n v="150"/>
    <x v="1"/>
    <n v="157"/>
    <n v="58.178343949044589"/>
    <s v="CH"/>
    <s v="CHF"/>
    <n v="1544248800"/>
    <n v="1546840800"/>
    <b v="0"/>
    <b v="0"/>
    <s v="music/rock"/>
    <x v="1"/>
    <x v="1"/>
    <x v="159"/>
    <d v="2019-01-07T06:00:00"/>
  </r>
  <r>
    <n v="163"/>
    <x v="163"/>
    <x v="163"/>
    <n v="3500"/>
    <n v="8864"/>
    <n v="253"/>
    <x v="1"/>
    <n v="246"/>
    <n v="36.032520325203251"/>
    <s v="US"/>
    <s v="USD"/>
    <n v="1508475600"/>
    <n v="1512712800"/>
    <b v="0"/>
    <b v="1"/>
    <s v="photography/photography books"/>
    <x v="7"/>
    <x v="14"/>
    <x v="160"/>
    <d v="2017-12-08T06:00:00"/>
  </r>
  <r>
    <n v="164"/>
    <x v="164"/>
    <x v="164"/>
    <n v="150500"/>
    <n v="150755"/>
    <n v="100"/>
    <x v="1"/>
    <n v="1396"/>
    <n v="107.99068767908309"/>
    <s v="US"/>
    <s v="USD"/>
    <n v="1507438800"/>
    <n v="1507525200"/>
    <b v="0"/>
    <b v="0"/>
    <s v="theater/plays"/>
    <x v="3"/>
    <x v="3"/>
    <x v="161"/>
    <d v="2017-10-09T05:00:00"/>
  </r>
  <r>
    <n v="165"/>
    <x v="165"/>
    <x v="165"/>
    <n v="90400"/>
    <n v="110279"/>
    <n v="122"/>
    <x v="1"/>
    <n v="2506"/>
    <n v="44.005985634477256"/>
    <s v="US"/>
    <s v="USD"/>
    <n v="1501563600"/>
    <n v="1504328400"/>
    <b v="0"/>
    <b v="0"/>
    <s v="technology/web"/>
    <x v="2"/>
    <x v="2"/>
    <x v="162"/>
    <d v="2017-09-02T05:00:00"/>
  </r>
  <r>
    <n v="166"/>
    <x v="166"/>
    <x v="166"/>
    <n v="9800"/>
    <n v="13439"/>
    <n v="137"/>
    <x v="1"/>
    <n v="244"/>
    <n v="55.077868852459019"/>
    <s v="US"/>
    <s v="USD"/>
    <n v="1292997600"/>
    <n v="1293343200"/>
    <b v="0"/>
    <b v="0"/>
    <s v="photography/photography books"/>
    <x v="7"/>
    <x v="14"/>
    <x v="163"/>
    <d v="2010-12-26T06:00:00"/>
  </r>
  <r>
    <n v="167"/>
    <x v="167"/>
    <x v="167"/>
    <n v="2600"/>
    <n v="10804"/>
    <n v="416"/>
    <x v="1"/>
    <n v="146"/>
    <n v="74"/>
    <s v="AU"/>
    <s v="AUD"/>
    <n v="1370840400"/>
    <n v="1371704400"/>
    <b v="0"/>
    <b v="0"/>
    <s v="theater/plays"/>
    <x v="3"/>
    <x v="3"/>
    <x v="164"/>
    <d v="2013-06-20T05:00:00"/>
  </r>
  <r>
    <n v="168"/>
    <x v="168"/>
    <x v="168"/>
    <n v="128100"/>
    <n v="40107"/>
    <n v="31"/>
    <x v="0"/>
    <n v="955"/>
    <n v="41.996858638743454"/>
    <s v="DK"/>
    <s v="DKK"/>
    <n v="1550815200"/>
    <n v="1552798800"/>
    <b v="0"/>
    <b v="1"/>
    <s v="music/indie rock"/>
    <x v="1"/>
    <x v="7"/>
    <x v="165"/>
    <d v="2019-03-17T05:00:00"/>
  </r>
  <r>
    <n v="169"/>
    <x v="169"/>
    <x v="169"/>
    <n v="23300"/>
    <n v="98811"/>
    <n v="424"/>
    <x v="1"/>
    <n v="1267"/>
    <n v="77.988161010260455"/>
    <s v="US"/>
    <s v="USD"/>
    <n v="1339909200"/>
    <n v="1342328400"/>
    <b v="0"/>
    <b v="1"/>
    <s v="film &amp; video/shorts"/>
    <x v="4"/>
    <x v="12"/>
    <x v="166"/>
    <d v="2012-07-15T05:00:00"/>
  </r>
  <r>
    <n v="170"/>
    <x v="170"/>
    <x v="170"/>
    <n v="188100"/>
    <n v="5528"/>
    <n v="3"/>
    <x v="0"/>
    <n v="67"/>
    <n v="82.507462686567166"/>
    <s v="US"/>
    <s v="USD"/>
    <n v="1501736400"/>
    <n v="1502341200"/>
    <b v="0"/>
    <b v="0"/>
    <s v="music/indie rock"/>
    <x v="1"/>
    <x v="7"/>
    <x v="167"/>
    <d v="2017-08-10T05:00:00"/>
  </r>
  <r>
    <n v="171"/>
    <x v="171"/>
    <x v="171"/>
    <n v="4900"/>
    <n v="521"/>
    <n v="11"/>
    <x v="0"/>
    <n v="5"/>
    <n v="104.2"/>
    <s v="US"/>
    <s v="USD"/>
    <n v="1395291600"/>
    <n v="1397192400"/>
    <b v="0"/>
    <b v="0"/>
    <s v="publishing/translations"/>
    <x v="5"/>
    <x v="18"/>
    <x v="168"/>
    <d v="2014-04-11T05:00:00"/>
  </r>
  <r>
    <n v="172"/>
    <x v="172"/>
    <x v="172"/>
    <n v="800"/>
    <n v="663"/>
    <n v="83"/>
    <x v="0"/>
    <n v="26"/>
    <n v="25.5"/>
    <s v="US"/>
    <s v="USD"/>
    <n v="1405746000"/>
    <n v="1407042000"/>
    <b v="0"/>
    <b v="1"/>
    <s v="film &amp; video/documentary"/>
    <x v="4"/>
    <x v="4"/>
    <x v="169"/>
    <d v="2014-08-03T05:00:00"/>
  </r>
  <r>
    <n v="173"/>
    <x v="173"/>
    <x v="173"/>
    <n v="96700"/>
    <n v="157635"/>
    <n v="163"/>
    <x v="1"/>
    <n v="1561"/>
    <n v="100.98334401024984"/>
    <s v="US"/>
    <s v="USD"/>
    <n v="1368853200"/>
    <n v="1369371600"/>
    <b v="0"/>
    <b v="0"/>
    <s v="theater/plays"/>
    <x v="3"/>
    <x v="3"/>
    <x v="170"/>
    <d v="2013-05-24T05:00:00"/>
  </r>
  <r>
    <n v="174"/>
    <x v="174"/>
    <x v="174"/>
    <n v="600"/>
    <n v="5368"/>
    <n v="895"/>
    <x v="1"/>
    <n v="48"/>
    <n v="111.83333333333333"/>
    <s v="US"/>
    <s v="USD"/>
    <n v="1444021200"/>
    <n v="1444107600"/>
    <b v="0"/>
    <b v="1"/>
    <s v="technology/wearables"/>
    <x v="2"/>
    <x v="8"/>
    <x v="171"/>
    <d v="2015-10-06T05:00:00"/>
  </r>
  <r>
    <n v="175"/>
    <x v="175"/>
    <x v="175"/>
    <n v="181200"/>
    <n v="47459"/>
    <n v="26"/>
    <x v="0"/>
    <n v="1130"/>
    <n v="41.999115044247787"/>
    <s v="US"/>
    <s v="USD"/>
    <n v="1472619600"/>
    <n v="1474261200"/>
    <b v="0"/>
    <b v="0"/>
    <s v="theater/plays"/>
    <x v="3"/>
    <x v="3"/>
    <x v="172"/>
    <d v="2016-09-19T05:00:00"/>
  </r>
  <r>
    <n v="176"/>
    <x v="176"/>
    <x v="176"/>
    <n v="115000"/>
    <n v="86060"/>
    <n v="75"/>
    <x v="0"/>
    <n v="782"/>
    <n v="110.05115089514067"/>
    <s v="US"/>
    <s v="USD"/>
    <n v="1472878800"/>
    <n v="1473656400"/>
    <b v="0"/>
    <b v="0"/>
    <s v="theater/plays"/>
    <x v="3"/>
    <x v="3"/>
    <x v="173"/>
    <d v="2016-09-12T05:00:00"/>
  </r>
  <r>
    <n v="177"/>
    <x v="177"/>
    <x v="177"/>
    <n v="38800"/>
    <n v="161593"/>
    <n v="416"/>
    <x v="1"/>
    <n v="2739"/>
    <n v="58.997079225994888"/>
    <s v="US"/>
    <s v="USD"/>
    <n v="1289800800"/>
    <n v="1291960800"/>
    <b v="0"/>
    <b v="0"/>
    <s v="theater/plays"/>
    <x v="3"/>
    <x v="3"/>
    <x v="174"/>
    <d v="2010-12-10T06:00:00"/>
  </r>
  <r>
    <n v="178"/>
    <x v="178"/>
    <x v="178"/>
    <n v="7200"/>
    <n v="6927"/>
    <n v="96"/>
    <x v="0"/>
    <n v="210"/>
    <n v="32.985714285714288"/>
    <s v="US"/>
    <s v="USD"/>
    <n v="1505970000"/>
    <n v="1506747600"/>
    <b v="0"/>
    <b v="0"/>
    <s v="food/food trucks"/>
    <x v="0"/>
    <x v="0"/>
    <x v="175"/>
    <d v="2017-09-30T05:00:00"/>
  </r>
  <r>
    <n v="179"/>
    <x v="179"/>
    <x v="179"/>
    <n v="44500"/>
    <n v="159185"/>
    <n v="358"/>
    <x v="1"/>
    <n v="3537"/>
    <n v="45.005654509471306"/>
    <s v="CA"/>
    <s v="CAD"/>
    <n v="1363496400"/>
    <n v="1363582800"/>
    <b v="0"/>
    <b v="1"/>
    <s v="theater/plays"/>
    <x v="3"/>
    <x v="3"/>
    <x v="176"/>
    <d v="2013-03-18T05:00:00"/>
  </r>
  <r>
    <n v="180"/>
    <x v="180"/>
    <x v="180"/>
    <n v="56000"/>
    <n v="172736"/>
    <n v="308"/>
    <x v="1"/>
    <n v="2107"/>
    <n v="81.98196487897485"/>
    <s v="AU"/>
    <s v="AUD"/>
    <n v="1269234000"/>
    <n v="1269666000"/>
    <b v="0"/>
    <b v="0"/>
    <s v="technology/wearables"/>
    <x v="2"/>
    <x v="8"/>
    <x v="177"/>
    <d v="2010-03-27T05:00:00"/>
  </r>
  <r>
    <n v="181"/>
    <x v="181"/>
    <x v="181"/>
    <n v="8600"/>
    <n v="5315"/>
    <n v="62"/>
    <x v="0"/>
    <n v="136"/>
    <n v="39.080882352941174"/>
    <s v="US"/>
    <s v="USD"/>
    <n v="1507093200"/>
    <n v="1508648400"/>
    <b v="0"/>
    <b v="0"/>
    <s v="technology/web"/>
    <x v="2"/>
    <x v="2"/>
    <x v="178"/>
    <d v="2017-10-22T05:00:00"/>
  </r>
  <r>
    <n v="182"/>
    <x v="182"/>
    <x v="182"/>
    <n v="27100"/>
    <n v="195750"/>
    <n v="722"/>
    <x v="1"/>
    <n v="3318"/>
    <n v="58.996383363471971"/>
    <s v="DK"/>
    <s v="DKK"/>
    <n v="1560574800"/>
    <n v="1561957200"/>
    <b v="0"/>
    <b v="0"/>
    <s v="theater/plays"/>
    <x v="3"/>
    <x v="3"/>
    <x v="179"/>
    <d v="2019-07-01T05:00:00"/>
  </r>
  <r>
    <n v="183"/>
    <x v="183"/>
    <x v="183"/>
    <n v="5100"/>
    <n v="3525"/>
    <n v="69"/>
    <x v="0"/>
    <n v="86"/>
    <n v="40.988372093023258"/>
    <s v="CA"/>
    <s v="CAD"/>
    <n v="1284008400"/>
    <n v="1285131600"/>
    <b v="0"/>
    <b v="0"/>
    <s v="music/rock"/>
    <x v="1"/>
    <x v="1"/>
    <x v="180"/>
    <d v="2010-09-22T05:00:00"/>
  </r>
  <r>
    <n v="184"/>
    <x v="184"/>
    <x v="184"/>
    <n v="3600"/>
    <n v="10550"/>
    <n v="293"/>
    <x v="1"/>
    <n v="340"/>
    <n v="31.029411764705884"/>
    <s v="US"/>
    <s v="USD"/>
    <n v="1556859600"/>
    <n v="1556946000"/>
    <b v="0"/>
    <b v="0"/>
    <s v="theater/plays"/>
    <x v="3"/>
    <x v="3"/>
    <x v="181"/>
    <d v="2019-05-04T05:00:00"/>
  </r>
  <r>
    <n v="185"/>
    <x v="185"/>
    <x v="185"/>
    <n v="1000"/>
    <n v="718"/>
    <n v="72"/>
    <x v="0"/>
    <n v="19"/>
    <n v="37.789473684210527"/>
    <s v="US"/>
    <s v="USD"/>
    <n v="1526187600"/>
    <n v="1527138000"/>
    <b v="0"/>
    <b v="0"/>
    <s v="film &amp; video/television"/>
    <x v="4"/>
    <x v="19"/>
    <x v="182"/>
    <d v="2018-05-24T05:00:00"/>
  </r>
  <r>
    <n v="186"/>
    <x v="186"/>
    <x v="186"/>
    <n v="88800"/>
    <n v="28358"/>
    <n v="32"/>
    <x v="0"/>
    <n v="886"/>
    <n v="32.006772009029348"/>
    <s v="US"/>
    <s v="USD"/>
    <n v="1400821200"/>
    <n v="1402117200"/>
    <b v="0"/>
    <b v="0"/>
    <s v="theater/plays"/>
    <x v="3"/>
    <x v="3"/>
    <x v="183"/>
    <d v="2014-06-07T05:00:00"/>
  </r>
  <r>
    <n v="187"/>
    <x v="187"/>
    <x v="187"/>
    <n v="60200"/>
    <n v="138384"/>
    <n v="230"/>
    <x v="1"/>
    <n v="1442"/>
    <n v="95.966712898751737"/>
    <s v="CA"/>
    <s v="CAD"/>
    <n v="1361599200"/>
    <n v="1364014800"/>
    <b v="0"/>
    <b v="1"/>
    <s v="film &amp; video/shorts"/>
    <x v="4"/>
    <x v="12"/>
    <x v="184"/>
    <d v="2013-03-23T05:00:00"/>
  </r>
  <r>
    <n v="188"/>
    <x v="188"/>
    <x v="188"/>
    <n v="8200"/>
    <n v="2625"/>
    <n v="32"/>
    <x v="0"/>
    <n v="35"/>
    <n v="75"/>
    <s v="IT"/>
    <s v="EUR"/>
    <n v="1417500000"/>
    <n v="1417586400"/>
    <b v="0"/>
    <b v="0"/>
    <s v="theater/plays"/>
    <x v="3"/>
    <x v="3"/>
    <x v="185"/>
    <d v="2014-12-03T06:00:00"/>
  </r>
  <r>
    <n v="189"/>
    <x v="189"/>
    <x v="189"/>
    <n v="191300"/>
    <n v="45004"/>
    <n v="24"/>
    <x v="3"/>
    <n v="441"/>
    <n v="102.0498866213152"/>
    <s v="US"/>
    <s v="USD"/>
    <n v="1457071200"/>
    <n v="1457071200"/>
    <b v="0"/>
    <b v="0"/>
    <s v="theater/plays"/>
    <x v="3"/>
    <x v="3"/>
    <x v="186"/>
    <d v="2016-03-04T06:00:00"/>
  </r>
  <r>
    <n v="190"/>
    <x v="190"/>
    <x v="190"/>
    <n v="3700"/>
    <n v="2538"/>
    <n v="69"/>
    <x v="0"/>
    <n v="24"/>
    <n v="105.75"/>
    <s v="US"/>
    <s v="USD"/>
    <n v="1370322000"/>
    <n v="1370408400"/>
    <b v="0"/>
    <b v="1"/>
    <s v="theater/plays"/>
    <x v="3"/>
    <x v="3"/>
    <x v="187"/>
    <d v="2013-06-05T05:00:00"/>
  </r>
  <r>
    <n v="191"/>
    <x v="191"/>
    <x v="191"/>
    <n v="8400"/>
    <n v="3188"/>
    <n v="38"/>
    <x v="0"/>
    <n v="86"/>
    <n v="37.069767441860463"/>
    <s v="IT"/>
    <s v="EUR"/>
    <n v="1552366800"/>
    <n v="1552626000"/>
    <b v="0"/>
    <b v="0"/>
    <s v="theater/plays"/>
    <x v="3"/>
    <x v="3"/>
    <x v="188"/>
    <d v="2019-03-15T05:00:00"/>
  </r>
  <r>
    <n v="192"/>
    <x v="192"/>
    <x v="192"/>
    <n v="42600"/>
    <n v="8517"/>
    <n v="20"/>
    <x v="0"/>
    <n v="243"/>
    <n v="35.049382716049379"/>
    <s v="US"/>
    <s v="USD"/>
    <n v="1403845200"/>
    <n v="1404190800"/>
    <b v="0"/>
    <b v="0"/>
    <s v="music/rock"/>
    <x v="1"/>
    <x v="1"/>
    <x v="189"/>
    <d v="2014-07-01T05:00:00"/>
  </r>
  <r>
    <n v="193"/>
    <x v="193"/>
    <x v="193"/>
    <n v="6600"/>
    <n v="3012"/>
    <n v="46"/>
    <x v="0"/>
    <n v="65"/>
    <n v="46.338461538461537"/>
    <s v="US"/>
    <s v="USD"/>
    <n v="1523163600"/>
    <n v="1523509200"/>
    <b v="1"/>
    <b v="0"/>
    <s v="music/indie rock"/>
    <x v="1"/>
    <x v="7"/>
    <x v="190"/>
    <d v="2018-04-12T05:00:00"/>
  </r>
  <r>
    <n v="194"/>
    <x v="194"/>
    <x v="194"/>
    <n v="7100"/>
    <n v="8716"/>
    <n v="123"/>
    <x v="1"/>
    <n v="126"/>
    <n v="69.174603174603178"/>
    <s v="US"/>
    <s v="USD"/>
    <n v="1442206800"/>
    <n v="1443589200"/>
    <b v="0"/>
    <b v="0"/>
    <s v="music/metal"/>
    <x v="1"/>
    <x v="16"/>
    <x v="191"/>
    <d v="2015-09-30T05:00:00"/>
  </r>
  <r>
    <n v="195"/>
    <x v="195"/>
    <x v="195"/>
    <n v="15800"/>
    <n v="57157"/>
    <n v="362"/>
    <x v="1"/>
    <n v="524"/>
    <n v="109.07824427480917"/>
    <s v="US"/>
    <s v="USD"/>
    <n v="1532840400"/>
    <n v="1533445200"/>
    <b v="0"/>
    <b v="0"/>
    <s v="music/electric music"/>
    <x v="1"/>
    <x v="5"/>
    <x v="192"/>
    <d v="2018-08-05T05:00:00"/>
  </r>
  <r>
    <n v="196"/>
    <x v="196"/>
    <x v="196"/>
    <n v="8200"/>
    <n v="5178"/>
    <n v="63"/>
    <x v="0"/>
    <n v="100"/>
    <n v="51.78"/>
    <s v="DK"/>
    <s v="DKK"/>
    <n v="1472878800"/>
    <n v="1474520400"/>
    <b v="0"/>
    <b v="0"/>
    <s v="technology/wearables"/>
    <x v="2"/>
    <x v="8"/>
    <x v="173"/>
    <d v="2016-09-22T05:00:00"/>
  </r>
  <r>
    <n v="197"/>
    <x v="197"/>
    <x v="197"/>
    <n v="54700"/>
    <n v="163118"/>
    <n v="298"/>
    <x v="1"/>
    <n v="1989"/>
    <n v="82.010055304172951"/>
    <s v="US"/>
    <s v="USD"/>
    <n v="1498194000"/>
    <n v="1499403600"/>
    <b v="0"/>
    <b v="0"/>
    <s v="film &amp; video/drama"/>
    <x v="4"/>
    <x v="6"/>
    <x v="193"/>
    <d v="2017-07-07T05:00:00"/>
  </r>
  <r>
    <n v="198"/>
    <x v="198"/>
    <x v="198"/>
    <n v="63200"/>
    <n v="6041"/>
    <n v="10"/>
    <x v="0"/>
    <n v="168"/>
    <n v="35.958333333333336"/>
    <s v="US"/>
    <s v="USD"/>
    <n v="1281070800"/>
    <n v="1283576400"/>
    <b v="0"/>
    <b v="0"/>
    <s v="music/electric music"/>
    <x v="1"/>
    <x v="5"/>
    <x v="194"/>
    <d v="2010-09-04T05:00:00"/>
  </r>
  <r>
    <n v="199"/>
    <x v="199"/>
    <x v="199"/>
    <n v="1800"/>
    <n v="968"/>
    <n v="54"/>
    <x v="0"/>
    <n v="13"/>
    <n v="74.461538461538467"/>
    <s v="US"/>
    <s v="USD"/>
    <n v="1436245200"/>
    <n v="1436590800"/>
    <b v="0"/>
    <b v="0"/>
    <s v="music/rock"/>
    <x v="1"/>
    <x v="1"/>
    <x v="195"/>
    <d v="2015-07-11T05:00:00"/>
  </r>
  <r>
    <n v="200"/>
    <x v="200"/>
    <x v="200"/>
    <n v="100"/>
    <n v="2"/>
    <n v="2"/>
    <x v="0"/>
    <n v="1"/>
    <n v="2"/>
    <s v="CA"/>
    <s v="CAD"/>
    <n v="1269493200"/>
    <n v="1270443600"/>
    <b v="0"/>
    <b v="0"/>
    <s v="theater/plays"/>
    <x v="3"/>
    <x v="3"/>
    <x v="152"/>
    <d v="2010-04-05T05:00:00"/>
  </r>
  <r>
    <n v="201"/>
    <x v="201"/>
    <x v="201"/>
    <n v="2100"/>
    <n v="14305"/>
    <n v="681"/>
    <x v="1"/>
    <n v="157"/>
    <n v="91.114649681528661"/>
    <s v="US"/>
    <s v="USD"/>
    <n v="1406264400"/>
    <n v="1407819600"/>
    <b v="0"/>
    <b v="0"/>
    <s v="technology/web"/>
    <x v="2"/>
    <x v="2"/>
    <x v="196"/>
    <d v="2014-08-12T05:00:00"/>
  </r>
  <r>
    <n v="202"/>
    <x v="202"/>
    <x v="202"/>
    <n v="8300"/>
    <n v="6543"/>
    <n v="79"/>
    <x v="3"/>
    <n v="82"/>
    <n v="79.792682926829272"/>
    <s v="US"/>
    <s v="USD"/>
    <n v="1317531600"/>
    <n v="1317877200"/>
    <b v="0"/>
    <b v="0"/>
    <s v="food/food trucks"/>
    <x v="0"/>
    <x v="0"/>
    <x v="197"/>
    <d v="2011-10-06T05:00:00"/>
  </r>
  <r>
    <n v="203"/>
    <x v="203"/>
    <x v="203"/>
    <n v="143900"/>
    <n v="193413"/>
    <n v="134"/>
    <x v="1"/>
    <n v="4498"/>
    <n v="42.999777678968428"/>
    <s v="AU"/>
    <s v="AUD"/>
    <n v="1484632800"/>
    <n v="1484805600"/>
    <b v="0"/>
    <b v="0"/>
    <s v="theater/plays"/>
    <x v="3"/>
    <x v="3"/>
    <x v="198"/>
    <d v="2017-01-19T06:00:00"/>
  </r>
  <r>
    <n v="204"/>
    <x v="204"/>
    <x v="204"/>
    <n v="75000"/>
    <n v="2529"/>
    <n v="3"/>
    <x v="0"/>
    <n v="40"/>
    <n v="63.225000000000001"/>
    <s v="US"/>
    <s v="USD"/>
    <n v="1301806800"/>
    <n v="1302670800"/>
    <b v="0"/>
    <b v="0"/>
    <s v="music/jazz"/>
    <x v="1"/>
    <x v="17"/>
    <x v="199"/>
    <d v="2011-04-13T05:00:00"/>
  </r>
  <r>
    <n v="205"/>
    <x v="205"/>
    <x v="205"/>
    <n v="1300"/>
    <n v="5614"/>
    <n v="432"/>
    <x v="1"/>
    <n v="80"/>
    <n v="70.174999999999997"/>
    <s v="US"/>
    <s v="USD"/>
    <n v="1539752400"/>
    <n v="1540789200"/>
    <b v="1"/>
    <b v="0"/>
    <s v="theater/plays"/>
    <x v="3"/>
    <x v="3"/>
    <x v="200"/>
    <d v="2018-10-29T05:00:00"/>
  </r>
  <r>
    <n v="206"/>
    <x v="206"/>
    <x v="206"/>
    <n v="9000"/>
    <n v="3496"/>
    <n v="39"/>
    <x v="3"/>
    <n v="57"/>
    <n v="61.333333333333336"/>
    <s v="US"/>
    <s v="USD"/>
    <n v="1267250400"/>
    <n v="1268028000"/>
    <b v="0"/>
    <b v="0"/>
    <s v="publishing/fiction"/>
    <x v="5"/>
    <x v="13"/>
    <x v="201"/>
    <d v="2010-03-08T06:00:00"/>
  </r>
  <r>
    <n v="207"/>
    <x v="207"/>
    <x v="207"/>
    <n v="1000"/>
    <n v="4257"/>
    <n v="426"/>
    <x v="1"/>
    <n v="43"/>
    <n v="99"/>
    <s v="US"/>
    <s v="USD"/>
    <n v="1535432400"/>
    <n v="1537160400"/>
    <b v="0"/>
    <b v="1"/>
    <s v="music/rock"/>
    <x v="1"/>
    <x v="1"/>
    <x v="202"/>
    <d v="2018-09-17T05:00:00"/>
  </r>
  <r>
    <n v="208"/>
    <x v="208"/>
    <x v="208"/>
    <n v="196900"/>
    <n v="199110"/>
    <n v="101"/>
    <x v="1"/>
    <n v="2053"/>
    <n v="96.984900146127615"/>
    <s v="US"/>
    <s v="USD"/>
    <n v="1510207200"/>
    <n v="1512280800"/>
    <b v="0"/>
    <b v="0"/>
    <s v="film &amp; video/documentary"/>
    <x v="4"/>
    <x v="4"/>
    <x v="203"/>
    <d v="2017-12-03T06:00:00"/>
  </r>
  <r>
    <n v="209"/>
    <x v="209"/>
    <x v="209"/>
    <n v="194500"/>
    <n v="41212"/>
    <n v="21"/>
    <x v="2"/>
    <n v="808"/>
    <n v="51.004950495049506"/>
    <s v="AU"/>
    <s v="AUD"/>
    <n v="1462510800"/>
    <n v="1463115600"/>
    <b v="0"/>
    <b v="0"/>
    <s v="film &amp; video/documentary"/>
    <x v="4"/>
    <x v="4"/>
    <x v="204"/>
    <d v="2016-05-13T05:00:00"/>
  </r>
  <r>
    <n v="210"/>
    <x v="210"/>
    <x v="210"/>
    <n v="9400"/>
    <n v="6338"/>
    <n v="67"/>
    <x v="0"/>
    <n v="226"/>
    <n v="28.044247787610619"/>
    <s v="DK"/>
    <s v="DKK"/>
    <n v="1488520800"/>
    <n v="1490850000"/>
    <b v="0"/>
    <b v="0"/>
    <s v="film &amp; video/science fiction"/>
    <x v="4"/>
    <x v="22"/>
    <x v="205"/>
    <d v="2017-03-30T05:00:00"/>
  </r>
  <r>
    <n v="211"/>
    <x v="211"/>
    <x v="211"/>
    <n v="104400"/>
    <n v="99100"/>
    <n v="95"/>
    <x v="0"/>
    <n v="1625"/>
    <n v="60.984615384615381"/>
    <s v="US"/>
    <s v="USD"/>
    <n v="1377579600"/>
    <n v="1379653200"/>
    <b v="0"/>
    <b v="0"/>
    <s v="theater/plays"/>
    <x v="3"/>
    <x v="3"/>
    <x v="206"/>
    <d v="2013-09-20T05:00:00"/>
  </r>
  <r>
    <n v="212"/>
    <x v="212"/>
    <x v="212"/>
    <n v="8100"/>
    <n v="12300"/>
    <n v="152"/>
    <x v="1"/>
    <n v="168"/>
    <n v="73.214285714285708"/>
    <s v="US"/>
    <s v="USD"/>
    <n v="1576389600"/>
    <n v="1580364000"/>
    <b v="0"/>
    <b v="0"/>
    <s v="theater/plays"/>
    <x v="3"/>
    <x v="3"/>
    <x v="207"/>
    <d v="2020-01-30T06:00:00"/>
  </r>
  <r>
    <n v="213"/>
    <x v="213"/>
    <x v="213"/>
    <n v="87900"/>
    <n v="171549"/>
    <n v="195"/>
    <x v="1"/>
    <n v="4289"/>
    <n v="39.997435299603637"/>
    <s v="US"/>
    <s v="USD"/>
    <n v="1289019600"/>
    <n v="1289714400"/>
    <b v="0"/>
    <b v="1"/>
    <s v="music/indie rock"/>
    <x v="1"/>
    <x v="7"/>
    <x v="208"/>
    <d v="2010-11-14T06:00:00"/>
  </r>
  <r>
    <n v="214"/>
    <x v="214"/>
    <x v="214"/>
    <n v="1400"/>
    <n v="14324"/>
    <n v="1023"/>
    <x v="1"/>
    <n v="165"/>
    <n v="86.812121212121212"/>
    <s v="US"/>
    <s v="USD"/>
    <n v="1282194000"/>
    <n v="1282712400"/>
    <b v="0"/>
    <b v="0"/>
    <s v="music/rock"/>
    <x v="1"/>
    <x v="1"/>
    <x v="209"/>
    <d v="2010-08-25T05:00:00"/>
  </r>
  <r>
    <n v="215"/>
    <x v="215"/>
    <x v="215"/>
    <n v="156800"/>
    <n v="6024"/>
    <n v="4"/>
    <x v="0"/>
    <n v="143"/>
    <n v="42.125874125874127"/>
    <s v="US"/>
    <s v="USD"/>
    <n v="1550037600"/>
    <n v="1550210400"/>
    <b v="0"/>
    <b v="0"/>
    <s v="theater/plays"/>
    <x v="3"/>
    <x v="3"/>
    <x v="210"/>
    <d v="2019-02-15T06:00:00"/>
  </r>
  <r>
    <n v="216"/>
    <x v="216"/>
    <x v="216"/>
    <n v="121700"/>
    <n v="188721"/>
    <n v="155"/>
    <x v="1"/>
    <n v="1815"/>
    <n v="103.97851239669421"/>
    <s v="US"/>
    <s v="USD"/>
    <n v="1321941600"/>
    <n v="1322114400"/>
    <b v="0"/>
    <b v="0"/>
    <s v="theater/plays"/>
    <x v="3"/>
    <x v="3"/>
    <x v="211"/>
    <d v="2011-11-24T06:00:00"/>
  </r>
  <r>
    <n v="217"/>
    <x v="217"/>
    <x v="217"/>
    <n v="129400"/>
    <n v="57911"/>
    <n v="45"/>
    <x v="0"/>
    <n v="934"/>
    <n v="62.003211991434689"/>
    <s v="US"/>
    <s v="USD"/>
    <n v="1556427600"/>
    <n v="1557205200"/>
    <b v="0"/>
    <b v="0"/>
    <s v="film &amp; video/science fiction"/>
    <x v="4"/>
    <x v="22"/>
    <x v="212"/>
    <d v="2019-05-07T05:00:00"/>
  </r>
  <r>
    <n v="218"/>
    <x v="218"/>
    <x v="218"/>
    <n v="5700"/>
    <n v="12309"/>
    <n v="216"/>
    <x v="1"/>
    <n v="397"/>
    <n v="31.005037783375315"/>
    <s v="GB"/>
    <s v="GBP"/>
    <n v="1320991200"/>
    <n v="1323928800"/>
    <b v="0"/>
    <b v="1"/>
    <s v="film &amp; video/shorts"/>
    <x v="4"/>
    <x v="12"/>
    <x v="213"/>
    <d v="2011-12-15T06:00:00"/>
  </r>
  <r>
    <n v="219"/>
    <x v="219"/>
    <x v="219"/>
    <n v="41700"/>
    <n v="138497"/>
    <n v="332"/>
    <x v="1"/>
    <n v="1539"/>
    <n v="89.991552956465242"/>
    <s v="US"/>
    <s v="USD"/>
    <n v="1345093200"/>
    <n v="1346130000"/>
    <b v="0"/>
    <b v="0"/>
    <s v="film &amp; video/animation"/>
    <x v="4"/>
    <x v="10"/>
    <x v="214"/>
    <d v="2012-08-28T05:00:00"/>
  </r>
  <r>
    <n v="220"/>
    <x v="220"/>
    <x v="220"/>
    <n v="7900"/>
    <n v="667"/>
    <n v="8"/>
    <x v="0"/>
    <n v="17"/>
    <n v="39.235294117647058"/>
    <s v="US"/>
    <s v="USD"/>
    <n v="1309496400"/>
    <n v="1311051600"/>
    <b v="1"/>
    <b v="0"/>
    <s v="theater/plays"/>
    <x v="3"/>
    <x v="3"/>
    <x v="215"/>
    <d v="2011-07-19T05:00:00"/>
  </r>
  <r>
    <n v="221"/>
    <x v="221"/>
    <x v="221"/>
    <n v="121500"/>
    <n v="119830"/>
    <n v="99"/>
    <x v="0"/>
    <n v="2179"/>
    <n v="54.993116108306566"/>
    <s v="US"/>
    <s v="USD"/>
    <n v="1340254800"/>
    <n v="1340427600"/>
    <b v="1"/>
    <b v="0"/>
    <s v="food/food trucks"/>
    <x v="0"/>
    <x v="0"/>
    <x v="216"/>
    <d v="2012-06-23T05:00:00"/>
  </r>
  <r>
    <n v="222"/>
    <x v="222"/>
    <x v="222"/>
    <n v="4800"/>
    <n v="6623"/>
    <n v="138"/>
    <x v="1"/>
    <n v="138"/>
    <n v="47.992753623188406"/>
    <s v="US"/>
    <s v="USD"/>
    <n v="1412226000"/>
    <n v="1412312400"/>
    <b v="0"/>
    <b v="0"/>
    <s v="photography/photography books"/>
    <x v="7"/>
    <x v="14"/>
    <x v="217"/>
    <d v="2014-10-03T05:00:00"/>
  </r>
  <r>
    <n v="223"/>
    <x v="223"/>
    <x v="223"/>
    <n v="87300"/>
    <n v="81897"/>
    <n v="94"/>
    <x v="0"/>
    <n v="931"/>
    <n v="87.966702470461868"/>
    <s v="US"/>
    <s v="USD"/>
    <n v="1458104400"/>
    <n v="1459314000"/>
    <b v="0"/>
    <b v="0"/>
    <s v="theater/plays"/>
    <x v="3"/>
    <x v="3"/>
    <x v="218"/>
    <d v="2016-03-30T05:00:00"/>
  </r>
  <r>
    <n v="224"/>
    <x v="224"/>
    <x v="224"/>
    <n v="46300"/>
    <n v="186885"/>
    <n v="404"/>
    <x v="1"/>
    <n v="3594"/>
    <n v="51.999165275459099"/>
    <s v="US"/>
    <s v="USD"/>
    <n v="1411534800"/>
    <n v="1415426400"/>
    <b v="0"/>
    <b v="0"/>
    <s v="film &amp; video/science fiction"/>
    <x v="4"/>
    <x v="22"/>
    <x v="219"/>
    <d v="2014-11-08T06:00:00"/>
  </r>
  <r>
    <n v="225"/>
    <x v="225"/>
    <x v="225"/>
    <n v="67800"/>
    <n v="176398"/>
    <n v="260"/>
    <x v="1"/>
    <n v="5880"/>
    <n v="29.999659863945578"/>
    <s v="US"/>
    <s v="USD"/>
    <n v="1399093200"/>
    <n v="1399093200"/>
    <b v="1"/>
    <b v="0"/>
    <s v="music/rock"/>
    <x v="1"/>
    <x v="1"/>
    <x v="220"/>
    <d v="2014-05-03T05:00:00"/>
  </r>
  <r>
    <n v="226"/>
    <x v="102"/>
    <x v="226"/>
    <n v="3000"/>
    <n v="10999"/>
    <n v="367"/>
    <x v="1"/>
    <n v="112"/>
    <n v="98.205357142857139"/>
    <s v="US"/>
    <s v="USD"/>
    <n v="1270702800"/>
    <n v="1273899600"/>
    <b v="0"/>
    <b v="0"/>
    <s v="photography/photography books"/>
    <x v="7"/>
    <x v="14"/>
    <x v="221"/>
    <d v="2010-05-15T05:00:00"/>
  </r>
  <r>
    <n v="227"/>
    <x v="226"/>
    <x v="227"/>
    <n v="60900"/>
    <n v="102751"/>
    <n v="169"/>
    <x v="1"/>
    <n v="943"/>
    <n v="108.96182396606575"/>
    <s v="US"/>
    <s v="USD"/>
    <n v="1431666000"/>
    <n v="1432184400"/>
    <b v="0"/>
    <b v="0"/>
    <s v="games/mobile games"/>
    <x v="6"/>
    <x v="20"/>
    <x v="222"/>
    <d v="2015-05-21T05:00:00"/>
  </r>
  <r>
    <n v="228"/>
    <x v="227"/>
    <x v="228"/>
    <n v="137900"/>
    <n v="165352"/>
    <n v="120"/>
    <x v="1"/>
    <n v="2468"/>
    <n v="66.998379254457049"/>
    <s v="US"/>
    <s v="USD"/>
    <n v="1472619600"/>
    <n v="1474779600"/>
    <b v="0"/>
    <b v="0"/>
    <s v="film &amp; video/animation"/>
    <x v="4"/>
    <x v="10"/>
    <x v="172"/>
    <d v="2016-09-25T05:00:00"/>
  </r>
  <r>
    <n v="229"/>
    <x v="228"/>
    <x v="229"/>
    <n v="85600"/>
    <n v="165798"/>
    <n v="194"/>
    <x v="1"/>
    <n v="2551"/>
    <n v="64.99333594668758"/>
    <s v="US"/>
    <s v="USD"/>
    <n v="1496293200"/>
    <n v="1500440400"/>
    <b v="0"/>
    <b v="1"/>
    <s v="games/mobile games"/>
    <x v="6"/>
    <x v="20"/>
    <x v="223"/>
    <d v="2017-07-19T05:00:00"/>
  </r>
  <r>
    <n v="230"/>
    <x v="229"/>
    <x v="230"/>
    <n v="2400"/>
    <n v="10084"/>
    <n v="420"/>
    <x v="1"/>
    <n v="101"/>
    <n v="99.841584158415841"/>
    <s v="US"/>
    <s v="USD"/>
    <n v="1575612000"/>
    <n v="1575612000"/>
    <b v="0"/>
    <b v="0"/>
    <s v="games/video games"/>
    <x v="6"/>
    <x v="11"/>
    <x v="224"/>
    <d v="2019-12-06T06:00:00"/>
  </r>
  <r>
    <n v="231"/>
    <x v="230"/>
    <x v="231"/>
    <n v="7200"/>
    <n v="5523"/>
    <n v="77"/>
    <x v="3"/>
    <n v="67"/>
    <n v="82.432835820895519"/>
    <s v="US"/>
    <s v="USD"/>
    <n v="1369112400"/>
    <n v="1374123600"/>
    <b v="0"/>
    <b v="0"/>
    <s v="theater/plays"/>
    <x v="3"/>
    <x v="3"/>
    <x v="225"/>
    <d v="2013-07-18T05:00:00"/>
  </r>
  <r>
    <n v="232"/>
    <x v="231"/>
    <x v="232"/>
    <n v="3400"/>
    <n v="5823"/>
    <n v="171"/>
    <x v="1"/>
    <n v="92"/>
    <n v="63.293478260869563"/>
    <s v="US"/>
    <s v="USD"/>
    <n v="1469422800"/>
    <n v="1469509200"/>
    <b v="0"/>
    <b v="0"/>
    <s v="theater/plays"/>
    <x v="3"/>
    <x v="3"/>
    <x v="226"/>
    <d v="2016-07-26T05:00:00"/>
  </r>
  <r>
    <n v="233"/>
    <x v="232"/>
    <x v="233"/>
    <n v="3800"/>
    <n v="6000"/>
    <n v="158"/>
    <x v="1"/>
    <n v="62"/>
    <n v="96.774193548387103"/>
    <s v="US"/>
    <s v="USD"/>
    <n v="1307854800"/>
    <n v="1309237200"/>
    <b v="0"/>
    <b v="0"/>
    <s v="film &amp; video/animation"/>
    <x v="4"/>
    <x v="10"/>
    <x v="227"/>
    <d v="2011-06-28T05:00:00"/>
  </r>
  <r>
    <n v="234"/>
    <x v="233"/>
    <x v="234"/>
    <n v="7500"/>
    <n v="8181"/>
    <n v="109"/>
    <x v="1"/>
    <n v="149"/>
    <n v="54.906040268456373"/>
    <s v="IT"/>
    <s v="EUR"/>
    <n v="1503378000"/>
    <n v="1503982800"/>
    <b v="0"/>
    <b v="1"/>
    <s v="games/video games"/>
    <x v="6"/>
    <x v="11"/>
    <x v="228"/>
    <d v="2017-08-29T05:00:00"/>
  </r>
  <r>
    <n v="235"/>
    <x v="234"/>
    <x v="235"/>
    <n v="8600"/>
    <n v="3589"/>
    <n v="42"/>
    <x v="0"/>
    <n v="92"/>
    <n v="39.010869565217391"/>
    <s v="US"/>
    <s v="USD"/>
    <n v="1486965600"/>
    <n v="1487397600"/>
    <b v="0"/>
    <b v="0"/>
    <s v="film &amp; video/animation"/>
    <x v="4"/>
    <x v="10"/>
    <x v="229"/>
    <d v="2017-02-18T06:00:00"/>
  </r>
  <r>
    <n v="236"/>
    <x v="235"/>
    <x v="236"/>
    <n v="39500"/>
    <n v="4323"/>
    <n v="11"/>
    <x v="0"/>
    <n v="57"/>
    <n v="75.84210526315789"/>
    <s v="AU"/>
    <s v="AUD"/>
    <n v="1561438800"/>
    <n v="1562043600"/>
    <b v="0"/>
    <b v="1"/>
    <s v="music/rock"/>
    <x v="1"/>
    <x v="1"/>
    <x v="230"/>
    <d v="2019-07-02T05:00:00"/>
  </r>
  <r>
    <n v="237"/>
    <x v="236"/>
    <x v="237"/>
    <n v="9300"/>
    <n v="14822"/>
    <n v="159"/>
    <x v="1"/>
    <n v="329"/>
    <n v="45.051671732522799"/>
    <s v="US"/>
    <s v="USD"/>
    <n v="1398402000"/>
    <n v="1398574800"/>
    <b v="0"/>
    <b v="0"/>
    <s v="film &amp; video/animation"/>
    <x v="4"/>
    <x v="10"/>
    <x v="231"/>
    <d v="2014-04-27T05:00:00"/>
  </r>
  <r>
    <n v="238"/>
    <x v="237"/>
    <x v="238"/>
    <n v="2400"/>
    <n v="10138"/>
    <n v="422"/>
    <x v="1"/>
    <n v="97"/>
    <n v="104.51546391752578"/>
    <s v="DK"/>
    <s v="DKK"/>
    <n v="1513231200"/>
    <n v="1515391200"/>
    <b v="0"/>
    <b v="1"/>
    <s v="theater/plays"/>
    <x v="3"/>
    <x v="3"/>
    <x v="232"/>
    <d v="2018-01-08T06:00:00"/>
  </r>
  <r>
    <n v="239"/>
    <x v="238"/>
    <x v="239"/>
    <n v="3200"/>
    <n v="3127"/>
    <n v="98"/>
    <x v="0"/>
    <n v="41"/>
    <n v="76.268292682926827"/>
    <s v="US"/>
    <s v="USD"/>
    <n v="1440824400"/>
    <n v="1441170000"/>
    <b v="0"/>
    <b v="0"/>
    <s v="technology/wearables"/>
    <x v="2"/>
    <x v="8"/>
    <x v="233"/>
    <d v="2015-09-02T05:00:00"/>
  </r>
  <r>
    <n v="240"/>
    <x v="239"/>
    <x v="240"/>
    <n v="29400"/>
    <n v="123124"/>
    <n v="419"/>
    <x v="1"/>
    <n v="1784"/>
    <n v="69.015695067264573"/>
    <s v="US"/>
    <s v="USD"/>
    <n v="1281070800"/>
    <n v="1281157200"/>
    <b v="0"/>
    <b v="0"/>
    <s v="theater/plays"/>
    <x v="3"/>
    <x v="3"/>
    <x v="194"/>
    <d v="2010-08-07T05:00:00"/>
  </r>
  <r>
    <n v="241"/>
    <x v="240"/>
    <x v="241"/>
    <n v="168500"/>
    <n v="171729"/>
    <n v="102"/>
    <x v="1"/>
    <n v="1684"/>
    <n v="101.97684085510689"/>
    <s v="AU"/>
    <s v="AUD"/>
    <n v="1397365200"/>
    <n v="1398229200"/>
    <b v="0"/>
    <b v="1"/>
    <s v="publishing/nonfiction"/>
    <x v="5"/>
    <x v="9"/>
    <x v="234"/>
    <d v="2014-04-23T05:00:00"/>
  </r>
  <r>
    <n v="242"/>
    <x v="241"/>
    <x v="242"/>
    <n v="8400"/>
    <n v="10729"/>
    <n v="128"/>
    <x v="1"/>
    <n v="250"/>
    <n v="42.915999999999997"/>
    <s v="US"/>
    <s v="USD"/>
    <n v="1494392400"/>
    <n v="1495256400"/>
    <b v="0"/>
    <b v="1"/>
    <s v="music/rock"/>
    <x v="1"/>
    <x v="1"/>
    <x v="235"/>
    <d v="2017-05-20T05:00:00"/>
  </r>
  <r>
    <n v="243"/>
    <x v="242"/>
    <x v="243"/>
    <n v="2300"/>
    <n v="10240"/>
    <n v="445"/>
    <x v="1"/>
    <n v="238"/>
    <n v="43.025210084033617"/>
    <s v="US"/>
    <s v="USD"/>
    <n v="1520143200"/>
    <n v="1520402400"/>
    <b v="0"/>
    <b v="0"/>
    <s v="theater/plays"/>
    <x v="3"/>
    <x v="3"/>
    <x v="236"/>
    <d v="2018-03-07T06:00:00"/>
  </r>
  <r>
    <n v="244"/>
    <x v="243"/>
    <x v="244"/>
    <n v="700"/>
    <n v="3988"/>
    <n v="570"/>
    <x v="1"/>
    <n v="53"/>
    <n v="75.245283018867923"/>
    <s v="US"/>
    <s v="USD"/>
    <n v="1405314000"/>
    <n v="1409806800"/>
    <b v="0"/>
    <b v="0"/>
    <s v="theater/plays"/>
    <x v="3"/>
    <x v="3"/>
    <x v="237"/>
    <d v="2014-09-04T05:00:00"/>
  </r>
  <r>
    <n v="245"/>
    <x v="244"/>
    <x v="245"/>
    <n v="2900"/>
    <n v="14771"/>
    <n v="509"/>
    <x v="1"/>
    <n v="214"/>
    <n v="69.023364485981304"/>
    <s v="US"/>
    <s v="USD"/>
    <n v="1396846800"/>
    <n v="1396933200"/>
    <b v="0"/>
    <b v="0"/>
    <s v="theater/plays"/>
    <x v="3"/>
    <x v="3"/>
    <x v="238"/>
    <d v="2014-04-08T05:00:00"/>
  </r>
  <r>
    <n v="246"/>
    <x v="245"/>
    <x v="246"/>
    <n v="4500"/>
    <n v="14649"/>
    <n v="326"/>
    <x v="1"/>
    <n v="222"/>
    <n v="65.986486486486484"/>
    <s v="US"/>
    <s v="USD"/>
    <n v="1375678800"/>
    <n v="1376024400"/>
    <b v="0"/>
    <b v="0"/>
    <s v="technology/web"/>
    <x v="2"/>
    <x v="2"/>
    <x v="239"/>
    <d v="2013-08-09T05:00:00"/>
  </r>
  <r>
    <n v="247"/>
    <x v="246"/>
    <x v="247"/>
    <n v="19800"/>
    <n v="184658"/>
    <n v="933"/>
    <x v="1"/>
    <n v="1884"/>
    <n v="98.013800424628457"/>
    <s v="US"/>
    <s v="USD"/>
    <n v="1482386400"/>
    <n v="1483682400"/>
    <b v="0"/>
    <b v="1"/>
    <s v="publishing/fiction"/>
    <x v="5"/>
    <x v="13"/>
    <x v="240"/>
    <d v="2017-01-06T06:00:00"/>
  </r>
  <r>
    <n v="248"/>
    <x v="247"/>
    <x v="248"/>
    <n v="6200"/>
    <n v="13103"/>
    <n v="211"/>
    <x v="1"/>
    <n v="218"/>
    <n v="60.105504587155963"/>
    <s v="AU"/>
    <s v="AUD"/>
    <n v="1420005600"/>
    <n v="1420437600"/>
    <b v="0"/>
    <b v="0"/>
    <s v="games/mobile games"/>
    <x v="6"/>
    <x v="20"/>
    <x v="241"/>
    <d v="2015-01-05T06:00:00"/>
  </r>
  <r>
    <n v="249"/>
    <x v="248"/>
    <x v="249"/>
    <n v="61500"/>
    <n v="168095"/>
    <n v="273"/>
    <x v="1"/>
    <n v="6465"/>
    <n v="26.000773395204948"/>
    <s v="US"/>
    <s v="USD"/>
    <n v="1420178400"/>
    <n v="1420783200"/>
    <b v="0"/>
    <b v="0"/>
    <s v="publishing/translations"/>
    <x v="5"/>
    <x v="18"/>
    <x v="242"/>
    <d v="2015-01-09T06:00:00"/>
  </r>
  <r>
    <n v="250"/>
    <x v="249"/>
    <x v="250"/>
    <n v="100"/>
    <n v="3"/>
    <n v="3"/>
    <x v="0"/>
    <n v="1"/>
    <n v="3"/>
    <s v="US"/>
    <s v="USD"/>
    <n v="1264399200"/>
    <n v="1267423200"/>
    <b v="0"/>
    <b v="0"/>
    <s v="music/rock"/>
    <x v="1"/>
    <x v="1"/>
    <x v="67"/>
    <d v="2010-03-01T06:00:00"/>
  </r>
  <r>
    <n v="251"/>
    <x v="250"/>
    <x v="251"/>
    <n v="7100"/>
    <n v="3840"/>
    <n v="54"/>
    <x v="0"/>
    <n v="101"/>
    <n v="38.019801980198018"/>
    <s v="US"/>
    <s v="USD"/>
    <n v="1355032800"/>
    <n v="1355205600"/>
    <b v="0"/>
    <b v="0"/>
    <s v="theater/plays"/>
    <x v="3"/>
    <x v="3"/>
    <x v="243"/>
    <d v="2012-12-11T06:00:00"/>
  </r>
  <r>
    <n v="252"/>
    <x v="251"/>
    <x v="252"/>
    <n v="1000"/>
    <n v="6263"/>
    <n v="626"/>
    <x v="1"/>
    <n v="59"/>
    <n v="106.15254237288136"/>
    <s v="US"/>
    <s v="USD"/>
    <n v="1382677200"/>
    <n v="1383109200"/>
    <b v="0"/>
    <b v="0"/>
    <s v="theater/plays"/>
    <x v="3"/>
    <x v="3"/>
    <x v="244"/>
    <d v="2013-10-30T05:00:00"/>
  </r>
  <r>
    <n v="253"/>
    <x v="252"/>
    <x v="253"/>
    <n v="121500"/>
    <n v="108161"/>
    <n v="89"/>
    <x v="0"/>
    <n v="1335"/>
    <n v="81.019475655430711"/>
    <s v="CA"/>
    <s v="CAD"/>
    <n v="1302238800"/>
    <n v="1303275600"/>
    <b v="0"/>
    <b v="0"/>
    <s v="film &amp; video/drama"/>
    <x v="4"/>
    <x v="6"/>
    <x v="245"/>
    <d v="2011-04-20T05:00:00"/>
  </r>
  <r>
    <n v="254"/>
    <x v="253"/>
    <x v="254"/>
    <n v="4600"/>
    <n v="8505"/>
    <n v="185"/>
    <x v="1"/>
    <n v="88"/>
    <n v="96.647727272727266"/>
    <s v="US"/>
    <s v="USD"/>
    <n v="1487656800"/>
    <n v="1487829600"/>
    <b v="0"/>
    <b v="0"/>
    <s v="publishing/nonfiction"/>
    <x v="5"/>
    <x v="9"/>
    <x v="246"/>
    <d v="2017-02-23T06:00:00"/>
  </r>
  <r>
    <n v="255"/>
    <x v="254"/>
    <x v="255"/>
    <n v="80500"/>
    <n v="96735"/>
    <n v="120"/>
    <x v="1"/>
    <n v="1697"/>
    <n v="57.003535651149086"/>
    <s v="US"/>
    <s v="USD"/>
    <n v="1297836000"/>
    <n v="1298268000"/>
    <b v="0"/>
    <b v="1"/>
    <s v="music/rock"/>
    <x v="1"/>
    <x v="1"/>
    <x v="247"/>
    <d v="2011-02-21T06:00:00"/>
  </r>
  <r>
    <n v="256"/>
    <x v="255"/>
    <x v="256"/>
    <n v="4100"/>
    <n v="959"/>
    <n v="23"/>
    <x v="0"/>
    <n v="15"/>
    <n v="63.93333333333333"/>
    <s v="GB"/>
    <s v="GBP"/>
    <n v="1453615200"/>
    <n v="1456812000"/>
    <b v="0"/>
    <b v="0"/>
    <s v="music/rock"/>
    <x v="1"/>
    <x v="1"/>
    <x v="248"/>
    <d v="2016-03-01T06:00:00"/>
  </r>
  <r>
    <n v="257"/>
    <x v="256"/>
    <x v="257"/>
    <n v="5700"/>
    <n v="8322"/>
    <n v="146"/>
    <x v="1"/>
    <n v="92"/>
    <n v="90.456521739130437"/>
    <s v="US"/>
    <s v="USD"/>
    <n v="1362463200"/>
    <n v="1363669200"/>
    <b v="0"/>
    <b v="0"/>
    <s v="theater/plays"/>
    <x v="3"/>
    <x v="3"/>
    <x v="249"/>
    <d v="2013-03-19T05:00:00"/>
  </r>
  <r>
    <n v="258"/>
    <x v="257"/>
    <x v="258"/>
    <n v="5000"/>
    <n v="13424"/>
    <n v="268"/>
    <x v="1"/>
    <n v="186"/>
    <n v="72.172043010752688"/>
    <s v="US"/>
    <s v="USD"/>
    <n v="1481176800"/>
    <n v="1482904800"/>
    <b v="0"/>
    <b v="1"/>
    <s v="theater/plays"/>
    <x v="3"/>
    <x v="3"/>
    <x v="250"/>
    <d v="2016-12-28T06:00:00"/>
  </r>
  <r>
    <n v="259"/>
    <x v="258"/>
    <x v="259"/>
    <n v="1800"/>
    <n v="10755"/>
    <n v="598"/>
    <x v="1"/>
    <n v="138"/>
    <n v="77.934782608695656"/>
    <s v="US"/>
    <s v="USD"/>
    <n v="1354946400"/>
    <n v="1356588000"/>
    <b v="1"/>
    <b v="0"/>
    <s v="photography/photography books"/>
    <x v="7"/>
    <x v="14"/>
    <x v="251"/>
    <d v="2012-12-27T06:00:00"/>
  </r>
  <r>
    <n v="260"/>
    <x v="259"/>
    <x v="260"/>
    <n v="6300"/>
    <n v="9935"/>
    <n v="158"/>
    <x v="1"/>
    <n v="261"/>
    <n v="38.065134099616856"/>
    <s v="US"/>
    <s v="USD"/>
    <n v="1348808400"/>
    <n v="1349845200"/>
    <b v="0"/>
    <b v="0"/>
    <s v="music/rock"/>
    <x v="1"/>
    <x v="1"/>
    <x v="136"/>
    <d v="2012-10-10T05:00:00"/>
  </r>
  <r>
    <n v="261"/>
    <x v="260"/>
    <x v="261"/>
    <n v="84300"/>
    <n v="26303"/>
    <n v="31"/>
    <x v="0"/>
    <n v="454"/>
    <n v="57.936123348017624"/>
    <s v="US"/>
    <s v="USD"/>
    <n v="1282712400"/>
    <n v="1283058000"/>
    <b v="0"/>
    <b v="1"/>
    <s v="music/rock"/>
    <x v="1"/>
    <x v="1"/>
    <x v="252"/>
    <d v="2010-08-29T05:00:00"/>
  </r>
  <r>
    <n v="262"/>
    <x v="261"/>
    <x v="262"/>
    <n v="1700"/>
    <n v="5328"/>
    <n v="313"/>
    <x v="1"/>
    <n v="107"/>
    <n v="49.794392523364486"/>
    <s v="US"/>
    <s v="USD"/>
    <n v="1301979600"/>
    <n v="1304226000"/>
    <b v="0"/>
    <b v="1"/>
    <s v="music/indie rock"/>
    <x v="1"/>
    <x v="7"/>
    <x v="253"/>
    <d v="2011-05-01T05:00:00"/>
  </r>
  <r>
    <n v="263"/>
    <x v="262"/>
    <x v="263"/>
    <n v="2900"/>
    <n v="10756"/>
    <n v="371"/>
    <x v="1"/>
    <n v="199"/>
    <n v="54.050251256281406"/>
    <s v="US"/>
    <s v="USD"/>
    <n v="1263016800"/>
    <n v="1263016800"/>
    <b v="0"/>
    <b v="0"/>
    <s v="photography/photography books"/>
    <x v="7"/>
    <x v="14"/>
    <x v="254"/>
    <d v="2010-01-09T06:00:00"/>
  </r>
  <r>
    <n v="264"/>
    <x v="263"/>
    <x v="264"/>
    <n v="45600"/>
    <n v="165375"/>
    <n v="363"/>
    <x v="1"/>
    <n v="5512"/>
    <n v="30.002721335268504"/>
    <s v="US"/>
    <s v="USD"/>
    <n v="1360648800"/>
    <n v="1362031200"/>
    <b v="0"/>
    <b v="0"/>
    <s v="theater/plays"/>
    <x v="3"/>
    <x v="3"/>
    <x v="255"/>
    <d v="2013-02-28T06:00:00"/>
  </r>
  <r>
    <n v="265"/>
    <x v="264"/>
    <x v="265"/>
    <n v="4900"/>
    <n v="6031"/>
    <n v="123"/>
    <x v="1"/>
    <n v="86"/>
    <n v="70.127906976744185"/>
    <s v="US"/>
    <s v="USD"/>
    <n v="1451800800"/>
    <n v="1455602400"/>
    <b v="0"/>
    <b v="0"/>
    <s v="theater/plays"/>
    <x v="3"/>
    <x v="3"/>
    <x v="256"/>
    <d v="2016-02-16T06:00:00"/>
  </r>
  <r>
    <n v="266"/>
    <x v="265"/>
    <x v="266"/>
    <n v="111900"/>
    <n v="85902"/>
    <n v="77"/>
    <x v="0"/>
    <n v="3182"/>
    <n v="26.996228786926462"/>
    <s v="IT"/>
    <s v="EUR"/>
    <n v="1415340000"/>
    <n v="1418191200"/>
    <b v="0"/>
    <b v="1"/>
    <s v="music/jazz"/>
    <x v="1"/>
    <x v="17"/>
    <x v="257"/>
    <d v="2014-12-10T06:00:00"/>
  </r>
  <r>
    <n v="267"/>
    <x v="266"/>
    <x v="267"/>
    <n v="61600"/>
    <n v="143910"/>
    <n v="234"/>
    <x v="1"/>
    <n v="2768"/>
    <n v="51.990606936416185"/>
    <s v="AU"/>
    <s v="AUD"/>
    <n v="1351054800"/>
    <n v="1352440800"/>
    <b v="0"/>
    <b v="0"/>
    <s v="theater/plays"/>
    <x v="3"/>
    <x v="3"/>
    <x v="258"/>
    <d v="2012-11-09T06:00:00"/>
  </r>
  <r>
    <n v="268"/>
    <x v="267"/>
    <x v="268"/>
    <n v="1500"/>
    <n v="2708"/>
    <n v="181"/>
    <x v="1"/>
    <n v="48"/>
    <n v="56.416666666666664"/>
    <s v="US"/>
    <s v="USD"/>
    <n v="1349326800"/>
    <n v="1353304800"/>
    <b v="0"/>
    <b v="0"/>
    <s v="film &amp; video/documentary"/>
    <x v="4"/>
    <x v="4"/>
    <x v="259"/>
    <d v="2012-11-19T06:00:00"/>
  </r>
  <r>
    <n v="269"/>
    <x v="268"/>
    <x v="269"/>
    <n v="3500"/>
    <n v="8842"/>
    <n v="253"/>
    <x v="1"/>
    <n v="87"/>
    <n v="101.63218390804597"/>
    <s v="US"/>
    <s v="USD"/>
    <n v="1548914400"/>
    <n v="1550728800"/>
    <b v="0"/>
    <b v="0"/>
    <s v="film &amp; video/television"/>
    <x v="4"/>
    <x v="19"/>
    <x v="260"/>
    <d v="2019-02-21T06:00:00"/>
  </r>
  <r>
    <n v="270"/>
    <x v="269"/>
    <x v="270"/>
    <n v="173900"/>
    <n v="47260"/>
    <n v="27"/>
    <x v="3"/>
    <n v="1890"/>
    <n v="25.005291005291006"/>
    <s v="US"/>
    <s v="USD"/>
    <n v="1291269600"/>
    <n v="1291442400"/>
    <b v="0"/>
    <b v="0"/>
    <s v="games/video games"/>
    <x v="6"/>
    <x v="11"/>
    <x v="261"/>
    <d v="2010-12-04T06:00:00"/>
  </r>
  <r>
    <n v="271"/>
    <x v="270"/>
    <x v="271"/>
    <n v="153700"/>
    <n v="1953"/>
    <n v="1"/>
    <x v="2"/>
    <n v="61"/>
    <n v="32.016393442622949"/>
    <s v="US"/>
    <s v="USD"/>
    <n v="1449468000"/>
    <n v="1452146400"/>
    <b v="0"/>
    <b v="0"/>
    <s v="photography/photography books"/>
    <x v="7"/>
    <x v="14"/>
    <x v="262"/>
    <d v="2016-01-07T06:00:00"/>
  </r>
  <r>
    <n v="272"/>
    <x v="271"/>
    <x v="272"/>
    <n v="51100"/>
    <n v="155349"/>
    <n v="304"/>
    <x v="1"/>
    <n v="1894"/>
    <n v="82.021647307286173"/>
    <s v="US"/>
    <s v="USD"/>
    <n v="1562734800"/>
    <n v="1564894800"/>
    <b v="0"/>
    <b v="1"/>
    <s v="theater/plays"/>
    <x v="3"/>
    <x v="3"/>
    <x v="263"/>
    <d v="2019-08-04T05:00:00"/>
  </r>
  <r>
    <n v="273"/>
    <x v="272"/>
    <x v="273"/>
    <n v="7800"/>
    <n v="10704"/>
    <n v="137"/>
    <x v="1"/>
    <n v="282"/>
    <n v="37.957446808510639"/>
    <s v="CA"/>
    <s v="CAD"/>
    <n v="1505624400"/>
    <n v="1505883600"/>
    <b v="0"/>
    <b v="0"/>
    <s v="theater/plays"/>
    <x v="3"/>
    <x v="3"/>
    <x v="264"/>
    <d v="2017-09-20T05:00:00"/>
  </r>
  <r>
    <n v="274"/>
    <x v="273"/>
    <x v="274"/>
    <n v="2400"/>
    <n v="773"/>
    <n v="32"/>
    <x v="0"/>
    <n v="15"/>
    <n v="51.533333333333331"/>
    <s v="US"/>
    <s v="USD"/>
    <n v="1509948000"/>
    <n v="1510380000"/>
    <b v="0"/>
    <b v="0"/>
    <s v="theater/plays"/>
    <x v="3"/>
    <x v="3"/>
    <x v="265"/>
    <d v="2017-11-11T06:00:00"/>
  </r>
  <r>
    <n v="275"/>
    <x v="274"/>
    <x v="275"/>
    <n v="3900"/>
    <n v="9419"/>
    <n v="242"/>
    <x v="1"/>
    <n v="116"/>
    <n v="81.198275862068968"/>
    <s v="US"/>
    <s v="USD"/>
    <n v="1554526800"/>
    <n v="1555218000"/>
    <b v="0"/>
    <b v="0"/>
    <s v="publishing/translations"/>
    <x v="5"/>
    <x v="18"/>
    <x v="266"/>
    <d v="2019-04-14T05:00:00"/>
  </r>
  <r>
    <n v="276"/>
    <x v="275"/>
    <x v="276"/>
    <n v="5500"/>
    <n v="5324"/>
    <n v="97"/>
    <x v="0"/>
    <n v="133"/>
    <n v="40.030075187969928"/>
    <s v="US"/>
    <s v="USD"/>
    <n v="1334811600"/>
    <n v="1335243600"/>
    <b v="0"/>
    <b v="1"/>
    <s v="games/video games"/>
    <x v="6"/>
    <x v="11"/>
    <x v="267"/>
    <d v="2012-04-24T05:00:00"/>
  </r>
  <r>
    <n v="277"/>
    <x v="276"/>
    <x v="277"/>
    <n v="700"/>
    <n v="7465"/>
    <n v="1066"/>
    <x v="1"/>
    <n v="83"/>
    <n v="89.939759036144579"/>
    <s v="US"/>
    <s v="USD"/>
    <n v="1279515600"/>
    <n v="1279688400"/>
    <b v="0"/>
    <b v="0"/>
    <s v="theater/plays"/>
    <x v="3"/>
    <x v="3"/>
    <x v="268"/>
    <d v="2010-07-21T05:00:00"/>
  </r>
  <r>
    <n v="278"/>
    <x v="277"/>
    <x v="278"/>
    <n v="2700"/>
    <n v="8799"/>
    <n v="326"/>
    <x v="1"/>
    <n v="91"/>
    <n v="96.692307692307693"/>
    <s v="US"/>
    <s v="USD"/>
    <n v="1353909600"/>
    <n v="1356069600"/>
    <b v="0"/>
    <b v="0"/>
    <s v="technology/web"/>
    <x v="2"/>
    <x v="2"/>
    <x v="269"/>
    <d v="2012-12-21T06:00:00"/>
  </r>
  <r>
    <n v="279"/>
    <x v="278"/>
    <x v="279"/>
    <n v="8000"/>
    <n v="13656"/>
    <n v="171"/>
    <x v="1"/>
    <n v="546"/>
    <n v="25.010989010989011"/>
    <s v="US"/>
    <s v="USD"/>
    <n v="1535950800"/>
    <n v="1536210000"/>
    <b v="0"/>
    <b v="0"/>
    <s v="theater/plays"/>
    <x v="3"/>
    <x v="3"/>
    <x v="270"/>
    <d v="2018-09-06T05:00:00"/>
  </r>
  <r>
    <n v="280"/>
    <x v="279"/>
    <x v="280"/>
    <n v="2500"/>
    <n v="14536"/>
    <n v="581"/>
    <x v="1"/>
    <n v="393"/>
    <n v="36.987277353689571"/>
    <s v="US"/>
    <s v="USD"/>
    <n v="1511244000"/>
    <n v="1511762400"/>
    <b v="0"/>
    <b v="0"/>
    <s v="film &amp; video/animation"/>
    <x v="4"/>
    <x v="10"/>
    <x v="271"/>
    <d v="2017-11-27T06:00:00"/>
  </r>
  <r>
    <n v="281"/>
    <x v="280"/>
    <x v="281"/>
    <n v="164500"/>
    <n v="150552"/>
    <n v="92"/>
    <x v="0"/>
    <n v="2062"/>
    <n v="73.012609117361791"/>
    <s v="US"/>
    <s v="USD"/>
    <n v="1331445600"/>
    <n v="1333256400"/>
    <b v="0"/>
    <b v="1"/>
    <s v="theater/plays"/>
    <x v="3"/>
    <x v="3"/>
    <x v="272"/>
    <d v="2012-04-01T05:00:00"/>
  </r>
  <r>
    <n v="282"/>
    <x v="281"/>
    <x v="282"/>
    <n v="8400"/>
    <n v="9076"/>
    <n v="108"/>
    <x v="1"/>
    <n v="133"/>
    <n v="68.240601503759393"/>
    <s v="US"/>
    <s v="USD"/>
    <n v="1480226400"/>
    <n v="1480744800"/>
    <b v="0"/>
    <b v="1"/>
    <s v="film &amp; video/television"/>
    <x v="4"/>
    <x v="19"/>
    <x v="73"/>
    <d v="2016-12-03T06:00:00"/>
  </r>
  <r>
    <n v="283"/>
    <x v="282"/>
    <x v="283"/>
    <n v="8100"/>
    <n v="1517"/>
    <n v="19"/>
    <x v="0"/>
    <n v="29"/>
    <n v="52.310344827586206"/>
    <s v="DK"/>
    <s v="DKK"/>
    <n v="1464584400"/>
    <n v="1465016400"/>
    <b v="0"/>
    <b v="0"/>
    <s v="music/rock"/>
    <x v="1"/>
    <x v="1"/>
    <x v="273"/>
    <d v="2016-06-04T05:00:00"/>
  </r>
  <r>
    <n v="284"/>
    <x v="283"/>
    <x v="284"/>
    <n v="9800"/>
    <n v="8153"/>
    <n v="83"/>
    <x v="0"/>
    <n v="132"/>
    <n v="61.765151515151516"/>
    <s v="US"/>
    <s v="USD"/>
    <n v="1335848400"/>
    <n v="1336280400"/>
    <b v="0"/>
    <b v="0"/>
    <s v="technology/web"/>
    <x v="2"/>
    <x v="2"/>
    <x v="274"/>
    <d v="2012-05-06T05:00:00"/>
  </r>
  <r>
    <n v="285"/>
    <x v="284"/>
    <x v="285"/>
    <n v="900"/>
    <n v="6357"/>
    <n v="706"/>
    <x v="1"/>
    <n v="254"/>
    <n v="25.027559055118111"/>
    <s v="US"/>
    <s v="USD"/>
    <n v="1473483600"/>
    <n v="1476766800"/>
    <b v="0"/>
    <b v="0"/>
    <s v="theater/plays"/>
    <x v="3"/>
    <x v="3"/>
    <x v="275"/>
    <d v="2016-10-18T05:00:00"/>
  </r>
  <r>
    <n v="286"/>
    <x v="285"/>
    <x v="286"/>
    <n v="112100"/>
    <n v="19557"/>
    <n v="17"/>
    <x v="3"/>
    <n v="184"/>
    <n v="106.28804347826087"/>
    <s v="US"/>
    <s v="USD"/>
    <n v="1479880800"/>
    <n v="1480485600"/>
    <b v="0"/>
    <b v="0"/>
    <s v="theater/plays"/>
    <x v="3"/>
    <x v="3"/>
    <x v="276"/>
    <d v="2016-11-30T06:00:00"/>
  </r>
  <r>
    <n v="287"/>
    <x v="286"/>
    <x v="287"/>
    <n v="6300"/>
    <n v="13213"/>
    <n v="210"/>
    <x v="1"/>
    <n v="176"/>
    <n v="75.07386363636364"/>
    <s v="US"/>
    <s v="USD"/>
    <n v="1430197200"/>
    <n v="1430197200"/>
    <b v="0"/>
    <b v="0"/>
    <s v="music/electric music"/>
    <x v="1"/>
    <x v="5"/>
    <x v="277"/>
    <d v="2015-04-28T05:00:00"/>
  </r>
  <r>
    <n v="288"/>
    <x v="287"/>
    <x v="288"/>
    <n v="5600"/>
    <n v="5476"/>
    <n v="98"/>
    <x v="0"/>
    <n v="137"/>
    <n v="39.970802919708028"/>
    <s v="DK"/>
    <s v="DKK"/>
    <n v="1331701200"/>
    <n v="1331787600"/>
    <b v="0"/>
    <b v="1"/>
    <s v="music/metal"/>
    <x v="1"/>
    <x v="16"/>
    <x v="278"/>
    <d v="2012-03-15T05:00:00"/>
  </r>
  <r>
    <n v="289"/>
    <x v="288"/>
    <x v="289"/>
    <n v="800"/>
    <n v="13474"/>
    <n v="1684"/>
    <x v="1"/>
    <n v="337"/>
    <n v="39.982195845697326"/>
    <s v="CA"/>
    <s v="CAD"/>
    <n v="1438578000"/>
    <n v="1438837200"/>
    <b v="0"/>
    <b v="0"/>
    <s v="theater/plays"/>
    <x v="3"/>
    <x v="3"/>
    <x v="279"/>
    <d v="2015-08-06T05:00:00"/>
  </r>
  <r>
    <n v="290"/>
    <x v="289"/>
    <x v="290"/>
    <n v="168600"/>
    <n v="91722"/>
    <n v="54"/>
    <x v="0"/>
    <n v="908"/>
    <n v="101.01541850220265"/>
    <s v="US"/>
    <s v="USD"/>
    <n v="1368162000"/>
    <n v="1370926800"/>
    <b v="0"/>
    <b v="1"/>
    <s v="film &amp; video/documentary"/>
    <x v="4"/>
    <x v="4"/>
    <x v="280"/>
    <d v="2013-06-11T05:00:00"/>
  </r>
  <r>
    <n v="291"/>
    <x v="290"/>
    <x v="291"/>
    <n v="1800"/>
    <n v="8219"/>
    <n v="457"/>
    <x v="1"/>
    <n v="107"/>
    <n v="76.813084112149539"/>
    <s v="US"/>
    <s v="USD"/>
    <n v="1318654800"/>
    <n v="1319000400"/>
    <b v="1"/>
    <b v="0"/>
    <s v="technology/web"/>
    <x v="2"/>
    <x v="2"/>
    <x v="281"/>
    <d v="2011-10-19T05:00:00"/>
  </r>
  <r>
    <n v="292"/>
    <x v="291"/>
    <x v="292"/>
    <n v="7300"/>
    <n v="717"/>
    <n v="10"/>
    <x v="0"/>
    <n v="10"/>
    <n v="71.7"/>
    <s v="US"/>
    <s v="USD"/>
    <n v="1331874000"/>
    <n v="1333429200"/>
    <b v="0"/>
    <b v="0"/>
    <s v="food/food trucks"/>
    <x v="0"/>
    <x v="0"/>
    <x v="282"/>
    <d v="2012-04-03T05:00:00"/>
  </r>
  <r>
    <n v="293"/>
    <x v="292"/>
    <x v="293"/>
    <n v="6500"/>
    <n v="1065"/>
    <n v="16"/>
    <x v="3"/>
    <n v="32"/>
    <n v="33.28125"/>
    <s v="IT"/>
    <s v="EUR"/>
    <n v="1286254800"/>
    <n v="1287032400"/>
    <b v="0"/>
    <b v="0"/>
    <s v="theater/plays"/>
    <x v="3"/>
    <x v="3"/>
    <x v="283"/>
    <d v="2010-10-14T05:00:00"/>
  </r>
  <r>
    <n v="294"/>
    <x v="293"/>
    <x v="294"/>
    <n v="600"/>
    <n v="8038"/>
    <n v="1340"/>
    <x v="1"/>
    <n v="183"/>
    <n v="43.923497267759565"/>
    <s v="US"/>
    <s v="USD"/>
    <n v="1540530000"/>
    <n v="1541570400"/>
    <b v="0"/>
    <b v="0"/>
    <s v="theater/plays"/>
    <x v="3"/>
    <x v="3"/>
    <x v="284"/>
    <d v="2018-11-07T06:00:00"/>
  </r>
  <r>
    <n v="295"/>
    <x v="294"/>
    <x v="295"/>
    <n v="192900"/>
    <n v="68769"/>
    <n v="36"/>
    <x v="0"/>
    <n v="1910"/>
    <n v="36.004712041884815"/>
    <s v="CH"/>
    <s v="CHF"/>
    <n v="1381813200"/>
    <n v="1383976800"/>
    <b v="0"/>
    <b v="0"/>
    <s v="theater/plays"/>
    <x v="3"/>
    <x v="3"/>
    <x v="285"/>
    <d v="2013-11-09T06:00:00"/>
  </r>
  <r>
    <n v="296"/>
    <x v="295"/>
    <x v="296"/>
    <n v="6100"/>
    <n v="3352"/>
    <n v="55"/>
    <x v="0"/>
    <n v="38"/>
    <n v="88.21052631578948"/>
    <s v="AU"/>
    <s v="AUD"/>
    <n v="1548655200"/>
    <n v="1550556000"/>
    <b v="0"/>
    <b v="0"/>
    <s v="theater/plays"/>
    <x v="3"/>
    <x v="3"/>
    <x v="286"/>
    <d v="2019-02-19T06:00:00"/>
  </r>
  <r>
    <n v="297"/>
    <x v="296"/>
    <x v="297"/>
    <n v="7200"/>
    <n v="6785"/>
    <n v="94"/>
    <x v="0"/>
    <n v="104"/>
    <n v="65.240384615384613"/>
    <s v="AU"/>
    <s v="AUD"/>
    <n v="1389679200"/>
    <n v="1390456800"/>
    <b v="0"/>
    <b v="1"/>
    <s v="theater/plays"/>
    <x v="3"/>
    <x v="3"/>
    <x v="287"/>
    <d v="2014-01-23T06:00:00"/>
  </r>
  <r>
    <n v="298"/>
    <x v="297"/>
    <x v="298"/>
    <n v="3500"/>
    <n v="5037"/>
    <n v="144"/>
    <x v="1"/>
    <n v="72"/>
    <n v="69.958333333333329"/>
    <s v="US"/>
    <s v="USD"/>
    <n v="1456466400"/>
    <n v="1458018000"/>
    <b v="0"/>
    <b v="1"/>
    <s v="music/rock"/>
    <x v="1"/>
    <x v="1"/>
    <x v="288"/>
    <d v="2016-03-15T05:00:00"/>
  </r>
  <r>
    <n v="299"/>
    <x v="298"/>
    <x v="299"/>
    <n v="3800"/>
    <n v="1954"/>
    <n v="51"/>
    <x v="0"/>
    <n v="49"/>
    <n v="39.877551020408163"/>
    <s v="US"/>
    <s v="USD"/>
    <n v="1456984800"/>
    <n v="1461819600"/>
    <b v="0"/>
    <b v="0"/>
    <s v="food/food trucks"/>
    <x v="0"/>
    <x v="0"/>
    <x v="289"/>
    <d v="2016-04-28T05:00:00"/>
  </r>
  <r>
    <n v="300"/>
    <x v="299"/>
    <x v="300"/>
    <n v="100"/>
    <n v="5"/>
    <n v="5"/>
    <x v="0"/>
    <n v="1"/>
    <n v="5"/>
    <s v="DK"/>
    <s v="DKK"/>
    <n v="1504069200"/>
    <n v="1504155600"/>
    <b v="0"/>
    <b v="1"/>
    <s v="publishing/nonfiction"/>
    <x v="5"/>
    <x v="9"/>
    <x v="290"/>
    <d v="2017-08-31T05:00:00"/>
  </r>
  <r>
    <n v="301"/>
    <x v="300"/>
    <x v="301"/>
    <n v="900"/>
    <n v="12102"/>
    <n v="1345"/>
    <x v="1"/>
    <n v="295"/>
    <n v="41.023728813559323"/>
    <s v="US"/>
    <s v="USD"/>
    <n v="1424930400"/>
    <n v="1426395600"/>
    <b v="0"/>
    <b v="0"/>
    <s v="film &amp; video/documentary"/>
    <x v="4"/>
    <x v="4"/>
    <x v="291"/>
    <d v="2015-03-15T05:00:00"/>
  </r>
  <r>
    <n v="302"/>
    <x v="301"/>
    <x v="302"/>
    <n v="76100"/>
    <n v="24234"/>
    <n v="32"/>
    <x v="0"/>
    <n v="245"/>
    <n v="98.914285714285711"/>
    <s v="US"/>
    <s v="USD"/>
    <n v="1535864400"/>
    <n v="1537074000"/>
    <b v="0"/>
    <b v="0"/>
    <s v="theater/plays"/>
    <x v="3"/>
    <x v="3"/>
    <x v="292"/>
    <d v="2018-09-16T05:00:00"/>
  </r>
  <r>
    <n v="303"/>
    <x v="302"/>
    <x v="303"/>
    <n v="3400"/>
    <n v="2809"/>
    <n v="83"/>
    <x v="0"/>
    <n v="32"/>
    <n v="87.78125"/>
    <s v="US"/>
    <s v="USD"/>
    <n v="1452146400"/>
    <n v="1452578400"/>
    <b v="0"/>
    <b v="0"/>
    <s v="music/indie rock"/>
    <x v="1"/>
    <x v="7"/>
    <x v="293"/>
    <d v="2016-01-12T06:00:00"/>
  </r>
  <r>
    <n v="304"/>
    <x v="303"/>
    <x v="304"/>
    <n v="2100"/>
    <n v="11469"/>
    <n v="546"/>
    <x v="1"/>
    <n v="142"/>
    <n v="80.767605633802816"/>
    <s v="US"/>
    <s v="USD"/>
    <n v="1470546000"/>
    <n v="1474088400"/>
    <b v="0"/>
    <b v="0"/>
    <s v="film &amp; video/documentary"/>
    <x v="4"/>
    <x v="4"/>
    <x v="294"/>
    <d v="2016-09-17T05:00:00"/>
  </r>
  <r>
    <n v="305"/>
    <x v="304"/>
    <x v="305"/>
    <n v="2800"/>
    <n v="8014"/>
    <n v="286"/>
    <x v="1"/>
    <n v="85"/>
    <n v="94.28235294117647"/>
    <s v="US"/>
    <s v="USD"/>
    <n v="1458363600"/>
    <n v="1461906000"/>
    <b v="0"/>
    <b v="0"/>
    <s v="theater/plays"/>
    <x v="3"/>
    <x v="3"/>
    <x v="295"/>
    <d v="2016-04-29T05:00:00"/>
  </r>
  <r>
    <n v="306"/>
    <x v="305"/>
    <x v="306"/>
    <n v="6500"/>
    <n v="514"/>
    <n v="8"/>
    <x v="0"/>
    <n v="7"/>
    <n v="73.428571428571431"/>
    <s v="US"/>
    <s v="USD"/>
    <n v="1500008400"/>
    <n v="1500267600"/>
    <b v="0"/>
    <b v="1"/>
    <s v="theater/plays"/>
    <x v="3"/>
    <x v="3"/>
    <x v="296"/>
    <d v="2017-07-17T05:00:00"/>
  </r>
  <r>
    <n v="307"/>
    <x v="306"/>
    <x v="307"/>
    <n v="32900"/>
    <n v="43473"/>
    <n v="132"/>
    <x v="1"/>
    <n v="659"/>
    <n v="65.968133535660087"/>
    <s v="DK"/>
    <s v="DKK"/>
    <n v="1338958800"/>
    <n v="1340686800"/>
    <b v="0"/>
    <b v="1"/>
    <s v="publishing/fiction"/>
    <x v="5"/>
    <x v="13"/>
    <x v="297"/>
    <d v="2012-06-26T05:00:00"/>
  </r>
  <r>
    <n v="308"/>
    <x v="307"/>
    <x v="308"/>
    <n v="118200"/>
    <n v="87560"/>
    <n v="74"/>
    <x v="0"/>
    <n v="803"/>
    <n v="109.04109589041096"/>
    <s v="US"/>
    <s v="USD"/>
    <n v="1303102800"/>
    <n v="1303189200"/>
    <b v="0"/>
    <b v="0"/>
    <s v="theater/plays"/>
    <x v="3"/>
    <x v="3"/>
    <x v="298"/>
    <d v="2011-04-19T05:00:00"/>
  </r>
  <r>
    <n v="309"/>
    <x v="308"/>
    <x v="309"/>
    <n v="4100"/>
    <n v="3087"/>
    <n v="75"/>
    <x v="3"/>
    <n v="75"/>
    <n v="41.16"/>
    <s v="US"/>
    <s v="USD"/>
    <n v="1316581200"/>
    <n v="1318309200"/>
    <b v="0"/>
    <b v="1"/>
    <s v="music/indie rock"/>
    <x v="1"/>
    <x v="7"/>
    <x v="299"/>
    <d v="2011-10-11T05:00:00"/>
  </r>
  <r>
    <n v="310"/>
    <x v="309"/>
    <x v="310"/>
    <n v="7800"/>
    <n v="1586"/>
    <n v="20"/>
    <x v="0"/>
    <n v="16"/>
    <n v="99.125"/>
    <s v="US"/>
    <s v="USD"/>
    <n v="1270789200"/>
    <n v="1272171600"/>
    <b v="0"/>
    <b v="0"/>
    <s v="games/video games"/>
    <x v="6"/>
    <x v="11"/>
    <x v="300"/>
    <d v="2010-04-25T05:00:00"/>
  </r>
  <r>
    <n v="311"/>
    <x v="310"/>
    <x v="311"/>
    <n v="6300"/>
    <n v="12812"/>
    <n v="203"/>
    <x v="1"/>
    <n v="121"/>
    <n v="105.88429752066116"/>
    <s v="US"/>
    <s v="USD"/>
    <n v="1297836000"/>
    <n v="1298872800"/>
    <b v="0"/>
    <b v="0"/>
    <s v="theater/plays"/>
    <x v="3"/>
    <x v="3"/>
    <x v="247"/>
    <d v="2011-02-28T06:00:00"/>
  </r>
  <r>
    <n v="312"/>
    <x v="311"/>
    <x v="312"/>
    <n v="59100"/>
    <n v="183345"/>
    <n v="310"/>
    <x v="1"/>
    <n v="3742"/>
    <n v="48.996525921966864"/>
    <s v="US"/>
    <s v="USD"/>
    <n v="1382677200"/>
    <n v="1383282000"/>
    <b v="0"/>
    <b v="0"/>
    <s v="theater/plays"/>
    <x v="3"/>
    <x v="3"/>
    <x v="244"/>
    <d v="2013-11-01T05:00:00"/>
  </r>
  <r>
    <n v="313"/>
    <x v="312"/>
    <x v="313"/>
    <n v="2200"/>
    <n v="8697"/>
    <n v="395"/>
    <x v="1"/>
    <n v="223"/>
    <n v="39"/>
    <s v="US"/>
    <s v="USD"/>
    <n v="1330322400"/>
    <n v="1330495200"/>
    <b v="0"/>
    <b v="0"/>
    <s v="music/rock"/>
    <x v="1"/>
    <x v="1"/>
    <x v="301"/>
    <d v="2012-02-29T06:00:00"/>
  </r>
  <r>
    <n v="314"/>
    <x v="313"/>
    <x v="314"/>
    <n v="1400"/>
    <n v="4126"/>
    <n v="295"/>
    <x v="1"/>
    <n v="133"/>
    <n v="31.022556390977442"/>
    <s v="US"/>
    <s v="USD"/>
    <n v="1552366800"/>
    <n v="1552798800"/>
    <b v="0"/>
    <b v="1"/>
    <s v="film &amp; video/documentary"/>
    <x v="4"/>
    <x v="4"/>
    <x v="188"/>
    <d v="2019-03-17T05:00:00"/>
  </r>
  <r>
    <n v="315"/>
    <x v="314"/>
    <x v="315"/>
    <n v="9500"/>
    <n v="3220"/>
    <n v="34"/>
    <x v="0"/>
    <n v="31"/>
    <n v="103.87096774193549"/>
    <s v="US"/>
    <s v="USD"/>
    <n v="1400907600"/>
    <n v="1403413200"/>
    <b v="0"/>
    <b v="0"/>
    <s v="theater/plays"/>
    <x v="3"/>
    <x v="3"/>
    <x v="302"/>
    <d v="2014-06-22T05:00:00"/>
  </r>
  <r>
    <n v="316"/>
    <x v="315"/>
    <x v="316"/>
    <n v="9600"/>
    <n v="6401"/>
    <n v="67"/>
    <x v="0"/>
    <n v="108"/>
    <n v="59.268518518518519"/>
    <s v="IT"/>
    <s v="EUR"/>
    <n v="1574143200"/>
    <n v="1574229600"/>
    <b v="0"/>
    <b v="1"/>
    <s v="food/food trucks"/>
    <x v="0"/>
    <x v="0"/>
    <x v="303"/>
    <d v="2019-11-20T06:00:00"/>
  </r>
  <r>
    <n v="317"/>
    <x v="316"/>
    <x v="317"/>
    <n v="6600"/>
    <n v="1269"/>
    <n v="19"/>
    <x v="0"/>
    <n v="30"/>
    <n v="42.3"/>
    <s v="US"/>
    <s v="USD"/>
    <n v="1494738000"/>
    <n v="1495861200"/>
    <b v="0"/>
    <b v="0"/>
    <s v="theater/plays"/>
    <x v="3"/>
    <x v="3"/>
    <x v="304"/>
    <d v="2017-05-27T05:00:00"/>
  </r>
  <r>
    <n v="318"/>
    <x v="317"/>
    <x v="318"/>
    <n v="5700"/>
    <n v="903"/>
    <n v="16"/>
    <x v="0"/>
    <n v="17"/>
    <n v="53.117647058823529"/>
    <s v="US"/>
    <s v="USD"/>
    <n v="1392357600"/>
    <n v="1392530400"/>
    <b v="0"/>
    <b v="0"/>
    <s v="music/rock"/>
    <x v="1"/>
    <x v="1"/>
    <x v="305"/>
    <d v="2014-02-16T06:00:00"/>
  </r>
  <r>
    <n v="319"/>
    <x v="318"/>
    <x v="319"/>
    <n v="8400"/>
    <n v="3251"/>
    <n v="39"/>
    <x v="3"/>
    <n v="64"/>
    <n v="50.796875"/>
    <s v="US"/>
    <s v="USD"/>
    <n v="1281589200"/>
    <n v="1283662800"/>
    <b v="0"/>
    <b v="0"/>
    <s v="technology/web"/>
    <x v="2"/>
    <x v="2"/>
    <x v="306"/>
    <d v="2010-09-05T05:00:00"/>
  </r>
  <r>
    <n v="320"/>
    <x v="319"/>
    <x v="320"/>
    <n v="84400"/>
    <n v="8092"/>
    <n v="10"/>
    <x v="0"/>
    <n v="80"/>
    <n v="101.15"/>
    <s v="US"/>
    <s v="USD"/>
    <n v="1305003600"/>
    <n v="1305781200"/>
    <b v="0"/>
    <b v="0"/>
    <s v="publishing/fiction"/>
    <x v="5"/>
    <x v="13"/>
    <x v="307"/>
    <d v="2011-05-19T05:00:00"/>
  </r>
  <r>
    <n v="321"/>
    <x v="320"/>
    <x v="321"/>
    <n v="170400"/>
    <n v="160422"/>
    <n v="94"/>
    <x v="0"/>
    <n v="2468"/>
    <n v="65.000810372771468"/>
    <s v="US"/>
    <s v="USD"/>
    <n v="1301634000"/>
    <n v="1302325200"/>
    <b v="0"/>
    <b v="0"/>
    <s v="film &amp; video/shorts"/>
    <x v="4"/>
    <x v="12"/>
    <x v="308"/>
    <d v="2011-04-09T05:00:00"/>
  </r>
  <r>
    <n v="322"/>
    <x v="321"/>
    <x v="322"/>
    <n v="117900"/>
    <n v="196377"/>
    <n v="167"/>
    <x v="1"/>
    <n v="5168"/>
    <n v="37.998645510835914"/>
    <s v="US"/>
    <s v="USD"/>
    <n v="1290664800"/>
    <n v="1291788000"/>
    <b v="0"/>
    <b v="0"/>
    <s v="theater/plays"/>
    <x v="3"/>
    <x v="3"/>
    <x v="309"/>
    <d v="2010-12-08T06:00:00"/>
  </r>
  <r>
    <n v="323"/>
    <x v="322"/>
    <x v="323"/>
    <n v="8900"/>
    <n v="2148"/>
    <n v="24"/>
    <x v="0"/>
    <n v="26"/>
    <n v="82.615384615384613"/>
    <s v="GB"/>
    <s v="GBP"/>
    <n v="1395896400"/>
    <n v="1396069200"/>
    <b v="0"/>
    <b v="0"/>
    <s v="film &amp; video/documentary"/>
    <x v="4"/>
    <x v="4"/>
    <x v="310"/>
    <d v="2014-03-29T05:00:00"/>
  </r>
  <r>
    <n v="324"/>
    <x v="323"/>
    <x v="324"/>
    <n v="7100"/>
    <n v="11648"/>
    <n v="164"/>
    <x v="1"/>
    <n v="307"/>
    <n v="37.941368078175898"/>
    <s v="US"/>
    <s v="USD"/>
    <n v="1434862800"/>
    <n v="1435899600"/>
    <b v="0"/>
    <b v="1"/>
    <s v="theater/plays"/>
    <x v="3"/>
    <x v="3"/>
    <x v="311"/>
    <d v="2015-07-03T05:00:00"/>
  </r>
  <r>
    <n v="325"/>
    <x v="324"/>
    <x v="325"/>
    <n v="6500"/>
    <n v="5897"/>
    <n v="91"/>
    <x v="0"/>
    <n v="73"/>
    <n v="80.780821917808225"/>
    <s v="US"/>
    <s v="USD"/>
    <n v="1529125200"/>
    <n v="1531112400"/>
    <b v="0"/>
    <b v="1"/>
    <s v="theater/plays"/>
    <x v="3"/>
    <x v="3"/>
    <x v="79"/>
    <d v="2018-07-09T05:00:00"/>
  </r>
  <r>
    <n v="326"/>
    <x v="325"/>
    <x v="326"/>
    <n v="7200"/>
    <n v="3326"/>
    <n v="46"/>
    <x v="0"/>
    <n v="128"/>
    <n v="25.984375"/>
    <s v="US"/>
    <s v="USD"/>
    <n v="1451109600"/>
    <n v="1451628000"/>
    <b v="0"/>
    <b v="0"/>
    <s v="film &amp; video/animation"/>
    <x v="4"/>
    <x v="10"/>
    <x v="312"/>
    <d v="2016-01-01T06:00:00"/>
  </r>
  <r>
    <n v="327"/>
    <x v="326"/>
    <x v="327"/>
    <n v="2600"/>
    <n v="1002"/>
    <n v="39"/>
    <x v="0"/>
    <n v="33"/>
    <n v="30.363636363636363"/>
    <s v="US"/>
    <s v="USD"/>
    <n v="1566968400"/>
    <n v="1567314000"/>
    <b v="0"/>
    <b v="1"/>
    <s v="theater/plays"/>
    <x v="3"/>
    <x v="3"/>
    <x v="313"/>
    <d v="2019-09-01T05:00:00"/>
  </r>
  <r>
    <n v="328"/>
    <x v="327"/>
    <x v="328"/>
    <n v="98700"/>
    <n v="131826"/>
    <n v="134"/>
    <x v="1"/>
    <n v="2441"/>
    <n v="54.004916018025398"/>
    <s v="US"/>
    <s v="USD"/>
    <n v="1543557600"/>
    <n v="1544508000"/>
    <b v="0"/>
    <b v="0"/>
    <s v="music/rock"/>
    <x v="1"/>
    <x v="1"/>
    <x v="314"/>
    <d v="2018-12-11T06:00:00"/>
  </r>
  <r>
    <n v="329"/>
    <x v="328"/>
    <x v="329"/>
    <n v="93800"/>
    <n v="21477"/>
    <n v="23"/>
    <x v="2"/>
    <n v="211"/>
    <n v="101.78672985781991"/>
    <s v="US"/>
    <s v="USD"/>
    <n v="1481522400"/>
    <n v="1482472800"/>
    <b v="0"/>
    <b v="0"/>
    <s v="games/video games"/>
    <x v="6"/>
    <x v="11"/>
    <x v="315"/>
    <d v="2016-12-23T06:00:00"/>
  </r>
  <r>
    <n v="330"/>
    <x v="329"/>
    <x v="330"/>
    <n v="33700"/>
    <n v="62330"/>
    <n v="185"/>
    <x v="1"/>
    <n v="1385"/>
    <n v="45.003610108303249"/>
    <s v="GB"/>
    <s v="GBP"/>
    <n v="1512712800"/>
    <n v="1512799200"/>
    <b v="0"/>
    <b v="0"/>
    <s v="film &amp; video/documentary"/>
    <x v="4"/>
    <x v="4"/>
    <x v="316"/>
    <d v="2017-12-09T06:00:00"/>
  </r>
  <r>
    <n v="331"/>
    <x v="330"/>
    <x v="331"/>
    <n v="3300"/>
    <n v="14643"/>
    <n v="444"/>
    <x v="1"/>
    <n v="190"/>
    <n v="77.068421052631578"/>
    <s v="US"/>
    <s v="USD"/>
    <n v="1324274400"/>
    <n v="1324360800"/>
    <b v="0"/>
    <b v="0"/>
    <s v="food/food trucks"/>
    <x v="0"/>
    <x v="0"/>
    <x v="317"/>
    <d v="2011-12-20T06:00:00"/>
  </r>
  <r>
    <n v="332"/>
    <x v="331"/>
    <x v="332"/>
    <n v="20700"/>
    <n v="41396"/>
    <n v="200"/>
    <x v="1"/>
    <n v="470"/>
    <n v="88.076595744680844"/>
    <s v="US"/>
    <s v="USD"/>
    <n v="1364446800"/>
    <n v="1364533200"/>
    <b v="0"/>
    <b v="0"/>
    <s v="technology/wearables"/>
    <x v="2"/>
    <x v="8"/>
    <x v="318"/>
    <d v="2013-03-29T05:00:00"/>
  </r>
  <r>
    <n v="333"/>
    <x v="332"/>
    <x v="333"/>
    <n v="9600"/>
    <n v="11900"/>
    <n v="124"/>
    <x v="1"/>
    <n v="253"/>
    <n v="47.035573122529641"/>
    <s v="US"/>
    <s v="USD"/>
    <n v="1542693600"/>
    <n v="1545112800"/>
    <b v="0"/>
    <b v="0"/>
    <s v="theater/plays"/>
    <x v="3"/>
    <x v="3"/>
    <x v="319"/>
    <d v="2018-12-18T06:00:00"/>
  </r>
  <r>
    <n v="334"/>
    <x v="333"/>
    <x v="334"/>
    <n v="66200"/>
    <n v="123538"/>
    <n v="187"/>
    <x v="1"/>
    <n v="1113"/>
    <n v="110.99550763701707"/>
    <s v="US"/>
    <s v="USD"/>
    <n v="1515564000"/>
    <n v="1516168800"/>
    <b v="0"/>
    <b v="0"/>
    <s v="music/rock"/>
    <x v="1"/>
    <x v="1"/>
    <x v="32"/>
    <d v="2018-01-17T06:00:00"/>
  </r>
  <r>
    <n v="335"/>
    <x v="334"/>
    <x v="335"/>
    <n v="173800"/>
    <n v="198628"/>
    <n v="114"/>
    <x v="1"/>
    <n v="2283"/>
    <n v="87.003066141042481"/>
    <s v="US"/>
    <s v="USD"/>
    <n v="1573797600"/>
    <n v="1574920800"/>
    <b v="0"/>
    <b v="0"/>
    <s v="music/rock"/>
    <x v="1"/>
    <x v="1"/>
    <x v="320"/>
    <d v="2019-11-28T06:00:00"/>
  </r>
  <r>
    <n v="336"/>
    <x v="335"/>
    <x v="336"/>
    <n v="70700"/>
    <n v="68602"/>
    <n v="97"/>
    <x v="0"/>
    <n v="1072"/>
    <n v="63.994402985074629"/>
    <s v="US"/>
    <s v="USD"/>
    <n v="1292392800"/>
    <n v="1292479200"/>
    <b v="0"/>
    <b v="1"/>
    <s v="music/rock"/>
    <x v="1"/>
    <x v="1"/>
    <x v="321"/>
    <d v="2010-12-16T06:00:00"/>
  </r>
  <r>
    <n v="337"/>
    <x v="336"/>
    <x v="337"/>
    <n v="94500"/>
    <n v="116064"/>
    <n v="123"/>
    <x v="1"/>
    <n v="1095"/>
    <n v="105.9945205479452"/>
    <s v="US"/>
    <s v="USD"/>
    <n v="1573452000"/>
    <n v="1573538400"/>
    <b v="0"/>
    <b v="0"/>
    <s v="theater/plays"/>
    <x v="3"/>
    <x v="3"/>
    <x v="322"/>
    <d v="2019-11-12T06:00:00"/>
  </r>
  <r>
    <n v="338"/>
    <x v="337"/>
    <x v="338"/>
    <n v="69800"/>
    <n v="125042"/>
    <n v="179"/>
    <x v="1"/>
    <n v="1690"/>
    <n v="73.989349112426041"/>
    <s v="US"/>
    <s v="USD"/>
    <n v="1317790800"/>
    <n v="1320382800"/>
    <b v="0"/>
    <b v="0"/>
    <s v="theater/plays"/>
    <x v="3"/>
    <x v="3"/>
    <x v="323"/>
    <d v="2011-11-04T05:00:00"/>
  </r>
  <r>
    <n v="339"/>
    <x v="338"/>
    <x v="339"/>
    <n v="136300"/>
    <n v="108974"/>
    <n v="80"/>
    <x v="3"/>
    <n v="1297"/>
    <n v="84.02004626060139"/>
    <s v="CA"/>
    <s v="CAD"/>
    <n v="1501650000"/>
    <n v="1502859600"/>
    <b v="0"/>
    <b v="0"/>
    <s v="theater/plays"/>
    <x v="3"/>
    <x v="3"/>
    <x v="324"/>
    <d v="2017-08-16T05:00:00"/>
  </r>
  <r>
    <n v="340"/>
    <x v="339"/>
    <x v="340"/>
    <n v="37100"/>
    <n v="34964"/>
    <n v="94"/>
    <x v="0"/>
    <n v="393"/>
    <n v="88.966921119592882"/>
    <s v="US"/>
    <s v="USD"/>
    <n v="1323669600"/>
    <n v="1323756000"/>
    <b v="0"/>
    <b v="0"/>
    <s v="photography/photography books"/>
    <x v="7"/>
    <x v="14"/>
    <x v="325"/>
    <d v="2011-12-13T06:00:00"/>
  </r>
  <r>
    <n v="341"/>
    <x v="340"/>
    <x v="341"/>
    <n v="114300"/>
    <n v="96777"/>
    <n v="85"/>
    <x v="0"/>
    <n v="1257"/>
    <n v="76.990453460620529"/>
    <s v="US"/>
    <s v="USD"/>
    <n v="1440738000"/>
    <n v="1441342800"/>
    <b v="0"/>
    <b v="0"/>
    <s v="music/indie rock"/>
    <x v="1"/>
    <x v="7"/>
    <x v="326"/>
    <d v="2015-09-04T05:00:00"/>
  </r>
  <r>
    <n v="342"/>
    <x v="341"/>
    <x v="342"/>
    <n v="47900"/>
    <n v="31864"/>
    <n v="67"/>
    <x v="0"/>
    <n v="328"/>
    <n v="97.146341463414629"/>
    <s v="US"/>
    <s v="USD"/>
    <n v="1374296400"/>
    <n v="1375333200"/>
    <b v="0"/>
    <b v="0"/>
    <s v="theater/plays"/>
    <x v="3"/>
    <x v="3"/>
    <x v="327"/>
    <d v="2013-08-01T05:00:00"/>
  </r>
  <r>
    <n v="343"/>
    <x v="342"/>
    <x v="343"/>
    <n v="9000"/>
    <n v="4853"/>
    <n v="54"/>
    <x v="0"/>
    <n v="147"/>
    <n v="33.013605442176868"/>
    <s v="US"/>
    <s v="USD"/>
    <n v="1384840800"/>
    <n v="1389420000"/>
    <b v="0"/>
    <b v="0"/>
    <s v="theater/plays"/>
    <x v="3"/>
    <x v="3"/>
    <x v="328"/>
    <d v="2014-01-11T06:00:00"/>
  </r>
  <r>
    <n v="344"/>
    <x v="343"/>
    <x v="344"/>
    <n v="197600"/>
    <n v="82959"/>
    <n v="42"/>
    <x v="0"/>
    <n v="830"/>
    <n v="99.950602409638549"/>
    <s v="US"/>
    <s v="USD"/>
    <n v="1516600800"/>
    <n v="1520056800"/>
    <b v="0"/>
    <b v="0"/>
    <s v="games/video games"/>
    <x v="6"/>
    <x v="11"/>
    <x v="329"/>
    <d v="2018-03-03T06:00:00"/>
  </r>
  <r>
    <n v="345"/>
    <x v="344"/>
    <x v="345"/>
    <n v="157600"/>
    <n v="23159"/>
    <n v="15"/>
    <x v="0"/>
    <n v="331"/>
    <n v="69.966767371601208"/>
    <s v="GB"/>
    <s v="GBP"/>
    <n v="1436418000"/>
    <n v="1436504400"/>
    <b v="0"/>
    <b v="0"/>
    <s v="film &amp; video/drama"/>
    <x v="4"/>
    <x v="6"/>
    <x v="330"/>
    <d v="2015-07-10T05:00:00"/>
  </r>
  <r>
    <n v="346"/>
    <x v="345"/>
    <x v="346"/>
    <n v="8000"/>
    <n v="2758"/>
    <n v="34"/>
    <x v="0"/>
    <n v="25"/>
    <n v="110.32"/>
    <s v="US"/>
    <s v="USD"/>
    <n v="1503550800"/>
    <n v="1508302800"/>
    <b v="0"/>
    <b v="1"/>
    <s v="music/indie rock"/>
    <x v="1"/>
    <x v="7"/>
    <x v="331"/>
    <d v="2017-10-18T05:00:00"/>
  </r>
  <r>
    <n v="347"/>
    <x v="346"/>
    <x v="347"/>
    <n v="900"/>
    <n v="12607"/>
    <n v="1401"/>
    <x v="1"/>
    <n v="191"/>
    <n v="66.005235602094245"/>
    <s v="US"/>
    <s v="USD"/>
    <n v="1423634400"/>
    <n v="1425708000"/>
    <b v="0"/>
    <b v="0"/>
    <s v="technology/web"/>
    <x v="2"/>
    <x v="2"/>
    <x v="332"/>
    <d v="2015-03-07T06:00:00"/>
  </r>
  <r>
    <n v="348"/>
    <x v="347"/>
    <x v="348"/>
    <n v="199000"/>
    <n v="142823"/>
    <n v="72"/>
    <x v="0"/>
    <n v="3483"/>
    <n v="41.005742176284812"/>
    <s v="US"/>
    <s v="USD"/>
    <n v="1487224800"/>
    <n v="1488348000"/>
    <b v="0"/>
    <b v="0"/>
    <s v="food/food trucks"/>
    <x v="0"/>
    <x v="0"/>
    <x v="333"/>
    <d v="2017-03-01T06:00:00"/>
  </r>
  <r>
    <n v="349"/>
    <x v="348"/>
    <x v="349"/>
    <n v="180800"/>
    <n v="95958"/>
    <n v="53"/>
    <x v="0"/>
    <n v="923"/>
    <n v="103.96316359696641"/>
    <s v="US"/>
    <s v="USD"/>
    <n v="1500008400"/>
    <n v="1502600400"/>
    <b v="0"/>
    <b v="0"/>
    <s v="theater/plays"/>
    <x v="3"/>
    <x v="3"/>
    <x v="296"/>
    <d v="2017-08-13T05:00:00"/>
  </r>
  <r>
    <n v="350"/>
    <x v="349"/>
    <x v="350"/>
    <n v="100"/>
    <n v="5"/>
    <n v="5"/>
    <x v="0"/>
    <n v="1"/>
    <n v="5"/>
    <s v="US"/>
    <s v="USD"/>
    <n v="1432098000"/>
    <n v="1433653200"/>
    <b v="0"/>
    <b v="1"/>
    <s v="music/jazz"/>
    <x v="1"/>
    <x v="17"/>
    <x v="334"/>
    <d v="2015-06-07T05:00:00"/>
  </r>
  <r>
    <n v="351"/>
    <x v="350"/>
    <x v="351"/>
    <n v="74100"/>
    <n v="94631"/>
    <n v="128"/>
    <x v="1"/>
    <n v="2013"/>
    <n v="47.009935419771487"/>
    <s v="US"/>
    <s v="USD"/>
    <n v="1440392400"/>
    <n v="1441602000"/>
    <b v="0"/>
    <b v="0"/>
    <s v="music/rock"/>
    <x v="1"/>
    <x v="1"/>
    <x v="335"/>
    <d v="2015-09-07T05:00:00"/>
  </r>
  <r>
    <n v="352"/>
    <x v="351"/>
    <x v="352"/>
    <n v="2800"/>
    <n v="977"/>
    <n v="35"/>
    <x v="0"/>
    <n v="33"/>
    <n v="29.606060606060606"/>
    <s v="CA"/>
    <s v="CAD"/>
    <n v="1446876000"/>
    <n v="1447567200"/>
    <b v="0"/>
    <b v="0"/>
    <s v="theater/plays"/>
    <x v="3"/>
    <x v="3"/>
    <x v="336"/>
    <d v="2015-11-15T06:00:00"/>
  </r>
  <r>
    <n v="353"/>
    <x v="352"/>
    <x v="353"/>
    <n v="33600"/>
    <n v="137961"/>
    <n v="411"/>
    <x v="1"/>
    <n v="1703"/>
    <n v="81.010569583088667"/>
    <s v="US"/>
    <s v="USD"/>
    <n v="1562302800"/>
    <n v="1562389200"/>
    <b v="0"/>
    <b v="0"/>
    <s v="theater/plays"/>
    <x v="3"/>
    <x v="3"/>
    <x v="337"/>
    <d v="2019-07-06T05:00:00"/>
  </r>
  <r>
    <n v="354"/>
    <x v="353"/>
    <x v="354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x v="4"/>
    <x v="338"/>
    <d v="2013-09-10T05:00:00"/>
  </r>
  <r>
    <n v="355"/>
    <x v="354"/>
    <x v="355"/>
    <n v="3800"/>
    <n v="2241"/>
    <n v="59"/>
    <x v="2"/>
    <n v="86"/>
    <n v="26.058139534883722"/>
    <s v="US"/>
    <s v="USD"/>
    <n v="1485064800"/>
    <n v="1488520800"/>
    <b v="0"/>
    <b v="0"/>
    <s v="technology/wearables"/>
    <x v="2"/>
    <x v="8"/>
    <x v="339"/>
    <d v="2017-03-03T06:00:00"/>
  </r>
  <r>
    <n v="356"/>
    <x v="355"/>
    <x v="356"/>
    <n v="9300"/>
    <n v="3431"/>
    <n v="37"/>
    <x v="0"/>
    <n v="40"/>
    <n v="85.775000000000006"/>
    <s v="IT"/>
    <s v="EUR"/>
    <n v="1326520800"/>
    <n v="1327298400"/>
    <b v="0"/>
    <b v="0"/>
    <s v="theater/plays"/>
    <x v="3"/>
    <x v="3"/>
    <x v="340"/>
    <d v="2012-01-23T06:00:00"/>
  </r>
  <r>
    <n v="357"/>
    <x v="356"/>
    <x v="357"/>
    <n v="2300"/>
    <n v="4253"/>
    <n v="185"/>
    <x v="1"/>
    <n v="41"/>
    <n v="103.73170731707317"/>
    <s v="US"/>
    <s v="USD"/>
    <n v="1441256400"/>
    <n v="1443416400"/>
    <b v="0"/>
    <b v="0"/>
    <s v="games/video games"/>
    <x v="6"/>
    <x v="11"/>
    <x v="341"/>
    <d v="2015-09-28T05:00:00"/>
  </r>
  <r>
    <n v="358"/>
    <x v="357"/>
    <x v="358"/>
    <n v="9700"/>
    <n v="1146"/>
    <n v="12"/>
    <x v="0"/>
    <n v="23"/>
    <n v="49.826086956521742"/>
    <s v="CA"/>
    <s v="CAD"/>
    <n v="1533877200"/>
    <n v="1534136400"/>
    <b v="1"/>
    <b v="0"/>
    <s v="photography/photography books"/>
    <x v="7"/>
    <x v="14"/>
    <x v="342"/>
    <d v="2018-08-13T05:00:00"/>
  </r>
  <r>
    <n v="359"/>
    <x v="358"/>
    <x v="359"/>
    <n v="4000"/>
    <n v="11948"/>
    <n v="299"/>
    <x v="1"/>
    <n v="187"/>
    <n v="63.893048128342244"/>
    <s v="US"/>
    <s v="USD"/>
    <n v="1314421200"/>
    <n v="1315026000"/>
    <b v="0"/>
    <b v="0"/>
    <s v="film &amp; video/animation"/>
    <x v="4"/>
    <x v="10"/>
    <x v="343"/>
    <d v="2011-09-03T05:00:00"/>
  </r>
  <r>
    <n v="360"/>
    <x v="359"/>
    <x v="360"/>
    <n v="59700"/>
    <n v="135132"/>
    <n v="226"/>
    <x v="1"/>
    <n v="2875"/>
    <n v="47.002434782608695"/>
    <s v="GB"/>
    <s v="GBP"/>
    <n v="1293861600"/>
    <n v="1295071200"/>
    <b v="0"/>
    <b v="1"/>
    <s v="theater/plays"/>
    <x v="3"/>
    <x v="3"/>
    <x v="344"/>
    <d v="2011-01-15T06:00:00"/>
  </r>
  <r>
    <n v="361"/>
    <x v="360"/>
    <x v="361"/>
    <n v="5500"/>
    <n v="9546"/>
    <n v="174"/>
    <x v="1"/>
    <n v="88"/>
    <n v="108.47727272727273"/>
    <s v="US"/>
    <s v="USD"/>
    <n v="1507352400"/>
    <n v="1509426000"/>
    <b v="0"/>
    <b v="0"/>
    <s v="theater/plays"/>
    <x v="3"/>
    <x v="3"/>
    <x v="345"/>
    <d v="2017-10-31T05:00:00"/>
  </r>
  <r>
    <n v="362"/>
    <x v="361"/>
    <x v="362"/>
    <n v="3700"/>
    <n v="13755"/>
    <n v="372"/>
    <x v="1"/>
    <n v="191"/>
    <n v="72.015706806282722"/>
    <s v="US"/>
    <s v="USD"/>
    <n v="1296108000"/>
    <n v="1299391200"/>
    <b v="0"/>
    <b v="0"/>
    <s v="music/rock"/>
    <x v="1"/>
    <x v="1"/>
    <x v="65"/>
    <d v="2011-03-06T06:00:00"/>
  </r>
  <r>
    <n v="363"/>
    <x v="362"/>
    <x v="363"/>
    <n v="5200"/>
    <n v="8330"/>
    <n v="160"/>
    <x v="1"/>
    <n v="139"/>
    <n v="59.928057553956833"/>
    <s v="US"/>
    <s v="USD"/>
    <n v="1324965600"/>
    <n v="1325052000"/>
    <b v="0"/>
    <b v="0"/>
    <s v="music/rock"/>
    <x v="1"/>
    <x v="1"/>
    <x v="346"/>
    <d v="2011-12-28T06:00:00"/>
  </r>
  <r>
    <n v="364"/>
    <x v="363"/>
    <x v="364"/>
    <n v="900"/>
    <n v="14547"/>
    <n v="1616"/>
    <x v="1"/>
    <n v="186"/>
    <n v="78.209677419354833"/>
    <s v="US"/>
    <s v="USD"/>
    <n v="1520229600"/>
    <n v="1522818000"/>
    <b v="0"/>
    <b v="0"/>
    <s v="music/indie rock"/>
    <x v="1"/>
    <x v="7"/>
    <x v="347"/>
    <d v="2018-04-04T05:00:00"/>
  </r>
  <r>
    <n v="365"/>
    <x v="364"/>
    <x v="365"/>
    <n v="1600"/>
    <n v="11735"/>
    <n v="733"/>
    <x v="1"/>
    <n v="112"/>
    <n v="104.77678571428571"/>
    <s v="AU"/>
    <s v="AUD"/>
    <n v="1482991200"/>
    <n v="1485324000"/>
    <b v="0"/>
    <b v="0"/>
    <s v="theater/plays"/>
    <x v="3"/>
    <x v="3"/>
    <x v="348"/>
    <d v="2017-01-25T06:00:00"/>
  </r>
  <r>
    <n v="366"/>
    <x v="365"/>
    <x v="366"/>
    <n v="1800"/>
    <n v="10658"/>
    <n v="592"/>
    <x v="1"/>
    <n v="101"/>
    <n v="105.52475247524752"/>
    <s v="US"/>
    <s v="USD"/>
    <n v="1294034400"/>
    <n v="1294120800"/>
    <b v="0"/>
    <b v="1"/>
    <s v="theater/plays"/>
    <x v="3"/>
    <x v="3"/>
    <x v="349"/>
    <d v="2011-01-04T06:00:00"/>
  </r>
  <r>
    <n v="367"/>
    <x v="366"/>
    <x v="367"/>
    <n v="9900"/>
    <n v="1870"/>
    <n v="19"/>
    <x v="0"/>
    <n v="75"/>
    <n v="24.933333333333334"/>
    <s v="US"/>
    <s v="USD"/>
    <n v="1413608400"/>
    <n v="1415685600"/>
    <b v="0"/>
    <b v="1"/>
    <s v="theater/plays"/>
    <x v="3"/>
    <x v="3"/>
    <x v="350"/>
    <d v="2014-11-11T06:00:00"/>
  </r>
  <r>
    <n v="368"/>
    <x v="367"/>
    <x v="368"/>
    <n v="5200"/>
    <n v="14394"/>
    <n v="277"/>
    <x v="1"/>
    <n v="206"/>
    <n v="69.873786407766985"/>
    <s v="GB"/>
    <s v="GBP"/>
    <n v="1286946000"/>
    <n v="1288933200"/>
    <b v="0"/>
    <b v="1"/>
    <s v="film &amp; video/documentary"/>
    <x v="4"/>
    <x v="4"/>
    <x v="351"/>
    <d v="2010-11-05T05:00:00"/>
  </r>
  <r>
    <n v="369"/>
    <x v="368"/>
    <x v="369"/>
    <n v="5400"/>
    <n v="14743"/>
    <n v="273"/>
    <x v="1"/>
    <n v="154"/>
    <n v="95.733766233766232"/>
    <s v="US"/>
    <s v="USD"/>
    <n v="1359871200"/>
    <n v="1363237200"/>
    <b v="0"/>
    <b v="1"/>
    <s v="film &amp; video/television"/>
    <x v="4"/>
    <x v="19"/>
    <x v="352"/>
    <d v="2013-03-14T05:00:00"/>
  </r>
  <r>
    <n v="370"/>
    <x v="369"/>
    <x v="370"/>
    <n v="112300"/>
    <n v="178965"/>
    <n v="159"/>
    <x v="1"/>
    <n v="5966"/>
    <n v="29.997485752598056"/>
    <s v="US"/>
    <s v="USD"/>
    <n v="1555304400"/>
    <n v="1555822800"/>
    <b v="0"/>
    <b v="0"/>
    <s v="theater/plays"/>
    <x v="3"/>
    <x v="3"/>
    <x v="353"/>
    <d v="2019-04-21T05:00:00"/>
  </r>
  <r>
    <n v="371"/>
    <x v="370"/>
    <x v="371"/>
    <n v="189200"/>
    <n v="128410"/>
    <n v="68"/>
    <x v="0"/>
    <n v="2176"/>
    <n v="59.011948529411768"/>
    <s v="US"/>
    <s v="USD"/>
    <n v="1423375200"/>
    <n v="1427778000"/>
    <b v="0"/>
    <b v="0"/>
    <s v="theater/plays"/>
    <x v="3"/>
    <x v="3"/>
    <x v="354"/>
    <d v="2015-03-31T05:00:00"/>
  </r>
  <r>
    <n v="372"/>
    <x v="371"/>
    <x v="372"/>
    <n v="900"/>
    <n v="14324"/>
    <n v="1592"/>
    <x v="1"/>
    <n v="169"/>
    <n v="84.757396449704146"/>
    <s v="US"/>
    <s v="USD"/>
    <n v="1420696800"/>
    <n v="1422424800"/>
    <b v="0"/>
    <b v="1"/>
    <s v="film &amp; video/documentary"/>
    <x v="4"/>
    <x v="4"/>
    <x v="355"/>
    <d v="2015-01-28T06:00:00"/>
  </r>
  <r>
    <n v="373"/>
    <x v="372"/>
    <x v="373"/>
    <n v="22500"/>
    <n v="164291"/>
    <n v="730"/>
    <x v="1"/>
    <n v="2106"/>
    <n v="78.010921177587846"/>
    <s v="US"/>
    <s v="USD"/>
    <n v="1502946000"/>
    <n v="1503637200"/>
    <b v="0"/>
    <b v="0"/>
    <s v="theater/plays"/>
    <x v="3"/>
    <x v="3"/>
    <x v="356"/>
    <d v="2017-08-25T05:00:00"/>
  </r>
  <r>
    <n v="374"/>
    <x v="373"/>
    <x v="374"/>
    <n v="167400"/>
    <n v="22073"/>
    <n v="13"/>
    <x v="0"/>
    <n v="441"/>
    <n v="50.05215419501134"/>
    <s v="US"/>
    <s v="USD"/>
    <n v="1547186400"/>
    <n v="1547618400"/>
    <b v="0"/>
    <b v="1"/>
    <s v="film &amp; video/documentary"/>
    <x v="4"/>
    <x v="4"/>
    <x v="357"/>
    <d v="2019-01-16T06:00:00"/>
  </r>
  <r>
    <n v="375"/>
    <x v="374"/>
    <x v="375"/>
    <n v="2700"/>
    <n v="1479"/>
    <n v="55"/>
    <x v="0"/>
    <n v="25"/>
    <n v="59.16"/>
    <s v="US"/>
    <s v="USD"/>
    <n v="1444971600"/>
    <n v="1449900000"/>
    <b v="0"/>
    <b v="0"/>
    <s v="music/indie rock"/>
    <x v="1"/>
    <x v="7"/>
    <x v="358"/>
    <d v="2015-12-12T06:00:00"/>
  </r>
  <r>
    <n v="376"/>
    <x v="375"/>
    <x v="376"/>
    <n v="3400"/>
    <n v="12275"/>
    <n v="361"/>
    <x v="1"/>
    <n v="131"/>
    <n v="93.702290076335885"/>
    <s v="US"/>
    <s v="USD"/>
    <n v="1404622800"/>
    <n v="1405141200"/>
    <b v="0"/>
    <b v="0"/>
    <s v="music/rock"/>
    <x v="1"/>
    <x v="1"/>
    <x v="359"/>
    <d v="2014-07-12T05:00:00"/>
  </r>
  <r>
    <n v="377"/>
    <x v="376"/>
    <x v="377"/>
    <n v="49700"/>
    <n v="5098"/>
    <n v="10"/>
    <x v="0"/>
    <n v="127"/>
    <n v="40.14173228346457"/>
    <s v="US"/>
    <s v="USD"/>
    <n v="1571720400"/>
    <n v="1572933600"/>
    <b v="0"/>
    <b v="0"/>
    <s v="theater/plays"/>
    <x v="3"/>
    <x v="3"/>
    <x v="12"/>
    <d v="2019-11-05T06:00:00"/>
  </r>
  <r>
    <n v="378"/>
    <x v="377"/>
    <x v="378"/>
    <n v="178200"/>
    <n v="24882"/>
    <n v="14"/>
    <x v="0"/>
    <n v="355"/>
    <n v="70.090140845070422"/>
    <s v="US"/>
    <s v="USD"/>
    <n v="1526878800"/>
    <n v="1530162000"/>
    <b v="0"/>
    <b v="0"/>
    <s v="film &amp; video/documentary"/>
    <x v="4"/>
    <x v="4"/>
    <x v="360"/>
    <d v="2018-06-28T05:00:00"/>
  </r>
  <r>
    <n v="379"/>
    <x v="378"/>
    <x v="379"/>
    <n v="7200"/>
    <n v="2912"/>
    <n v="40"/>
    <x v="0"/>
    <n v="44"/>
    <n v="66.181818181818187"/>
    <s v="GB"/>
    <s v="GBP"/>
    <n v="1319691600"/>
    <n v="1320904800"/>
    <b v="0"/>
    <b v="0"/>
    <s v="theater/plays"/>
    <x v="3"/>
    <x v="3"/>
    <x v="361"/>
    <d v="2011-11-10T06:00:00"/>
  </r>
  <r>
    <n v="380"/>
    <x v="379"/>
    <x v="380"/>
    <n v="2500"/>
    <n v="4008"/>
    <n v="160"/>
    <x v="1"/>
    <n v="84"/>
    <n v="47.714285714285715"/>
    <s v="US"/>
    <s v="USD"/>
    <n v="1371963600"/>
    <n v="1372395600"/>
    <b v="0"/>
    <b v="0"/>
    <s v="theater/plays"/>
    <x v="3"/>
    <x v="3"/>
    <x v="362"/>
    <d v="2013-06-28T05:00:00"/>
  </r>
  <r>
    <n v="381"/>
    <x v="380"/>
    <x v="381"/>
    <n v="5300"/>
    <n v="9749"/>
    <n v="184"/>
    <x v="1"/>
    <n v="155"/>
    <n v="62.896774193548389"/>
    <s v="US"/>
    <s v="USD"/>
    <n v="1433739600"/>
    <n v="1437714000"/>
    <b v="0"/>
    <b v="0"/>
    <s v="theater/plays"/>
    <x v="3"/>
    <x v="3"/>
    <x v="363"/>
    <d v="2015-07-24T05:00:00"/>
  </r>
  <r>
    <n v="382"/>
    <x v="381"/>
    <x v="382"/>
    <n v="9100"/>
    <n v="5803"/>
    <n v="64"/>
    <x v="0"/>
    <n v="67"/>
    <n v="86.611940298507463"/>
    <s v="US"/>
    <s v="USD"/>
    <n v="1508130000"/>
    <n v="1509771600"/>
    <b v="0"/>
    <b v="0"/>
    <s v="photography/photography books"/>
    <x v="7"/>
    <x v="14"/>
    <x v="364"/>
    <d v="2017-11-04T05:00:00"/>
  </r>
  <r>
    <n v="383"/>
    <x v="382"/>
    <x v="383"/>
    <n v="6300"/>
    <n v="14199"/>
    <n v="225"/>
    <x v="1"/>
    <n v="189"/>
    <n v="75.126984126984127"/>
    <s v="US"/>
    <s v="USD"/>
    <n v="1550037600"/>
    <n v="1550556000"/>
    <b v="0"/>
    <b v="1"/>
    <s v="food/food trucks"/>
    <x v="0"/>
    <x v="0"/>
    <x v="210"/>
    <d v="2019-02-19T06:00:00"/>
  </r>
  <r>
    <n v="384"/>
    <x v="383"/>
    <x v="384"/>
    <n v="114400"/>
    <n v="196779"/>
    <n v="172"/>
    <x v="1"/>
    <n v="4799"/>
    <n v="41.004167534903104"/>
    <s v="US"/>
    <s v="USD"/>
    <n v="1486706400"/>
    <n v="1489039200"/>
    <b v="1"/>
    <b v="1"/>
    <s v="film &amp; video/documentary"/>
    <x v="4"/>
    <x v="4"/>
    <x v="365"/>
    <d v="2017-03-09T06:00:00"/>
  </r>
  <r>
    <n v="385"/>
    <x v="384"/>
    <x v="385"/>
    <n v="38900"/>
    <n v="56859"/>
    <n v="146"/>
    <x v="1"/>
    <n v="1137"/>
    <n v="50.007915567282325"/>
    <s v="US"/>
    <s v="USD"/>
    <n v="1553835600"/>
    <n v="1556600400"/>
    <b v="0"/>
    <b v="0"/>
    <s v="publishing/nonfiction"/>
    <x v="5"/>
    <x v="9"/>
    <x v="366"/>
    <d v="2019-04-30T05:00:00"/>
  </r>
  <r>
    <n v="386"/>
    <x v="385"/>
    <x v="386"/>
    <n v="135500"/>
    <n v="103554"/>
    <n v="76"/>
    <x v="0"/>
    <n v="1068"/>
    <n v="96.960674157303373"/>
    <s v="US"/>
    <s v="USD"/>
    <n v="1277528400"/>
    <n v="1278565200"/>
    <b v="0"/>
    <b v="0"/>
    <s v="theater/plays"/>
    <x v="3"/>
    <x v="3"/>
    <x v="367"/>
    <d v="2010-07-08T05:00:00"/>
  </r>
  <r>
    <n v="387"/>
    <x v="386"/>
    <x v="387"/>
    <n v="109000"/>
    <n v="42795"/>
    <n v="39"/>
    <x v="0"/>
    <n v="424"/>
    <n v="100.93160377358491"/>
    <s v="US"/>
    <s v="USD"/>
    <n v="1339477200"/>
    <n v="1339909200"/>
    <b v="0"/>
    <b v="0"/>
    <s v="technology/wearables"/>
    <x v="2"/>
    <x v="8"/>
    <x v="368"/>
    <d v="2012-06-17T05:00:00"/>
  </r>
  <r>
    <n v="388"/>
    <x v="387"/>
    <x v="388"/>
    <n v="114800"/>
    <n v="12938"/>
    <n v="11"/>
    <x v="3"/>
    <n v="145"/>
    <n v="89.227586206896547"/>
    <s v="CH"/>
    <s v="CHF"/>
    <n v="1325656800"/>
    <n v="1325829600"/>
    <b v="0"/>
    <b v="0"/>
    <s v="music/indie rock"/>
    <x v="1"/>
    <x v="7"/>
    <x v="369"/>
    <d v="2012-01-06T06:00:00"/>
  </r>
  <r>
    <n v="389"/>
    <x v="388"/>
    <x v="389"/>
    <n v="83000"/>
    <n v="101352"/>
    <n v="122"/>
    <x v="1"/>
    <n v="1152"/>
    <n v="87.979166666666671"/>
    <s v="US"/>
    <s v="USD"/>
    <n v="1288242000"/>
    <n v="1290578400"/>
    <b v="0"/>
    <b v="0"/>
    <s v="theater/plays"/>
    <x v="3"/>
    <x v="3"/>
    <x v="370"/>
    <d v="2010-11-24T06:00:00"/>
  </r>
  <r>
    <n v="390"/>
    <x v="389"/>
    <x v="390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x v="14"/>
    <x v="371"/>
    <d v="2013-09-28T05:00:00"/>
  </r>
  <r>
    <n v="391"/>
    <x v="390"/>
    <x v="391"/>
    <n v="60400"/>
    <n v="4393"/>
    <n v="7"/>
    <x v="0"/>
    <n v="151"/>
    <n v="29.09271523178808"/>
    <s v="US"/>
    <s v="USD"/>
    <n v="1389679200"/>
    <n v="1389852000"/>
    <b v="0"/>
    <b v="0"/>
    <s v="publishing/nonfiction"/>
    <x v="5"/>
    <x v="9"/>
    <x v="287"/>
    <d v="2014-01-16T06:00:00"/>
  </r>
  <r>
    <n v="392"/>
    <x v="391"/>
    <x v="392"/>
    <n v="102900"/>
    <n v="67546"/>
    <n v="66"/>
    <x v="0"/>
    <n v="1608"/>
    <n v="42.006218905472636"/>
    <s v="US"/>
    <s v="USD"/>
    <n v="1294293600"/>
    <n v="1294466400"/>
    <b v="0"/>
    <b v="0"/>
    <s v="technology/wearables"/>
    <x v="2"/>
    <x v="8"/>
    <x v="372"/>
    <d v="2011-01-08T06:00:00"/>
  </r>
  <r>
    <n v="393"/>
    <x v="392"/>
    <x v="393"/>
    <n v="62800"/>
    <n v="143788"/>
    <n v="229"/>
    <x v="1"/>
    <n v="3059"/>
    <n v="47.004903563255965"/>
    <s v="CA"/>
    <s v="CAD"/>
    <n v="1500267600"/>
    <n v="1500354000"/>
    <b v="0"/>
    <b v="0"/>
    <s v="music/jazz"/>
    <x v="1"/>
    <x v="17"/>
    <x v="373"/>
    <d v="2017-07-18T05:00:00"/>
  </r>
  <r>
    <n v="394"/>
    <x v="393"/>
    <x v="394"/>
    <n v="800"/>
    <n v="3755"/>
    <n v="469"/>
    <x v="1"/>
    <n v="34"/>
    <n v="110.44117647058823"/>
    <s v="US"/>
    <s v="USD"/>
    <n v="1375074000"/>
    <n v="1375938000"/>
    <b v="0"/>
    <b v="1"/>
    <s v="film &amp; video/documentary"/>
    <x v="4"/>
    <x v="4"/>
    <x v="374"/>
    <d v="2013-08-08T05:00:00"/>
  </r>
  <r>
    <n v="395"/>
    <x v="122"/>
    <x v="395"/>
    <n v="7100"/>
    <n v="9238"/>
    <n v="130"/>
    <x v="1"/>
    <n v="220"/>
    <n v="41.990909090909092"/>
    <s v="US"/>
    <s v="USD"/>
    <n v="1323324000"/>
    <n v="1323410400"/>
    <b v="1"/>
    <b v="0"/>
    <s v="theater/plays"/>
    <x v="3"/>
    <x v="3"/>
    <x v="375"/>
    <d v="2011-12-09T06:00:00"/>
  </r>
  <r>
    <n v="396"/>
    <x v="394"/>
    <x v="396"/>
    <n v="46100"/>
    <n v="77012"/>
    <n v="167"/>
    <x v="1"/>
    <n v="1604"/>
    <n v="48.012468827930178"/>
    <s v="AU"/>
    <s v="AUD"/>
    <n v="1538715600"/>
    <n v="1539406800"/>
    <b v="0"/>
    <b v="0"/>
    <s v="film &amp; video/drama"/>
    <x v="4"/>
    <x v="6"/>
    <x v="376"/>
    <d v="2018-10-13T05:00:00"/>
  </r>
  <r>
    <n v="397"/>
    <x v="395"/>
    <x v="397"/>
    <n v="8100"/>
    <n v="14083"/>
    <n v="174"/>
    <x v="1"/>
    <n v="454"/>
    <n v="31.019823788546255"/>
    <s v="US"/>
    <s v="USD"/>
    <n v="1369285200"/>
    <n v="1369803600"/>
    <b v="0"/>
    <b v="0"/>
    <s v="music/rock"/>
    <x v="1"/>
    <x v="1"/>
    <x v="377"/>
    <d v="2013-05-29T05:00:00"/>
  </r>
  <r>
    <n v="398"/>
    <x v="396"/>
    <x v="398"/>
    <n v="1700"/>
    <n v="12202"/>
    <n v="718"/>
    <x v="1"/>
    <n v="123"/>
    <n v="99.203252032520325"/>
    <s v="IT"/>
    <s v="EUR"/>
    <n v="1525755600"/>
    <n v="1525928400"/>
    <b v="0"/>
    <b v="1"/>
    <s v="film &amp; video/animation"/>
    <x v="4"/>
    <x v="10"/>
    <x v="378"/>
    <d v="2018-05-10T05:00:00"/>
  </r>
  <r>
    <n v="399"/>
    <x v="397"/>
    <x v="399"/>
    <n v="97300"/>
    <n v="62127"/>
    <n v="64"/>
    <x v="0"/>
    <n v="941"/>
    <n v="66.022316684378325"/>
    <s v="US"/>
    <s v="USD"/>
    <n v="1296626400"/>
    <n v="1297231200"/>
    <b v="0"/>
    <b v="0"/>
    <s v="music/indie rock"/>
    <x v="1"/>
    <x v="7"/>
    <x v="379"/>
    <d v="2011-02-09T06:00:00"/>
  </r>
  <r>
    <n v="400"/>
    <x v="398"/>
    <x v="400"/>
    <n v="100"/>
    <n v="2"/>
    <n v="2"/>
    <x v="0"/>
    <n v="1"/>
    <n v="2"/>
    <s v="US"/>
    <s v="USD"/>
    <n v="1376629200"/>
    <n v="1378530000"/>
    <b v="0"/>
    <b v="1"/>
    <s v="photography/photography books"/>
    <x v="7"/>
    <x v="14"/>
    <x v="380"/>
    <d v="2013-09-07T05:00:00"/>
  </r>
  <r>
    <n v="401"/>
    <x v="399"/>
    <x v="401"/>
    <n v="900"/>
    <n v="13772"/>
    <n v="1530"/>
    <x v="1"/>
    <n v="299"/>
    <n v="46.060200668896321"/>
    <s v="US"/>
    <s v="USD"/>
    <n v="1572152400"/>
    <n v="1572152400"/>
    <b v="0"/>
    <b v="0"/>
    <s v="theater/plays"/>
    <x v="3"/>
    <x v="3"/>
    <x v="381"/>
    <d v="2019-10-27T05:00:00"/>
  </r>
  <r>
    <n v="402"/>
    <x v="400"/>
    <x v="402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x v="12"/>
    <x v="382"/>
    <d v="2012-02-22T06:00:00"/>
  </r>
  <r>
    <n v="403"/>
    <x v="401"/>
    <x v="403"/>
    <n v="195800"/>
    <n v="168820"/>
    <n v="86"/>
    <x v="0"/>
    <n v="3015"/>
    <n v="55.99336650082919"/>
    <s v="CA"/>
    <s v="CAD"/>
    <n v="1273640400"/>
    <n v="1276750800"/>
    <b v="0"/>
    <b v="1"/>
    <s v="theater/plays"/>
    <x v="3"/>
    <x v="3"/>
    <x v="125"/>
    <d v="2010-06-17T05:00:00"/>
  </r>
  <r>
    <n v="404"/>
    <x v="402"/>
    <x v="404"/>
    <n v="48900"/>
    <n v="154321"/>
    <n v="316"/>
    <x v="1"/>
    <n v="2237"/>
    <n v="68.985695127402778"/>
    <s v="US"/>
    <s v="USD"/>
    <n v="1510639200"/>
    <n v="1510898400"/>
    <b v="0"/>
    <b v="0"/>
    <s v="theater/plays"/>
    <x v="3"/>
    <x v="3"/>
    <x v="383"/>
    <d v="2017-11-17T06:00:00"/>
  </r>
  <r>
    <n v="405"/>
    <x v="403"/>
    <x v="405"/>
    <n v="29600"/>
    <n v="26527"/>
    <n v="90"/>
    <x v="0"/>
    <n v="435"/>
    <n v="60.981609195402299"/>
    <s v="US"/>
    <s v="USD"/>
    <n v="1528088400"/>
    <n v="1532408400"/>
    <b v="0"/>
    <b v="0"/>
    <s v="theater/plays"/>
    <x v="3"/>
    <x v="3"/>
    <x v="384"/>
    <d v="2018-07-24T05:00:00"/>
  </r>
  <r>
    <n v="406"/>
    <x v="404"/>
    <x v="406"/>
    <n v="39300"/>
    <n v="71583"/>
    <n v="182"/>
    <x v="1"/>
    <n v="645"/>
    <n v="110.98139534883721"/>
    <s v="US"/>
    <s v="USD"/>
    <n v="1359525600"/>
    <n v="1360562400"/>
    <b v="1"/>
    <b v="0"/>
    <s v="film &amp; video/documentary"/>
    <x v="4"/>
    <x v="4"/>
    <x v="385"/>
    <d v="2013-02-11T06:00:00"/>
  </r>
  <r>
    <n v="407"/>
    <x v="405"/>
    <x v="407"/>
    <n v="3400"/>
    <n v="12100"/>
    <n v="356"/>
    <x v="1"/>
    <n v="484"/>
    <n v="25"/>
    <s v="DK"/>
    <s v="DKK"/>
    <n v="1570942800"/>
    <n v="1571547600"/>
    <b v="0"/>
    <b v="0"/>
    <s v="theater/plays"/>
    <x v="3"/>
    <x v="3"/>
    <x v="386"/>
    <d v="2019-10-20T05:00:00"/>
  </r>
  <r>
    <n v="408"/>
    <x v="406"/>
    <x v="408"/>
    <n v="9200"/>
    <n v="12129"/>
    <n v="132"/>
    <x v="1"/>
    <n v="154"/>
    <n v="78.759740259740255"/>
    <s v="CA"/>
    <s v="CAD"/>
    <n v="1466398800"/>
    <n v="1468126800"/>
    <b v="0"/>
    <b v="0"/>
    <s v="film &amp; video/documentary"/>
    <x v="4"/>
    <x v="4"/>
    <x v="387"/>
    <d v="2016-07-10T05:00:00"/>
  </r>
  <r>
    <n v="409"/>
    <x v="97"/>
    <x v="409"/>
    <n v="135600"/>
    <n v="62804"/>
    <n v="46"/>
    <x v="0"/>
    <n v="714"/>
    <n v="87.960784313725483"/>
    <s v="US"/>
    <s v="USD"/>
    <n v="1492491600"/>
    <n v="1492837200"/>
    <b v="0"/>
    <b v="0"/>
    <s v="music/rock"/>
    <x v="1"/>
    <x v="1"/>
    <x v="388"/>
    <d v="2017-04-22T05:00:00"/>
  </r>
  <r>
    <n v="410"/>
    <x v="407"/>
    <x v="410"/>
    <n v="153700"/>
    <n v="55536"/>
    <n v="36"/>
    <x v="2"/>
    <n v="1111"/>
    <n v="49.987398739873989"/>
    <s v="US"/>
    <s v="USD"/>
    <n v="1430197200"/>
    <n v="1430197200"/>
    <b v="0"/>
    <b v="0"/>
    <s v="games/mobile games"/>
    <x v="6"/>
    <x v="20"/>
    <x v="277"/>
    <d v="2015-04-28T05:00:00"/>
  </r>
  <r>
    <n v="411"/>
    <x v="408"/>
    <x v="411"/>
    <n v="7800"/>
    <n v="8161"/>
    <n v="105"/>
    <x v="1"/>
    <n v="82"/>
    <n v="99.524390243902445"/>
    <s v="US"/>
    <s v="USD"/>
    <n v="1496034000"/>
    <n v="1496206800"/>
    <b v="0"/>
    <b v="0"/>
    <s v="theater/plays"/>
    <x v="3"/>
    <x v="3"/>
    <x v="389"/>
    <d v="2017-05-31T05:00:00"/>
  </r>
  <r>
    <n v="412"/>
    <x v="409"/>
    <x v="412"/>
    <n v="2100"/>
    <n v="14046"/>
    <n v="669"/>
    <x v="1"/>
    <n v="134"/>
    <n v="104.82089552238806"/>
    <s v="US"/>
    <s v="USD"/>
    <n v="1388728800"/>
    <n v="1389592800"/>
    <b v="0"/>
    <b v="0"/>
    <s v="publishing/fiction"/>
    <x v="5"/>
    <x v="13"/>
    <x v="390"/>
    <d v="2014-01-13T06:00:00"/>
  </r>
  <r>
    <n v="413"/>
    <x v="410"/>
    <x v="413"/>
    <n v="189500"/>
    <n v="117628"/>
    <n v="62"/>
    <x v="2"/>
    <n v="1089"/>
    <n v="108.01469237832875"/>
    <s v="US"/>
    <s v="USD"/>
    <n v="1543298400"/>
    <n v="1545631200"/>
    <b v="0"/>
    <b v="0"/>
    <s v="film &amp; video/animation"/>
    <x v="4"/>
    <x v="10"/>
    <x v="391"/>
    <d v="2018-12-24T06:00:00"/>
  </r>
  <r>
    <n v="414"/>
    <x v="411"/>
    <x v="414"/>
    <n v="188200"/>
    <n v="159405"/>
    <n v="85"/>
    <x v="0"/>
    <n v="5497"/>
    <n v="28.998544660724033"/>
    <s v="US"/>
    <s v="USD"/>
    <n v="1271739600"/>
    <n v="1272430800"/>
    <b v="0"/>
    <b v="1"/>
    <s v="food/food trucks"/>
    <x v="0"/>
    <x v="0"/>
    <x v="392"/>
    <d v="2010-04-28T05:00:00"/>
  </r>
  <r>
    <n v="415"/>
    <x v="412"/>
    <x v="415"/>
    <n v="113500"/>
    <n v="12552"/>
    <n v="11"/>
    <x v="0"/>
    <n v="418"/>
    <n v="30.028708133971293"/>
    <s v="US"/>
    <s v="USD"/>
    <n v="1326434400"/>
    <n v="1327903200"/>
    <b v="0"/>
    <b v="0"/>
    <s v="theater/plays"/>
    <x v="3"/>
    <x v="3"/>
    <x v="393"/>
    <d v="2012-01-30T06:00:00"/>
  </r>
  <r>
    <n v="416"/>
    <x v="413"/>
    <x v="416"/>
    <n v="134600"/>
    <n v="59007"/>
    <n v="44"/>
    <x v="0"/>
    <n v="1439"/>
    <n v="41.005559416261292"/>
    <s v="US"/>
    <s v="USD"/>
    <n v="1295244000"/>
    <n v="1296021600"/>
    <b v="0"/>
    <b v="1"/>
    <s v="film &amp; video/documentary"/>
    <x v="4"/>
    <x v="4"/>
    <x v="394"/>
    <d v="2011-01-26T06:00:00"/>
  </r>
  <r>
    <n v="417"/>
    <x v="414"/>
    <x v="417"/>
    <n v="1700"/>
    <n v="943"/>
    <n v="55"/>
    <x v="0"/>
    <n v="15"/>
    <n v="62.866666666666667"/>
    <s v="US"/>
    <s v="USD"/>
    <n v="1541221200"/>
    <n v="1543298400"/>
    <b v="0"/>
    <b v="0"/>
    <s v="theater/plays"/>
    <x v="3"/>
    <x v="3"/>
    <x v="395"/>
    <d v="2018-11-27T06:00:00"/>
  </r>
  <r>
    <n v="418"/>
    <x v="32"/>
    <x v="418"/>
    <n v="163700"/>
    <n v="93963"/>
    <n v="57"/>
    <x v="0"/>
    <n v="1999"/>
    <n v="47.005002501250623"/>
    <s v="CA"/>
    <s v="CAD"/>
    <n v="1336280400"/>
    <n v="1336366800"/>
    <b v="0"/>
    <b v="0"/>
    <s v="film &amp; video/documentary"/>
    <x v="4"/>
    <x v="4"/>
    <x v="396"/>
    <d v="2012-05-07T05:00:00"/>
  </r>
  <r>
    <n v="419"/>
    <x v="415"/>
    <x v="419"/>
    <n v="113800"/>
    <n v="140469"/>
    <n v="123"/>
    <x v="1"/>
    <n v="5203"/>
    <n v="26.997693638285604"/>
    <s v="US"/>
    <s v="USD"/>
    <n v="1324533600"/>
    <n v="1325052000"/>
    <b v="0"/>
    <b v="0"/>
    <s v="technology/web"/>
    <x v="2"/>
    <x v="2"/>
    <x v="397"/>
    <d v="2011-12-28T06:00:00"/>
  </r>
  <r>
    <n v="420"/>
    <x v="416"/>
    <x v="420"/>
    <n v="5000"/>
    <n v="6423"/>
    <n v="128"/>
    <x v="1"/>
    <n v="94"/>
    <n v="68.329787234042556"/>
    <s v="US"/>
    <s v="USD"/>
    <n v="1498366800"/>
    <n v="1499576400"/>
    <b v="0"/>
    <b v="0"/>
    <s v="theater/plays"/>
    <x v="3"/>
    <x v="3"/>
    <x v="398"/>
    <d v="2017-07-09T05:00:00"/>
  </r>
  <r>
    <n v="421"/>
    <x v="417"/>
    <x v="421"/>
    <n v="9400"/>
    <n v="6015"/>
    <n v="64"/>
    <x v="0"/>
    <n v="118"/>
    <n v="50.974576271186443"/>
    <s v="US"/>
    <s v="USD"/>
    <n v="1498712400"/>
    <n v="1501304400"/>
    <b v="0"/>
    <b v="1"/>
    <s v="technology/wearables"/>
    <x v="2"/>
    <x v="8"/>
    <x v="399"/>
    <d v="2017-07-29T05:00:00"/>
  </r>
  <r>
    <n v="422"/>
    <x v="418"/>
    <x v="422"/>
    <n v="8700"/>
    <n v="11075"/>
    <n v="127"/>
    <x v="1"/>
    <n v="205"/>
    <n v="54.024390243902438"/>
    <s v="US"/>
    <s v="USD"/>
    <n v="1271480400"/>
    <n v="1273208400"/>
    <b v="0"/>
    <b v="1"/>
    <s v="theater/plays"/>
    <x v="3"/>
    <x v="3"/>
    <x v="400"/>
    <d v="2010-05-07T05:00:00"/>
  </r>
  <r>
    <n v="423"/>
    <x v="419"/>
    <x v="423"/>
    <n v="147800"/>
    <n v="15723"/>
    <n v="11"/>
    <x v="0"/>
    <n v="162"/>
    <n v="97.055555555555557"/>
    <s v="US"/>
    <s v="USD"/>
    <n v="1316667600"/>
    <n v="1316840400"/>
    <b v="0"/>
    <b v="1"/>
    <s v="food/food trucks"/>
    <x v="0"/>
    <x v="0"/>
    <x v="116"/>
    <d v="2011-09-24T05:00:00"/>
  </r>
  <r>
    <n v="424"/>
    <x v="420"/>
    <x v="424"/>
    <n v="5100"/>
    <n v="2064"/>
    <n v="40"/>
    <x v="0"/>
    <n v="83"/>
    <n v="24.867469879518072"/>
    <s v="US"/>
    <s v="USD"/>
    <n v="1524027600"/>
    <n v="1524546000"/>
    <b v="0"/>
    <b v="0"/>
    <s v="music/indie rock"/>
    <x v="1"/>
    <x v="7"/>
    <x v="401"/>
    <d v="2018-04-24T05:00:00"/>
  </r>
  <r>
    <n v="425"/>
    <x v="421"/>
    <x v="425"/>
    <n v="2700"/>
    <n v="7767"/>
    <n v="288"/>
    <x v="1"/>
    <n v="92"/>
    <n v="84.423913043478265"/>
    <s v="US"/>
    <s v="USD"/>
    <n v="1438059600"/>
    <n v="1438578000"/>
    <b v="0"/>
    <b v="0"/>
    <s v="photography/photography books"/>
    <x v="7"/>
    <x v="14"/>
    <x v="402"/>
    <d v="2015-08-03T05:00:00"/>
  </r>
  <r>
    <n v="426"/>
    <x v="422"/>
    <x v="426"/>
    <n v="1800"/>
    <n v="10313"/>
    <n v="573"/>
    <x v="1"/>
    <n v="219"/>
    <n v="47.091324200913242"/>
    <s v="US"/>
    <s v="USD"/>
    <n v="1361944800"/>
    <n v="1362549600"/>
    <b v="0"/>
    <b v="0"/>
    <s v="theater/plays"/>
    <x v="3"/>
    <x v="3"/>
    <x v="403"/>
    <d v="2013-03-06T06:00:00"/>
  </r>
  <r>
    <n v="427"/>
    <x v="423"/>
    <x v="427"/>
    <n v="174500"/>
    <n v="197018"/>
    <n v="113"/>
    <x v="1"/>
    <n v="2526"/>
    <n v="77.996041171813147"/>
    <s v="US"/>
    <s v="USD"/>
    <n v="1410584400"/>
    <n v="1413349200"/>
    <b v="0"/>
    <b v="1"/>
    <s v="theater/plays"/>
    <x v="3"/>
    <x v="3"/>
    <x v="404"/>
    <d v="2014-10-15T05:00:00"/>
  </r>
  <r>
    <n v="428"/>
    <x v="424"/>
    <x v="428"/>
    <n v="101400"/>
    <n v="47037"/>
    <n v="46"/>
    <x v="0"/>
    <n v="747"/>
    <n v="62.967871485943775"/>
    <s v="US"/>
    <s v="USD"/>
    <n v="1297404000"/>
    <n v="1298008800"/>
    <b v="0"/>
    <b v="0"/>
    <s v="film &amp; video/animation"/>
    <x v="4"/>
    <x v="10"/>
    <x v="405"/>
    <d v="2011-02-18T06:00:00"/>
  </r>
  <r>
    <n v="429"/>
    <x v="425"/>
    <x v="429"/>
    <n v="191000"/>
    <n v="173191"/>
    <n v="91"/>
    <x v="3"/>
    <n v="2138"/>
    <n v="81.006080449017773"/>
    <s v="US"/>
    <s v="USD"/>
    <n v="1392012000"/>
    <n v="1394427600"/>
    <b v="0"/>
    <b v="1"/>
    <s v="photography/photography books"/>
    <x v="7"/>
    <x v="14"/>
    <x v="406"/>
    <d v="2014-03-10T05:00:00"/>
  </r>
  <r>
    <n v="430"/>
    <x v="426"/>
    <x v="430"/>
    <n v="8100"/>
    <n v="5487"/>
    <n v="68"/>
    <x v="0"/>
    <n v="84"/>
    <n v="65.321428571428569"/>
    <s v="US"/>
    <s v="USD"/>
    <n v="1569733200"/>
    <n v="1572670800"/>
    <b v="0"/>
    <b v="0"/>
    <s v="theater/plays"/>
    <x v="3"/>
    <x v="3"/>
    <x v="407"/>
    <d v="2019-11-02T05:00:00"/>
  </r>
  <r>
    <n v="431"/>
    <x v="427"/>
    <x v="431"/>
    <n v="5100"/>
    <n v="9817"/>
    <n v="192"/>
    <x v="1"/>
    <n v="94"/>
    <n v="104.43617021276596"/>
    <s v="US"/>
    <s v="USD"/>
    <n v="1529643600"/>
    <n v="1531112400"/>
    <b v="1"/>
    <b v="0"/>
    <s v="theater/plays"/>
    <x v="3"/>
    <x v="3"/>
    <x v="408"/>
    <d v="2018-07-09T05:00:00"/>
  </r>
  <r>
    <n v="432"/>
    <x v="428"/>
    <x v="432"/>
    <n v="7700"/>
    <n v="6369"/>
    <n v="83"/>
    <x v="0"/>
    <n v="91"/>
    <n v="69.989010989010993"/>
    <s v="US"/>
    <s v="USD"/>
    <n v="1399006800"/>
    <n v="1400734800"/>
    <b v="0"/>
    <b v="0"/>
    <s v="theater/plays"/>
    <x v="3"/>
    <x v="3"/>
    <x v="409"/>
    <d v="2014-05-22T05:00:00"/>
  </r>
  <r>
    <n v="433"/>
    <x v="429"/>
    <x v="433"/>
    <n v="121400"/>
    <n v="65755"/>
    <n v="54"/>
    <x v="0"/>
    <n v="792"/>
    <n v="83.023989898989896"/>
    <s v="US"/>
    <s v="USD"/>
    <n v="1385359200"/>
    <n v="1386741600"/>
    <b v="0"/>
    <b v="1"/>
    <s v="film &amp; video/documentary"/>
    <x v="4"/>
    <x v="4"/>
    <x v="410"/>
    <d v="2013-12-11T06:00:00"/>
  </r>
  <r>
    <n v="434"/>
    <x v="430"/>
    <x v="434"/>
    <n v="5400"/>
    <n v="903"/>
    <n v="17"/>
    <x v="3"/>
    <n v="10"/>
    <n v="90.3"/>
    <s v="CA"/>
    <s v="CAD"/>
    <n v="1480572000"/>
    <n v="1481781600"/>
    <b v="1"/>
    <b v="0"/>
    <s v="theater/plays"/>
    <x v="3"/>
    <x v="3"/>
    <x v="411"/>
    <d v="2016-12-15T06:00:00"/>
  </r>
  <r>
    <n v="435"/>
    <x v="431"/>
    <x v="435"/>
    <n v="152400"/>
    <n v="178120"/>
    <n v="117"/>
    <x v="1"/>
    <n v="1713"/>
    <n v="103.98131932282546"/>
    <s v="IT"/>
    <s v="EUR"/>
    <n v="1418623200"/>
    <n v="1419660000"/>
    <b v="0"/>
    <b v="1"/>
    <s v="theater/plays"/>
    <x v="3"/>
    <x v="3"/>
    <x v="412"/>
    <d v="2014-12-27T06:00:00"/>
  </r>
  <r>
    <n v="436"/>
    <x v="432"/>
    <x v="436"/>
    <n v="1300"/>
    <n v="13678"/>
    <n v="1052"/>
    <x v="1"/>
    <n v="249"/>
    <n v="54.931726907630519"/>
    <s v="US"/>
    <s v="USD"/>
    <n v="1555736400"/>
    <n v="1555822800"/>
    <b v="0"/>
    <b v="0"/>
    <s v="music/jazz"/>
    <x v="1"/>
    <x v="17"/>
    <x v="413"/>
    <d v="2019-04-21T05:00:00"/>
  </r>
  <r>
    <n v="437"/>
    <x v="433"/>
    <x v="437"/>
    <n v="8100"/>
    <n v="9969"/>
    <n v="123"/>
    <x v="1"/>
    <n v="192"/>
    <n v="51.921875"/>
    <s v="US"/>
    <s v="USD"/>
    <n v="1442120400"/>
    <n v="1442379600"/>
    <b v="0"/>
    <b v="1"/>
    <s v="film &amp; video/animation"/>
    <x v="4"/>
    <x v="10"/>
    <x v="414"/>
    <d v="2015-09-16T05:00:00"/>
  </r>
  <r>
    <n v="438"/>
    <x v="434"/>
    <x v="438"/>
    <n v="8300"/>
    <n v="14827"/>
    <n v="179"/>
    <x v="1"/>
    <n v="247"/>
    <n v="60.02834008097166"/>
    <s v="US"/>
    <s v="USD"/>
    <n v="1362376800"/>
    <n v="1364965200"/>
    <b v="0"/>
    <b v="0"/>
    <s v="theater/plays"/>
    <x v="3"/>
    <x v="3"/>
    <x v="415"/>
    <d v="2013-04-03T05:00:00"/>
  </r>
  <r>
    <n v="439"/>
    <x v="435"/>
    <x v="439"/>
    <n v="28400"/>
    <n v="100900"/>
    <n v="355"/>
    <x v="1"/>
    <n v="2293"/>
    <n v="44.003488879197555"/>
    <s v="US"/>
    <s v="USD"/>
    <n v="1478408400"/>
    <n v="1479016800"/>
    <b v="0"/>
    <b v="0"/>
    <s v="film &amp; video/science fiction"/>
    <x v="4"/>
    <x v="22"/>
    <x v="416"/>
    <d v="2016-11-13T06:00:00"/>
  </r>
  <r>
    <n v="440"/>
    <x v="436"/>
    <x v="440"/>
    <n v="102500"/>
    <n v="165954"/>
    <n v="162"/>
    <x v="1"/>
    <n v="3131"/>
    <n v="53.003513254551258"/>
    <s v="US"/>
    <s v="USD"/>
    <n v="1498798800"/>
    <n v="1499662800"/>
    <b v="0"/>
    <b v="0"/>
    <s v="film &amp; video/television"/>
    <x v="4"/>
    <x v="19"/>
    <x v="417"/>
    <d v="2017-07-10T05:00:00"/>
  </r>
  <r>
    <n v="441"/>
    <x v="437"/>
    <x v="441"/>
    <n v="7000"/>
    <n v="1744"/>
    <n v="25"/>
    <x v="0"/>
    <n v="32"/>
    <n v="54.5"/>
    <s v="US"/>
    <s v="USD"/>
    <n v="1335416400"/>
    <n v="1337835600"/>
    <b v="0"/>
    <b v="0"/>
    <s v="technology/wearables"/>
    <x v="2"/>
    <x v="8"/>
    <x v="418"/>
    <d v="2012-05-24T05:00:00"/>
  </r>
  <r>
    <n v="442"/>
    <x v="438"/>
    <x v="442"/>
    <n v="5400"/>
    <n v="10731"/>
    <n v="199"/>
    <x v="1"/>
    <n v="143"/>
    <n v="75.04195804195804"/>
    <s v="IT"/>
    <s v="EUR"/>
    <n v="1504328400"/>
    <n v="1505710800"/>
    <b v="0"/>
    <b v="0"/>
    <s v="theater/plays"/>
    <x v="3"/>
    <x v="3"/>
    <x v="419"/>
    <d v="2017-09-18T05:00:00"/>
  </r>
  <r>
    <n v="443"/>
    <x v="439"/>
    <x v="443"/>
    <n v="9300"/>
    <n v="3232"/>
    <n v="35"/>
    <x v="3"/>
    <n v="90"/>
    <n v="35.911111111111111"/>
    <s v="US"/>
    <s v="USD"/>
    <n v="1285822800"/>
    <n v="1287464400"/>
    <b v="0"/>
    <b v="0"/>
    <s v="theater/plays"/>
    <x v="3"/>
    <x v="3"/>
    <x v="420"/>
    <d v="2010-10-19T05:00:00"/>
  </r>
  <r>
    <n v="444"/>
    <x v="347"/>
    <x v="444"/>
    <n v="6200"/>
    <n v="10938"/>
    <n v="176"/>
    <x v="1"/>
    <n v="296"/>
    <n v="36.952702702702702"/>
    <s v="US"/>
    <s v="USD"/>
    <n v="1311483600"/>
    <n v="1311656400"/>
    <b v="0"/>
    <b v="1"/>
    <s v="music/indie rock"/>
    <x v="1"/>
    <x v="7"/>
    <x v="421"/>
    <d v="2011-07-26T05:00:00"/>
  </r>
  <r>
    <n v="445"/>
    <x v="440"/>
    <x v="445"/>
    <n v="2100"/>
    <n v="10739"/>
    <n v="511"/>
    <x v="1"/>
    <n v="170"/>
    <n v="63.170588235294119"/>
    <s v="US"/>
    <s v="USD"/>
    <n v="1291356000"/>
    <n v="1293170400"/>
    <b v="0"/>
    <b v="1"/>
    <s v="theater/plays"/>
    <x v="3"/>
    <x v="3"/>
    <x v="422"/>
    <d v="2010-12-24T06:00:00"/>
  </r>
  <r>
    <n v="446"/>
    <x v="441"/>
    <x v="446"/>
    <n v="6800"/>
    <n v="5579"/>
    <n v="82"/>
    <x v="0"/>
    <n v="186"/>
    <n v="29.99462365591398"/>
    <s v="US"/>
    <s v="USD"/>
    <n v="1355810400"/>
    <n v="1355983200"/>
    <b v="0"/>
    <b v="0"/>
    <s v="technology/wearables"/>
    <x v="2"/>
    <x v="8"/>
    <x v="423"/>
    <d v="2012-12-20T06:00:00"/>
  </r>
  <r>
    <n v="447"/>
    <x v="442"/>
    <x v="447"/>
    <n v="155200"/>
    <n v="37754"/>
    <n v="24"/>
    <x v="3"/>
    <n v="439"/>
    <n v="86"/>
    <s v="GB"/>
    <s v="GBP"/>
    <n v="1513663200"/>
    <n v="1515045600"/>
    <b v="0"/>
    <b v="0"/>
    <s v="film &amp; video/television"/>
    <x v="4"/>
    <x v="19"/>
    <x v="424"/>
    <d v="2018-01-04T06:00:00"/>
  </r>
  <r>
    <n v="448"/>
    <x v="443"/>
    <x v="448"/>
    <n v="89900"/>
    <n v="45384"/>
    <n v="50"/>
    <x v="0"/>
    <n v="605"/>
    <n v="75.014876033057845"/>
    <s v="US"/>
    <s v="USD"/>
    <n v="1365915600"/>
    <n v="1366088400"/>
    <b v="0"/>
    <b v="1"/>
    <s v="games/video games"/>
    <x v="6"/>
    <x v="11"/>
    <x v="425"/>
    <d v="2013-04-16T05:00:00"/>
  </r>
  <r>
    <n v="449"/>
    <x v="444"/>
    <x v="449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x v="11"/>
    <x v="426"/>
    <d v="2019-03-23T05:00:00"/>
  </r>
  <r>
    <n v="450"/>
    <x v="445"/>
    <x v="450"/>
    <n v="100"/>
    <n v="4"/>
    <n v="4"/>
    <x v="0"/>
    <n v="1"/>
    <n v="4"/>
    <s v="CA"/>
    <s v="CAD"/>
    <n v="1540098000"/>
    <n v="1542088800"/>
    <b v="0"/>
    <b v="0"/>
    <s v="film &amp; video/animation"/>
    <x v="4"/>
    <x v="10"/>
    <x v="427"/>
    <d v="2018-11-13T06:00:00"/>
  </r>
  <r>
    <n v="451"/>
    <x v="446"/>
    <x v="451"/>
    <n v="148400"/>
    <n v="182302"/>
    <n v="123"/>
    <x v="1"/>
    <n v="6286"/>
    <n v="29.001272669424118"/>
    <s v="US"/>
    <s v="USD"/>
    <n v="1500440400"/>
    <n v="1503118800"/>
    <b v="0"/>
    <b v="0"/>
    <s v="music/rock"/>
    <x v="1"/>
    <x v="1"/>
    <x v="428"/>
    <d v="2017-08-19T05:00:00"/>
  </r>
  <r>
    <n v="452"/>
    <x v="447"/>
    <x v="452"/>
    <n v="4800"/>
    <n v="3045"/>
    <n v="63"/>
    <x v="0"/>
    <n v="31"/>
    <n v="98.225806451612897"/>
    <s v="US"/>
    <s v="USD"/>
    <n v="1278392400"/>
    <n v="1278478800"/>
    <b v="0"/>
    <b v="0"/>
    <s v="film &amp; video/drama"/>
    <x v="4"/>
    <x v="6"/>
    <x v="429"/>
    <d v="2010-07-07T05:00:00"/>
  </r>
  <r>
    <n v="453"/>
    <x v="448"/>
    <x v="453"/>
    <n v="182400"/>
    <n v="102749"/>
    <n v="56"/>
    <x v="0"/>
    <n v="1181"/>
    <n v="87.001693480101608"/>
    <s v="US"/>
    <s v="USD"/>
    <n v="1480572000"/>
    <n v="1484114400"/>
    <b v="0"/>
    <b v="0"/>
    <s v="film &amp; video/science fiction"/>
    <x v="4"/>
    <x v="22"/>
    <x v="411"/>
    <d v="2017-01-11T06:00:00"/>
  </r>
  <r>
    <n v="454"/>
    <x v="449"/>
    <x v="454"/>
    <n v="4000"/>
    <n v="1763"/>
    <n v="44"/>
    <x v="0"/>
    <n v="39"/>
    <n v="45.205128205128204"/>
    <s v="US"/>
    <s v="USD"/>
    <n v="1382331600"/>
    <n v="1385445600"/>
    <b v="0"/>
    <b v="1"/>
    <s v="film &amp; video/drama"/>
    <x v="4"/>
    <x v="6"/>
    <x v="430"/>
    <d v="2013-11-26T06:00:00"/>
  </r>
  <r>
    <n v="455"/>
    <x v="450"/>
    <x v="455"/>
    <n v="116500"/>
    <n v="137904"/>
    <n v="118"/>
    <x v="1"/>
    <n v="3727"/>
    <n v="37.001341561577675"/>
    <s v="US"/>
    <s v="USD"/>
    <n v="1316754000"/>
    <n v="1318741200"/>
    <b v="0"/>
    <b v="0"/>
    <s v="theater/plays"/>
    <x v="3"/>
    <x v="3"/>
    <x v="431"/>
    <d v="2011-10-16T05:00:00"/>
  </r>
  <r>
    <n v="456"/>
    <x v="451"/>
    <x v="456"/>
    <n v="146400"/>
    <n v="152438"/>
    <n v="104"/>
    <x v="1"/>
    <n v="1605"/>
    <n v="94.976947040498445"/>
    <s v="US"/>
    <s v="USD"/>
    <n v="1518242400"/>
    <n v="1518242400"/>
    <b v="0"/>
    <b v="1"/>
    <s v="music/indie rock"/>
    <x v="1"/>
    <x v="7"/>
    <x v="432"/>
    <d v="2018-02-10T06:00:00"/>
  </r>
  <r>
    <n v="457"/>
    <x v="452"/>
    <x v="457"/>
    <n v="5000"/>
    <n v="1332"/>
    <n v="27"/>
    <x v="0"/>
    <n v="46"/>
    <n v="28.956521739130434"/>
    <s v="US"/>
    <s v="USD"/>
    <n v="1476421200"/>
    <n v="1476594000"/>
    <b v="0"/>
    <b v="0"/>
    <s v="theater/plays"/>
    <x v="3"/>
    <x v="3"/>
    <x v="433"/>
    <d v="2016-10-16T05:00:00"/>
  </r>
  <r>
    <n v="458"/>
    <x v="453"/>
    <x v="458"/>
    <n v="33800"/>
    <n v="118706"/>
    <n v="351"/>
    <x v="1"/>
    <n v="2120"/>
    <n v="55.993396226415094"/>
    <s v="US"/>
    <s v="USD"/>
    <n v="1269752400"/>
    <n v="1273554000"/>
    <b v="0"/>
    <b v="0"/>
    <s v="theater/plays"/>
    <x v="3"/>
    <x v="3"/>
    <x v="434"/>
    <d v="2010-05-11T05:00:00"/>
  </r>
  <r>
    <n v="459"/>
    <x v="454"/>
    <x v="459"/>
    <n v="6300"/>
    <n v="5674"/>
    <n v="90"/>
    <x v="0"/>
    <n v="105"/>
    <n v="54.038095238095238"/>
    <s v="US"/>
    <s v="USD"/>
    <n v="1419746400"/>
    <n v="1421906400"/>
    <b v="0"/>
    <b v="0"/>
    <s v="film &amp; video/documentary"/>
    <x v="4"/>
    <x v="4"/>
    <x v="435"/>
    <d v="2015-01-22T06:00:00"/>
  </r>
  <r>
    <n v="460"/>
    <x v="455"/>
    <x v="460"/>
    <n v="2400"/>
    <n v="4119"/>
    <n v="172"/>
    <x v="1"/>
    <n v="50"/>
    <n v="82.38"/>
    <s v="US"/>
    <s v="USD"/>
    <n v="1281330000"/>
    <n v="1281589200"/>
    <b v="0"/>
    <b v="0"/>
    <s v="theater/plays"/>
    <x v="3"/>
    <x v="3"/>
    <x v="8"/>
    <d v="2010-08-12T05:00:00"/>
  </r>
  <r>
    <n v="461"/>
    <x v="456"/>
    <x v="461"/>
    <n v="98800"/>
    <n v="139354"/>
    <n v="141"/>
    <x v="1"/>
    <n v="2080"/>
    <n v="66.997115384615384"/>
    <s v="US"/>
    <s v="USD"/>
    <n v="1398661200"/>
    <n v="1400389200"/>
    <b v="0"/>
    <b v="0"/>
    <s v="film &amp; video/drama"/>
    <x v="4"/>
    <x v="6"/>
    <x v="436"/>
    <d v="2014-05-18T05:00:00"/>
  </r>
  <r>
    <n v="462"/>
    <x v="457"/>
    <x v="462"/>
    <n v="188800"/>
    <n v="57734"/>
    <n v="31"/>
    <x v="0"/>
    <n v="535"/>
    <n v="107.91401869158878"/>
    <s v="US"/>
    <s v="USD"/>
    <n v="1359525600"/>
    <n v="1362808800"/>
    <b v="0"/>
    <b v="0"/>
    <s v="games/mobile games"/>
    <x v="6"/>
    <x v="20"/>
    <x v="385"/>
    <d v="2013-03-09T06:00:00"/>
  </r>
  <r>
    <n v="463"/>
    <x v="458"/>
    <x v="463"/>
    <n v="134300"/>
    <n v="145265"/>
    <n v="108"/>
    <x v="1"/>
    <n v="2105"/>
    <n v="69.009501187648453"/>
    <s v="US"/>
    <s v="USD"/>
    <n v="1388469600"/>
    <n v="1388815200"/>
    <b v="0"/>
    <b v="0"/>
    <s v="film &amp; video/animation"/>
    <x v="4"/>
    <x v="10"/>
    <x v="437"/>
    <d v="2014-01-04T06:00:00"/>
  </r>
  <r>
    <n v="464"/>
    <x v="459"/>
    <x v="464"/>
    <n v="71200"/>
    <n v="95020"/>
    <n v="133"/>
    <x v="1"/>
    <n v="2436"/>
    <n v="39.006568144499177"/>
    <s v="US"/>
    <s v="USD"/>
    <n v="1518328800"/>
    <n v="1519538400"/>
    <b v="0"/>
    <b v="0"/>
    <s v="theater/plays"/>
    <x v="3"/>
    <x v="3"/>
    <x v="438"/>
    <d v="2018-02-25T06:00:00"/>
  </r>
  <r>
    <n v="465"/>
    <x v="460"/>
    <x v="465"/>
    <n v="4700"/>
    <n v="8829"/>
    <n v="188"/>
    <x v="1"/>
    <n v="80"/>
    <n v="110.3625"/>
    <s v="US"/>
    <s v="USD"/>
    <n v="1517032800"/>
    <n v="1517810400"/>
    <b v="0"/>
    <b v="0"/>
    <s v="publishing/translations"/>
    <x v="5"/>
    <x v="18"/>
    <x v="439"/>
    <d v="2018-02-05T06:00:00"/>
  </r>
  <r>
    <n v="466"/>
    <x v="461"/>
    <x v="466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x v="8"/>
    <x v="440"/>
    <d v="2013-06-07T05:00:00"/>
  </r>
  <r>
    <n v="467"/>
    <x v="462"/>
    <x v="467"/>
    <n v="1400"/>
    <n v="8053"/>
    <n v="575"/>
    <x v="1"/>
    <n v="139"/>
    <n v="57.935251798561154"/>
    <s v="CA"/>
    <s v="CAD"/>
    <n v="1448258400"/>
    <n v="1448863200"/>
    <b v="0"/>
    <b v="1"/>
    <s v="technology/web"/>
    <x v="2"/>
    <x v="2"/>
    <x v="441"/>
    <d v="2015-11-30T06:00:00"/>
  </r>
  <r>
    <n v="468"/>
    <x v="463"/>
    <x v="468"/>
    <n v="4000"/>
    <n v="1620"/>
    <n v="41"/>
    <x v="0"/>
    <n v="16"/>
    <n v="101.25"/>
    <s v="US"/>
    <s v="USD"/>
    <n v="1555218000"/>
    <n v="1556600400"/>
    <b v="0"/>
    <b v="0"/>
    <s v="theater/plays"/>
    <x v="3"/>
    <x v="3"/>
    <x v="442"/>
    <d v="2019-04-30T05:00:00"/>
  </r>
  <r>
    <n v="469"/>
    <x v="464"/>
    <x v="469"/>
    <n v="5600"/>
    <n v="10328"/>
    <n v="184"/>
    <x v="1"/>
    <n v="159"/>
    <n v="64.95597484276729"/>
    <s v="US"/>
    <s v="USD"/>
    <n v="1431925200"/>
    <n v="1432098000"/>
    <b v="0"/>
    <b v="0"/>
    <s v="film &amp; video/drama"/>
    <x v="4"/>
    <x v="6"/>
    <x v="443"/>
    <d v="2015-05-20T05:00:00"/>
  </r>
  <r>
    <n v="470"/>
    <x v="465"/>
    <x v="470"/>
    <n v="3600"/>
    <n v="10289"/>
    <n v="286"/>
    <x v="1"/>
    <n v="381"/>
    <n v="27.00524934383202"/>
    <s v="US"/>
    <s v="USD"/>
    <n v="1481522400"/>
    <n v="1482127200"/>
    <b v="0"/>
    <b v="0"/>
    <s v="technology/wearables"/>
    <x v="2"/>
    <x v="8"/>
    <x v="315"/>
    <d v="2016-12-19T06:00:00"/>
  </r>
  <r>
    <n v="471"/>
    <x v="197"/>
    <x v="471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x v="0"/>
    <x v="444"/>
    <d v="2012-05-02T05:00:00"/>
  </r>
  <r>
    <n v="472"/>
    <x v="466"/>
    <x v="472"/>
    <n v="153800"/>
    <n v="60342"/>
    <n v="39"/>
    <x v="0"/>
    <n v="575"/>
    <n v="104.94260869565217"/>
    <s v="US"/>
    <s v="USD"/>
    <n v="1552280400"/>
    <n v="1556946000"/>
    <b v="0"/>
    <b v="0"/>
    <s v="music/rock"/>
    <x v="1"/>
    <x v="1"/>
    <x v="445"/>
    <d v="2019-05-04T05:00:00"/>
  </r>
  <r>
    <n v="473"/>
    <x v="467"/>
    <x v="473"/>
    <n v="5000"/>
    <n v="8907"/>
    <n v="178"/>
    <x v="1"/>
    <n v="106"/>
    <n v="84.028301886792448"/>
    <s v="US"/>
    <s v="USD"/>
    <n v="1529989200"/>
    <n v="1530075600"/>
    <b v="0"/>
    <b v="0"/>
    <s v="music/electric music"/>
    <x v="1"/>
    <x v="5"/>
    <x v="446"/>
    <d v="2018-06-27T05:00:00"/>
  </r>
  <r>
    <n v="474"/>
    <x v="468"/>
    <x v="474"/>
    <n v="4000"/>
    <n v="14606"/>
    <n v="365"/>
    <x v="1"/>
    <n v="142"/>
    <n v="102.85915492957747"/>
    <s v="US"/>
    <s v="USD"/>
    <n v="1418709600"/>
    <n v="1418796000"/>
    <b v="0"/>
    <b v="0"/>
    <s v="film &amp; video/television"/>
    <x v="4"/>
    <x v="19"/>
    <x v="447"/>
    <d v="2014-12-17T06:00:00"/>
  </r>
  <r>
    <n v="475"/>
    <x v="469"/>
    <x v="475"/>
    <n v="7400"/>
    <n v="8432"/>
    <n v="114"/>
    <x v="1"/>
    <n v="211"/>
    <n v="39.962085308056871"/>
    <s v="US"/>
    <s v="USD"/>
    <n v="1372136400"/>
    <n v="1372482000"/>
    <b v="0"/>
    <b v="1"/>
    <s v="publishing/translations"/>
    <x v="5"/>
    <x v="18"/>
    <x v="448"/>
    <d v="2013-06-29T05:00:00"/>
  </r>
  <r>
    <n v="476"/>
    <x v="470"/>
    <x v="476"/>
    <n v="191500"/>
    <n v="57122"/>
    <n v="30"/>
    <x v="0"/>
    <n v="1120"/>
    <n v="51.001785714285717"/>
    <s v="US"/>
    <s v="USD"/>
    <n v="1533877200"/>
    <n v="1534395600"/>
    <b v="0"/>
    <b v="0"/>
    <s v="publishing/fiction"/>
    <x v="5"/>
    <x v="13"/>
    <x v="342"/>
    <d v="2018-08-16T05:00:00"/>
  </r>
  <r>
    <n v="477"/>
    <x v="471"/>
    <x v="477"/>
    <n v="8500"/>
    <n v="4613"/>
    <n v="54"/>
    <x v="0"/>
    <n v="113"/>
    <n v="40.823008849557525"/>
    <s v="US"/>
    <s v="USD"/>
    <n v="1309064400"/>
    <n v="1311397200"/>
    <b v="0"/>
    <b v="0"/>
    <s v="film &amp; video/science fiction"/>
    <x v="4"/>
    <x v="22"/>
    <x v="449"/>
    <d v="2011-07-23T05:00:00"/>
  </r>
  <r>
    <n v="478"/>
    <x v="472"/>
    <x v="478"/>
    <n v="68800"/>
    <n v="162603"/>
    <n v="236"/>
    <x v="1"/>
    <n v="2756"/>
    <n v="58.999637155297535"/>
    <s v="US"/>
    <s v="USD"/>
    <n v="1425877200"/>
    <n v="1426914000"/>
    <b v="0"/>
    <b v="0"/>
    <s v="technology/wearables"/>
    <x v="2"/>
    <x v="8"/>
    <x v="450"/>
    <d v="2015-03-21T05:00:00"/>
  </r>
  <r>
    <n v="479"/>
    <x v="473"/>
    <x v="479"/>
    <n v="2400"/>
    <n v="12310"/>
    <n v="513"/>
    <x v="1"/>
    <n v="173"/>
    <n v="71.156069364161851"/>
    <s v="GB"/>
    <s v="GBP"/>
    <n v="1501304400"/>
    <n v="1501477200"/>
    <b v="0"/>
    <b v="0"/>
    <s v="food/food trucks"/>
    <x v="0"/>
    <x v="0"/>
    <x v="451"/>
    <d v="2017-07-31T05:00:00"/>
  </r>
  <r>
    <n v="480"/>
    <x v="474"/>
    <x v="480"/>
    <n v="8600"/>
    <n v="8656"/>
    <n v="101"/>
    <x v="1"/>
    <n v="87"/>
    <n v="99.494252873563212"/>
    <s v="US"/>
    <s v="USD"/>
    <n v="1268287200"/>
    <n v="1269061200"/>
    <b v="0"/>
    <b v="1"/>
    <s v="photography/photography books"/>
    <x v="7"/>
    <x v="14"/>
    <x v="452"/>
    <d v="2010-03-20T05:00:00"/>
  </r>
  <r>
    <n v="481"/>
    <x v="475"/>
    <x v="481"/>
    <n v="196600"/>
    <n v="159931"/>
    <n v="81"/>
    <x v="0"/>
    <n v="1538"/>
    <n v="103.98634590377114"/>
    <s v="US"/>
    <s v="USD"/>
    <n v="1412139600"/>
    <n v="1415772000"/>
    <b v="0"/>
    <b v="1"/>
    <s v="theater/plays"/>
    <x v="3"/>
    <x v="3"/>
    <x v="453"/>
    <d v="2014-11-12T06:00:00"/>
  </r>
  <r>
    <n v="482"/>
    <x v="476"/>
    <x v="482"/>
    <n v="4200"/>
    <n v="689"/>
    <n v="16"/>
    <x v="0"/>
    <n v="9"/>
    <n v="76.555555555555557"/>
    <s v="US"/>
    <s v="USD"/>
    <n v="1330063200"/>
    <n v="1331013600"/>
    <b v="0"/>
    <b v="1"/>
    <s v="publishing/fiction"/>
    <x v="5"/>
    <x v="13"/>
    <x v="454"/>
    <d v="2012-03-06T06:00:00"/>
  </r>
  <r>
    <n v="483"/>
    <x v="477"/>
    <x v="483"/>
    <n v="91400"/>
    <n v="48236"/>
    <n v="53"/>
    <x v="0"/>
    <n v="554"/>
    <n v="87.068592057761734"/>
    <s v="US"/>
    <s v="USD"/>
    <n v="1576130400"/>
    <n v="1576735200"/>
    <b v="0"/>
    <b v="0"/>
    <s v="theater/plays"/>
    <x v="3"/>
    <x v="3"/>
    <x v="455"/>
    <d v="2019-12-19T06:00:00"/>
  </r>
  <r>
    <n v="484"/>
    <x v="478"/>
    <x v="484"/>
    <n v="29600"/>
    <n v="77021"/>
    <n v="260"/>
    <x v="1"/>
    <n v="1572"/>
    <n v="48.99554707379135"/>
    <s v="GB"/>
    <s v="GBP"/>
    <n v="1407128400"/>
    <n v="1411362000"/>
    <b v="0"/>
    <b v="1"/>
    <s v="food/food trucks"/>
    <x v="0"/>
    <x v="0"/>
    <x v="456"/>
    <d v="2014-09-22T05:00:00"/>
  </r>
  <r>
    <n v="485"/>
    <x v="479"/>
    <x v="485"/>
    <n v="90600"/>
    <n v="27844"/>
    <n v="31"/>
    <x v="0"/>
    <n v="648"/>
    <n v="42.969135802469133"/>
    <s v="GB"/>
    <s v="GBP"/>
    <n v="1560142800"/>
    <n v="1563685200"/>
    <b v="0"/>
    <b v="0"/>
    <s v="theater/plays"/>
    <x v="3"/>
    <x v="3"/>
    <x v="457"/>
    <d v="2019-07-21T05:00:00"/>
  </r>
  <r>
    <n v="486"/>
    <x v="480"/>
    <x v="486"/>
    <n v="5200"/>
    <n v="702"/>
    <n v="14"/>
    <x v="0"/>
    <n v="21"/>
    <n v="33.428571428571431"/>
    <s v="GB"/>
    <s v="GBP"/>
    <n v="1520575200"/>
    <n v="1521867600"/>
    <b v="0"/>
    <b v="1"/>
    <s v="publishing/translations"/>
    <x v="5"/>
    <x v="18"/>
    <x v="458"/>
    <d v="2018-03-24T05:00:00"/>
  </r>
  <r>
    <n v="487"/>
    <x v="481"/>
    <x v="487"/>
    <n v="110300"/>
    <n v="197024"/>
    <n v="179"/>
    <x v="1"/>
    <n v="2346"/>
    <n v="83.982949701619773"/>
    <s v="US"/>
    <s v="USD"/>
    <n v="1492664400"/>
    <n v="1495515600"/>
    <b v="0"/>
    <b v="0"/>
    <s v="theater/plays"/>
    <x v="3"/>
    <x v="3"/>
    <x v="459"/>
    <d v="2017-05-23T05:00:00"/>
  </r>
  <r>
    <n v="488"/>
    <x v="482"/>
    <x v="488"/>
    <n v="5300"/>
    <n v="11663"/>
    <n v="220"/>
    <x v="1"/>
    <n v="115"/>
    <n v="101.41739130434783"/>
    <s v="US"/>
    <s v="USD"/>
    <n v="1454479200"/>
    <n v="1455948000"/>
    <b v="0"/>
    <b v="0"/>
    <s v="theater/plays"/>
    <x v="3"/>
    <x v="3"/>
    <x v="460"/>
    <d v="2016-02-20T06:00:00"/>
  </r>
  <r>
    <n v="489"/>
    <x v="483"/>
    <x v="489"/>
    <n v="9200"/>
    <n v="9339"/>
    <n v="102"/>
    <x v="1"/>
    <n v="85"/>
    <n v="109.87058823529412"/>
    <s v="IT"/>
    <s v="EUR"/>
    <n v="1281934800"/>
    <n v="1282366800"/>
    <b v="0"/>
    <b v="0"/>
    <s v="technology/wearables"/>
    <x v="2"/>
    <x v="8"/>
    <x v="461"/>
    <d v="2010-08-21T05:00:00"/>
  </r>
  <r>
    <n v="490"/>
    <x v="484"/>
    <x v="490"/>
    <n v="2400"/>
    <n v="4596"/>
    <n v="192"/>
    <x v="1"/>
    <n v="144"/>
    <n v="31.916666666666668"/>
    <s v="US"/>
    <s v="USD"/>
    <n v="1573970400"/>
    <n v="1574575200"/>
    <b v="0"/>
    <b v="0"/>
    <s v="journalism/audio"/>
    <x v="8"/>
    <x v="23"/>
    <x v="462"/>
    <d v="2019-11-24T06:00:00"/>
  </r>
  <r>
    <n v="491"/>
    <x v="485"/>
    <x v="491"/>
    <n v="56800"/>
    <n v="173437"/>
    <n v="305"/>
    <x v="1"/>
    <n v="2443"/>
    <n v="70.993450675399103"/>
    <s v="US"/>
    <s v="USD"/>
    <n v="1372654800"/>
    <n v="1374901200"/>
    <b v="0"/>
    <b v="1"/>
    <s v="food/food trucks"/>
    <x v="0"/>
    <x v="0"/>
    <x v="463"/>
    <d v="2013-07-27T05:00:00"/>
  </r>
  <r>
    <n v="492"/>
    <x v="486"/>
    <x v="492"/>
    <n v="191000"/>
    <n v="45831"/>
    <n v="24"/>
    <x v="3"/>
    <n v="595"/>
    <n v="77.026890756302521"/>
    <s v="US"/>
    <s v="USD"/>
    <n v="1275886800"/>
    <n v="1278910800"/>
    <b v="1"/>
    <b v="1"/>
    <s v="film &amp; video/shorts"/>
    <x v="4"/>
    <x v="12"/>
    <x v="464"/>
    <d v="2010-07-12T05:00:00"/>
  </r>
  <r>
    <n v="493"/>
    <x v="487"/>
    <x v="493"/>
    <n v="900"/>
    <n v="6514"/>
    <n v="724"/>
    <x v="1"/>
    <n v="64"/>
    <n v="101.78125"/>
    <s v="US"/>
    <s v="USD"/>
    <n v="1561784400"/>
    <n v="1562907600"/>
    <b v="0"/>
    <b v="0"/>
    <s v="photography/photography books"/>
    <x v="7"/>
    <x v="14"/>
    <x v="465"/>
    <d v="2019-07-12T05:00:00"/>
  </r>
  <r>
    <n v="494"/>
    <x v="488"/>
    <x v="494"/>
    <n v="2500"/>
    <n v="13684"/>
    <n v="547"/>
    <x v="1"/>
    <n v="268"/>
    <n v="51.059701492537314"/>
    <s v="US"/>
    <s v="USD"/>
    <n v="1332392400"/>
    <n v="1332478800"/>
    <b v="0"/>
    <b v="0"/>
    <s v="technology/wearables"/>
    <x v="2"/>
    <x v="8"/>
    <x v="466"/>
    <d v="2012-03-23T05:00:00"/>
  </r>
  <r>
    <n v="495"/>
    <x v="489"/>
    <x v="495"/>
    <n v="3200"/>
    <n v="13264"/>
    <n v="415"/>
    <x v="1"/>
    <n v="195"/>
    <n v="68.02051282051282"/>
    <s v="DK"/>
    <s v="DKK"/>
    <n v="1402376400"/>
    <n v="1402722000"/>
    <b v="0"/>
    <b v="0"/>
    <s v="theater/plays"/>
    <x v="3"/>
    <x v="3"/>
    <x v="467"/>
    <d v="2014-06-14T05:00:00"/>
  </r>
  <r>
    <n v="496"/>
    <x v="490"/>
    <x v="496"/>
    <n v="183800"/>
    <n v="1667"/>
    <n v="1"/>
    <x v="0"/>
    <n v="54"/>
    <n v="30.87037037037037"/>
    <s v="US"/>
    <s v="USD"/>
    <n v="1495342800"/>
    <n v="1496811600"/>
    <b v="0"/>
    <b v="0"/>
    <s v="film &amp; video/animation"/>
    <x v="4"/>
    <x v="10"/>
    <x v="468"/>
    <d v="2017-06-07T05:00:00"/>
  </r>
  <r>
    <n v="497"/>
    <x v="491"/>
    <x v="497"/>
    <n v="9800"/>
    <n v="3349"/>
    <n v="34"/>
    <x v="0"/>
    <n v="120"/>
    <n v="27.908333333333335"/>
    <s v="US"/>
    <s v="USD"/>
    <n v="1482213600"/>
    <n v="1482213600"/>
    <b v="0"/>
    <b v="1"/>
    <s v="technology/wearables"/>
    <x v="2"/>
    <x v="8"/>
    <x v="469"/>
    <d v="2016-12-20T06:00:00"/>
  </r>
  <r>
    <n v="498"/>
    <x v="492"/>
    <x v="498"/>
    <n v="193400"/>
    <n v="46317"/>
    <n v="24"/>
    <x v="0"/>
    <n v="579"/>
    <n v="79.994818652849744"/>
    <s v="DK"/>
    <s v="DKK"/>
    <n v="1420092000"/>
    <n v="1420264800"/>
    <b v="0"/>
    <b v="0"/>
    <s v="technology/web"/>
    <x v="2"/>
    <x v="2"/>
    <x v="470"/>
    <d v="2015-01-03T06:00:00"/>
  </r>
  <r>
    <n v="499"/>
    <x v="493"/>
    <x v="499"/>
    <n v="163800"/>
    <n v="78743"/>
    <n v="48"/>
    <x v="0"/>
    <n v="2072"/>
    <n v="38.003378378378379"/>
    <s v="US"/>
    <s v="USD"/>
    <n v="1458018000"/>
    <n v="1458450000"/>
    <b v="0"/>
    <b v="1"/>
    <s v="film &amp; video/documentary"/>
    <x v="4"/>
    <x v="4"/>
    <x v="471"/>
    <d v="2016-03-20T05:00:00"/>
  </r>
  <r>
    <n v="500"/>
    <x v="494"/>
    <x v="500"/>
    <n v="100"/>
    <n v="0"/>
    <n v="0"/>
    <x v="0"/>
    <n v="0"/>
    <e v="#DIV/0!"/>
    <s v="US"/>
    <s v="USD"/>
    <n v="1367384400"/>
    <n v="1369803600"/>
    <b v="0"/>
    <b v="1"/>
    <s v="theater/plays"/>
    <x v="3"/>
    <x v="3"/>
    <x v="472"/>
    <d v="2013-05-29T05:00:00"/>
  </r>
  <r>
    <n v="501"/>
    <x v="495"/>
    <x v="501"/>
    <n v="153600"/>
    <n v="107743"/>
    <n v="70"/>
    <x v="0"/>
    <n v="1796"/>
    <n v="59.990534521158132"/>
    <s v="US"/>
    <s v="USD"/>
    <n v="1363064400"/>
    <n v="1363237200"/>
    <b v="0"/>
    <b v="0"/>
    <s v="film &amp; video/documentary"/>
    <x v="4"/>
    <x v="4"/>
    <x v="473"/>
    <d v="2013-03-14T05:00:00"/>
  </r>
  <r>
    <n v="502"/>
    <x v="212"/>
    <x v="502"/>
    <n v="1300"/>
    <n v="6889"/>
    <n v="530"/>
    <x v="1"/>
    <n v="186"/>
    <n v="37.037634408602152"/>
    <s v="AU"/>
    <s v="AUD"/>
    <n v="1343365200"/>
    <n v="1345870800"/>
    <b v="0"/>
    <b v="1"/>
    <s v="games/video games"/>
    <x v="6"/>
    <x v="11"/>
    <x v="474"/>
    <d v="2012-08-25T05:00:00"/>
  </r>
  <r>
    <n v="503"/>
    <x v="496"/>
    <x v="503"/>
    <n v="25500"/>
    <n v="45983"/>
    <n v="180"/>
    <x v="1"/>
    <n v="460"/>
    <n v="99.963043478260872"/>
    <s v="US"/>
    <s v="USD"/>
    <n v="1435726800"/>
    <n v="1437454800"/>
    <b v="0"/>
    <b v="0"/>
    <s v="film &amp; video/drama"/>
    <x v="4"/>
    <x v="6"/>
    <x v="72"/>
    <d v="2015-07-21T05:00:00"/>
  </r>
  <r>
    <n v="504"/>
    <x v="497"/>
    <x v="504"/>
    <n v="7500"/>
    <n v="6924"/>
    <n v="92"/>
    <x v="0"/>
    <n v="62"/>
    <n v="111.6774193548387"/>
    <s v="IT"/>
    <s v="EUR"/>
    <n v="1431925200"/>
    <n v="1432011600"/>
    <b v="0"/>
    <b v="0"/>
    <s v="music/rock"/>
    <x v="1"/>
    <x v="1"/>
    <x v="443"/>
    <d v="2015-05-19T05:00:00"/>
  </r>
  <r>
    <n v="505"/>
    <x v="498"/>
    <x v="505"/>
    <n v="89900"/>
    <n v="12497"/>
    <n v="14"/>
    <x v="0"/>
    <n v="347"/>
    <n v="36.014409221902014"/>
    <s v="US"/>
    <s v="USD"/>
    <n v="1362722400"/>
    <n v="1366347600"/>
    <b v="0"/>
    <b v="1"/>
    <s v="publishing/radio &amp; podcasts"/>
    <x v="5"/>
    <x v="15"/>
    <x v="475"/>
    <d v="2013-04-19T05:00:00"/>
  </r>
  <r>
    <n v="506"/>
    <x v="499"/>
    <x v="506"/>
    <n v="18000"/>
    <n v="166874"/>
    <n v="927"/>
    <x v="1"/>
    <n v="2528"/>
    <n v="66.010284810126578"/>
    <s v="US"/>
    <s v="USD"/>
    <n v="1511416800"/>
    <n v="1512885600"/>
    <b v="0"/>
    <b v="1"/>
    <s v="theater/plays"/>
    <x v="3"/>
    <x v="3"/>
    <x v="81"/>
    <d v="2017-12-10T06:00:00"/>
  </r>
  <r>
    <n v="507"/>
    <x v="500"/>
    <x v="507"/>
    <n v="2100"/>
    <n v="837"/>
    <n v="40"/>
    <x v="0"/>
    <n v="19"/>
    <n v="44.05263157894737"/>
    <s v="US"/>
    <s v="USD"/>
    <n v="1365483600"/>
    <n v="1369717200"/>
    <b v="0"/>
    <b v="1"/>
    <s v="technology/web"/>
    <x v="2"/>
    <x v="2"/>
    <x v="476"/>
    <d v="2013-05-28T05:00:00"/>
  </r>
  <r>
    <n v="508"/>
    <x v="501"/>
    <x v="508"/>
    <n v="172700"/>
    <n v="193820"/>
    <n v="112"/>
    <x v="1"/>
    <n v="3657"/>
    <n v="52.999726551818434"/>
    <s v="US"/>
    <s v="USD"/>
    <n v="1532840400"/>
    <n v="1534654800"/>
    <b v="0"/>
    <b v="0"/>
    <s v="theater/plays"/>
    <x v="3"/>
    <x v="3"/>
    <x v="192"/>
    <d v="2018-08-19T05:00:00"/>
  </r>
  <r>
    <n v="509"/>
    <x v="173"/>
    <x v="509"/>
    <n v="168500"/>
    <n v="119510"/>
    <n v="71"/>
    <x v="0"/>
    <n v="1258"/>
    <n v="95"/>
    <s v="US"/>
    <s v="USD"/>
    <n v="1336194000"/>
    <n v="1337058000"/>
    <b v="0"/>
    <b v="0"/>
    <s v="theater/plays"/>
    <x v="3"/>
    <x v="3"/>
    <x v="477"/>
    <d v="2012-05-15T05:00:00"/>
  </r>
  <r>
    <n v="510"/>
    <x v="502"/>
    <x v="510"/>
    <n v="7800"/>
    <n v="9289"/>
    <n v="119"/>
    <x v="1"/>
    <n v="131"/>
    <n v="70.908396946564892"/>
    <s v="AU"/>
    <s v="AUD"/>
    <n v="1527742800"/>
    <n v="1529816400"/>
    <b v="0"/>
    <b v="0"/>
    <s v="film &amp; video/drama"/>
    <x v="4"/>
    <x v="6"/>
    <x v="478"/>
    <d v="2018-06-24T05:00:00"/>
  </r>
  <r>
    <n v="511"/>
    <x v="503"/>
    <x v="511"/>
    <n v="147800"/>
    <n v="35498"/>
    <n v="24"/>
    <x v="0"/>
    <n v="362"/>
    <n v="98.060773480662988"/>
    <s v="US"/>
    <s v="USD"/>
    <n v="1564030800"/>
    <n v="1564894800"/>
    <b v="0"/>
    <b v="0"/>
    <s v="theater/plays"/>
    <x v="3"/>
    <x v="3"/>
    <x v="479"/>
    <d v="2019-08-04T05:00:00"/>
  </r>
  <r>
    <n v="512"/>
    <x v="504"/>
    <x v="512"/>
    <n v="9100"/>
    <n v="12678"/>
    <n v="139"/>
    <x v="1"/>
    <n v="239"/>
    <n v="53.046025104602514"/>
    <s v="US"/>
    <s v="USD"/>
    <n v="1404536400"/>
    <n v="1404622800"/>
    <b v="0"/>
    <b v="1"/>
    <s v="games/video games"/>
    <x v="6"/>
    <x v="11"/>
    <x v="480"/>
    <d v="2014-07-06T05:00:00"/>
  </r>
  <r>
    <n v="513"/>
    <x v="505"/>
    <x v="513"/>
    <n v="8300"/>
    <n v="3260"/>
    <n v="39"/>
    <x v="3"/>
    <n v="35"/>
    <n v="93.142857142857139"/>
    <s v="US"/>
    <s v="USD"/>
    <n v="1284008400"/>
    <n v="1284181200"/>
    <b v="0"/>
    <b v="0"/>
    <s v="film &amp; video/television"/>
    <x v="4"/>
    <x v="19"/>
    <x v="180"/>
    <d v="2010-09-11T05:00:00"/>
  </r>
  <r>
    <n v="514"/>
    <x v="506"/>
    <x v="514"/>
    <n v="138700"/>
    <n v="31123"/>
    <n v="22"/>
    <x v="3"/>
    <n v="528"/>
    <n v="58.945075757575758"/>
    <s v="CH"/>
    <s v="CHF"/>
    <n v="1386309600"/>
    <n v="1386741600"/>
    <b v="0"/>
    <b v="1"/>
    <s v="music/rock"/>
    <x v="1"/>
    <x v="1"/>
    <x v="481"/>
    <d v="2013-12-11T06:00:00"/>
  </r>
  <r>
    <n v="515"/>
    <x v="507"/>
    <x v="515"/>
    <n v="8600"/>
    <n v="4797"/>
    <n v="56"/>
    <x v="0"/>
    <n v="133"/>
    <n v="36.067669172932334"/>
    <s v="CA"/>
    <s v="CAD"/>
    <n v="1324620000"/>
    <n v="1324792800"/>
    <b v="0"/>
    <b v="1"/>
    <s v="theater/plays"/>
    <x v="3"/>
    <x v="3"/>
    <x v="482"/>
    <d v="2011-12-25T06:00:00"/>
  </r>
  <r>
    <n v="516"/>
    <x v="508"/>
    <x v="516"/>
    <n v="125400"/>
    <n v="53324"/>
    <n v="43"/>
    <x v="0"/>
    <n v="846"/>
    <n v="63.030732860520096"/>
    <s v="US"/>
    <s v="USD"/>
    <n v="1281070800"/>
    <n v="1284354000"/>
    <b v="0"/>
    <b v="0"/>
    <s v="publishing/nonfiction"/>
    <x v="5"/>
    <x v="9"/>
    <x v="194"/>
    <d v="2010-09-13T05:00:00"/>
  </r>
  <r>
    <n v="517"/>
    <x v="509"/>
    <x v="517"/>
    <n v="5900"/>
    <n v="6608"/>
    <n v="112"/>
    <x v="1"/>
    <n v="78"/>
    <n v="84.717948717948715"/>
    <s v="US"/>
    <s v="USD"/>
    <n v="1493960400"/>
    <n v="1494392400"/>
    <b v="0"/>
    <b v="0"/>
    <s v="food/food trucks"/>
    <x v="0"/>
    <x v="0"/>
    <x v="483"/>
    <d v="2017-05-10T05:00:00"/>
  </r>
  <r>
    <n v="518"/>
    <x v="510"/>
    <x v="518"/>
    <n v="8800"/>
    <n v="622"/>
    <n v="7"/>
    <x v="0"/>
    <n v="10"/>
    <n v="62.2"/>
    <s v="US"/>
    <s v="USD"/>
    <n v="1519365600"/>
    <n v="1519538400"/>
    <b v="0"/>
    <b v="1"/>
    <s v="film &amp; video/animation"/>
    <x v="4"/>
    <x v="10"/>
    <x v="484"/>
    <d v="2018-02-25T06:00:00"/>
  </r>
  <r>
    <n v="519"/>
    <x v="511"/>
    <x v="519"/>
    <n v="177700"/>
    <n v="180802"/>
    <n v="102"/>
    <x v="1"/>
    <n v="1773"/>
    <n v="101.97518330513255"/>
    <s v="US"/>
    <s v="USD"/>
    <n v="1420696800"/>
    <n v="1421906400"/>
    <b v="0"/>
    <b v="1"/>
    <s v="music/rock"/>
    <x v="1"/>
    <x v="1"/>
    <x v="355"/>
    <d v="2015-01-22T06:00:00"/>
  </r>
  <r>
    <n v="520"/>
    <x v="512"/>
    <x v="520"/>
    <n v="800"/>
    <n v="3406"/>
    <n v="426"/>
    <x v="1"/>
    <n v="32"/>
    <n v="106.4375"/>
    <s v="US"/>
    <s v="USD"/>
    <n v="1555650000"/>
    <n v="1555909200"/>
    <b v="0"/>
    <b v="0"/>
    <s v="theater/plays"/>
    <x v="3"/>
    <x v="3"/>
    <x v="485"/>
    <d v="2019-04-22T05:00:00"/>
  </r>
  <r>
    <n v="521"/>
    <x v="513"/>
    <x v="47"/>
    <n v="7600"/>
    <n v="11061"/>
    <n v="146"/>
    <x v="1"/>
    <n v="369"/>
    <n v="29.975609756097562"/>
    <s v="US"/>
    <s v="USD"/>
    <n v="1471928400"/>
    <n v="1472446800"/>
    <b v="0"/>
    <b v="1"/>
    <s v="film &amp; video/drama"/>
    <x v="4"/>
    <x v="6"/>
    <x v="486"/>
    <d v="2016-08-29T05:00:00"/>
  </r>
  <r>
    <n v="522"/>
    <x v="514"/>
    <x v="521"/>
    <n v="50500"/>
    <n v="16389"/>
    <n v="32"/>
    <x v="0"/>
    <n v="191"/>
    <n v="85.806282722513089"/>
    <s v="US"/>
    <s v="USD"/>
    <n v="1341291600"/>
    <n v="1342328400"/>
    <b v="0"/>
    <b v="0"/>
    <s v="film &amp; video/shorts"/>
    <x v="4"/>
    <x v="12"/>
    <x v="487"/>
    <d v="2012-07-15T05:00:00"/>
  </r>
  <r>
    <n v="523"/>
    <x v="515"/>
    <x v="522"/>
    <n v="900"/>
    <n v="6303"/>
    <n v="700"/>
    <x v="1"/>
    <n v="89"/>
    <n v="70.82022471910112"/>
    <s v="US"/>
    <s v="USD"/>
    <n v="1267682400"/>
    <n v="1268114400"/>
    <b v="0"/>
    <b v="0"/>
    <s v="film &amp; video/shorts"/>
    <x v="4"/>
    <x v="12"/>
    <x v="488"/>
    <d v="2010-03-09T06:00:00"/>
  </r>
  <r>
    <n v="524"/>
    <x v="516"/>
    <x v="523"/>
    <n v="96700"/>
    <n v="81136"/>
    <n v="84"/>
    <x v="0"/>
    <n v="1979"/>
    <n v="40.998484082870135"/>
    <s v="US"/>
    <s v="USD"/>
    <n v="1272258000"/>
    <n v="1273381200"/>
    <b v="0"/>
    <b v="0"/>
    <s v="theater/plays"/>
    <x v="3"/>
    <x v="3"/>
    <x v="489"/>
    <d v="2010-05-09T05:00:00"/>
  </r>
  <r>
    <n v="525"/>
    <x v="517"/>
    <x v="524"/>
    <n v="2100"/>
    <n v="1768"/>
    <n v="84"/>
    <x v="0"/>
    <n v="63"/>
    <n v="28.063492063492063"/>
    <s v="US"/>
    <s v="USD"/>
    <n v="1290492000"/>
    <n v="1290837600"/>
    <b v="0"/>
    <b v="0"/>
    <s v="technology/wearables"/>
    <x v="2"/>
    <x v="8"/>
    <x v="490"/>
    <d v="2010-11-27T06:00:00"/>
  </r>
  <r>
    <n v="526"/>
    <x v="518"/>
    <x v="525"/>
    <n v="8300"/>
    <n v="12944"/>
    <n v="156"/>
    <x v="1"/>
    <n v="147"/>
    <n v="88.054421768707485"/>
    <s v="US"/>
    <s v="USD"/>
    <n v="1451109600"/>
    <n v="1454306400"/>
    <b v="0"/>
    <b v="1"/>
    <s v="theater/plays"/>
    <x v="3"/>
    <x v="3"/>
    <x v="312"/>
    <d v="2016-02-01T06:00:00"/>
  </r>
  <r>
    <n v="527"/>
    <x v="519"/>
    <x v="526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x v="10"/>
    <x v="491"/>
    <d v="2016-03-12T06:00:00"/>
  </r>
  <r>
    <n v="528"/>
    <x v="520"/>
    <x v="527"/>
    <n v="9000"/>
    <n v="7227"/>
    <n v="80"/>
    <x v="0"/>
    <n v="80"/>
    <n v="90.337500000000006"/>
    <s v="GB"/>
    <s v="GBP"/>
    <n v="1385186400"/>
    <n v="1389074400"/>
    <b v="0"/>
    <b v="0"/>
    <s v="music/indie rock"/>
    <x v="1"/>
    <x v="7"/>
    <x v="492"/>
    <d v="2014-01-07T06:00:00"/>
  </r>
  <r>
    <n v="529"/>
    <x v="521"/>
    <x v="528"/>
    <n v="5100"/>
    <n v="574"/>
    <n v="11"/>
    <x v="0"/>
    <n v="9"/>
    <n v="63.777777777777779"/>
    <s v="US"/>
    <s v="USD"/>
    <n v="1399698000"/>
    <n v="1402117200"/>
    <b v="0"/>
    <b v="0"/>
    <s v="games/video games"/>
    <x v="6"/>
    <x v="11"/>
    <x v="493"/>
    <d v="2014-06-07T05:00:00"/>
  </r>
  <r>
    <n v="530"/>
    <x v="522"/>
    <x v="529"/>
    <n v="105000"/>
    <n v="96328"/>
    <n v="92"/>
    <x v="0"/>
    <n v="1784"/>
    <n v="53.995515695067262"/>
    <s v="US"/>
    <s v="USD"/>
    <n v="1283230800"/>
    <n v="1284440400"/>
    <b v="0"/>
    <b v="1"/>
    <s v="publishing/fiction"/>
    <x v="5"/>
    <x v="13"/>
    <x v="494"/>
    <d v="2010-09-14T05:00:00"/>
  </r>
  <r>
    <n v="531"/>
    <x v="523"/>
    <x v="530"/>
    <n v="186700"/>
    <n v="178338"/>
    <n v="96"/>
    <x v="2"/>
    <n v="3640"/>
    <n v="48.993956043956047"/>
    <s v="CH"/>
    <s v="CHF"/>
    <n v="1384149600"/>
    <n v="1388988000"/>
    <b v="0"/>
    <b v="0"/>
    <s v="games/video games"/>
    <x v="6"/>
    <x v="11"/>
    <x v="495"/>
    <d v="2014-01-06T06:00:00"/>
  </r>
  <r>
    <n v="532"/>
    <x v="524"/>
    <x v="531"/>
    <n v="1600"/>
    <n v="8046"/>
    <n v="503"/>
    <x v="1"/>
    <n v="126"/>
    <n v="63.857142857142854"/>
    <s v="CA"/>
    <s v="CAD"/>
    <n v="1516860000"/>
    <n v="1516946400"/>
    <b v="0"/>
    <b v="0"/>
    <s v="theater/plays"/>
    <x v="3"/>
    <x v="3"/>
    <x v="496"/>
    <d v="2018-01-26T06:00:00"/>
  </r>
  <r>
    <n v="533"/>
    <x v="525"/>
    <x v="532"/>
    <n v="115600"/>
    <n v="184086"/>
    <n v="159"/>
    <x v="1"/>
    <n v="2218"/>
    <n v="82.996393146979258"/>
    <s v="GB"/>
    <s v="GBP"/>
    <n v="1374642000"/>
    <n v="1377752400"/>
    <b v="0"/>
    <b v="0"/>
    <s v="music/indie rock"/>
    <x v="1"/>
    <x v="7"/>
    <x v="497"/>
    <d v="2013-08-29T05:00:00"/>
  </r>
  <r>
    <n v="534"/>
    <x v="526"/>
    <x v="533"/>
    <n v="89100"/>
    <n v="13385"/>
    <n v="15"/>
    <x v="0"/>
    <n v="243"/>
    <n v="55.08230452674897"/>
    <s v="US"/>
    <s v="USD"/>
    <n v="1534482000"/>
    <n v="1534568400"/>
    <b v="0"/>
    <b v="1"/>
    <s v="film &amp; video/drama"/>
    <x v="4"/>
    <x v="6"/>
    <x v="498"/>
    <d v="2018-08-18T05:00:00"/>
  </r>
  <r>
    <n v="535"/>
    <x v="527"/>
    <x v="534"/>
    <n v="2600"/>
    <n v="12533"/>
    <n v="482"/>
    <x v="1"/>
    <n v="202"/>
    <n v="62.044554455445542"/>
    <s v="IT"/>
    <s v="EUR"/>
    <n v="1528434000"/>
    <n v="1528606800"/>
    <b v="0"/>
    <b v="1"/>
    <s v="theater/plays"/>
    <x v="3"/>
    <x v="3"/>
    <x v="499"/>
    <d v="2018-06-10T05:00:00"/>
  </r>
  <r>
    <n v="536"/>
    <x v="528"/>
    <x v="535"/>
    <n v="9800"/>
    <n v="14697"/>
    <n v="150"/>
    <x v="1"/>
    <n v="140"/>
    <n v="104.97857142857143"/>
    <s v="IT"/>
    <s v="EUR"/>
    <n v="1282626000"/>
    <n v="1284872400"/>
    <b v="0"/>
    <b v="0"/>
    <s v="publishing/fiction"/>
    <x v="5"/>
    <x v="13"/>
    <x v="500"/>
    <d v="2010-09-19T05:00:00"/>
  </r>
  <r>
    <n v="537"/>
    <x v="529"/>
    <x v="536"/>
    <n v="84400"/>
    <n v="98935"/>
    <n v="117"/>
    <x v="1"/>
    <n v="1052"/>
    <n v="94.044676806083643"/>
    <s v="DK"/>
    <s v="DKK"/>
    <n v="1535605200"/>
    <n v="1537592400"/>
    <b v="1"/>
    <b v="1"/>
    <s v="film &amp; video/documentary"/>
    <x v="4"/>
    <x v="4"/>
    <x v="501"/>
    <d v="2018-09-22T05:00:00"/>
  </r>
  <r>
    <n v="538"/>
    <x v="530"/>
    <x v="537"/>
    <n v="151300"/>
    <n v="57034"/>
    <n v="38"/>
    <x v="0"/>
    <n v="1296"/>
    <n v="44.007716049382715"/>
    <s v="US"/>
    <s v="USD"/>
    <n v="1379826000"/>
    <n v="1381208400"/>
    <b v="0"/>
    <b v="0"/>
    <s v="games/mobile games"/>
    <x v="6"/>
    <x v="20"/>
    <x v="502"/>
    <d v="2013-10-08T05:00:00"/>
  </r>
  <r>
    <n v="539"/>
    <x v="531"/>
    <x v="538"/>
    <n v="9800"/>
    <n v="7120"/>
    <n v="73"/>
    <x v="0"/>
    <n v="77"/>
    <n v="92.467532467532465"/>
    <s v="US"/>
    <s v="USD"/>
    <n v="1561957200"/>
    <n v="1562475600"/>
    <b v="0"/>
    <b v="1"/>
    <s v="food/food trucks"/>
    <x v="0"/>
    <x v="0"/>
    <x v="503"/>
    <d v="2019-07-07T05:00:00"/>
  </r>
  <r>
    <n v="540"/>
    <x v="532"/>
    <x v="539"/>
    <n v="5300"/>
    <n v="14097"/>
    <n v="266"/>
    <x v="1"/>
    <n v="247"/>
    <n v="57.072874493927124"/>
    <s v="US"/>
    <s v="USD"/>
    <n v="1525496400"/>
    <n v="1527397200"/>
    <b v="0"/>
    <b v="0"/>
    <s v="photography/photography books"/>
    <x v="7"/>
    <x v="14"/>
    <x v="504"/>
    <d v="2018-05-27T05:00:00"/>
  </r>
  <r>
    <n v="541"/>
    <x v="533"/>
    <x v="540"/>
    <n v="178000"/>
    <n v="43086"/>
    <n v="24"/>
    <x v="0"/>
    <n v="395"/>
    <n v="109.07848101265823"/>
    <s v="IT"/>
    <s v="EUR"/>
    <n v="1433912400"/>
    <n v="1436158800"/>
    <b v="0"/>
    <b v="0"/>
    <s v="games/mobile games"/>
    <x v="6"/>
    <x v="20"/>
    <x v="505"/>
    <d v="2015-07-06T05:00:00"/>
  </r>
  <r>
    <n v="542"/>
    <x v="534"/>
    <x v="541"/>
    <n v="77000"/>
    <n v="1930"/>
    <n v="3"/>
    <x v="0"/>
    <n v="49"/>
    <n v="39.387755102040813"/>
    <s v="GB"/>
    <s v="GBP"/>
    <n v="1453442400"/>
    <n v="1456034400"/>
    <b v="0"/>
    <b v="0"/>
    <s v="music/indie rock"/>
    <x v="1"/>
    <x v="7"/>
    <x v="506"/>
    <d v="2016-02-21T06:00:00"/>
  </r>
  <r>
    <n v="543"/>
    <x v="535"/>
    <x v="542"/>
    <n v="84900"/>
    <n v="13864"/>
    <n v="16"/>
    <x v="0"/>
    <n v="180"/>
    <n v="77.022222222222226"/>
    <s v="US"/>
    <s v="USD"/>
    <n v="1378875600"/>
    <n v="1380171600"/>
    <b v="0"/>
    <b v="0"/>
    <s v="games/video games"/>
    <x v="6"/>
    <x v="11"/>
    <x v="507"/>
    <d v="2013-09-26T05:00:00"/>
  </r>
  <r>
    <n v="544"/>
    <x v="536"/>
    <x v="543"/>
    <n v="2800"/>
    <n v="7742"/>
    <n v="277"/>
    <x v="1"/>
    <n v="84"/>
    <n v="92.166666666666671"/>
    <s v="US"/>
    <s v="USD"/>
    <n v="1452232800"/>
    <n v="1453356000"/>
    <b v="0"/>
    <b v="0"/>
    <s v="music/rock"/>
    <x v="1"/>
    <x v="1"/>
    <x v="508"/>
    <d v="2016-01-21T06:00:00"/>
  </r>
  <r>
    <n v="545"/>
    <x v="537"/>
    <x v="544"/>
    <n v="184800"/>
    <n v="164109"/>
    <n v="89"/>
    <x v="0"/>
    <n v="2690"/>
    <n v="61.007063197026021"/>
    <s v="US"/>
    <s v="USD"/>
    <n v="1577253600"/>
    <n v="1578981600"/>
    <b v="0"/>
    <b v="0"/>
    <s v="theater/plays"/>
    <x v="3"/>
    <x v="3"/>
    <x v="509"/>
    <d v="2020-01-14T06:00:00"/>
  </r>
  <r>
    <n v="546"/>
    <x v="538"/>
    <x v="545"/>
    <n v="4200"/>
    <n v="6870"/>
    <n v="164"/>
    <x v="1"/>
    <n v="88"/>
    <n v="78.068181818181813"/>
    <s v="US"/>
    <s v="USD"/>
    <n v="1537160400"/>
    <n v="1537419600"/>
    <b v="0"/>
    <b v="1"/>
    <s v="theater/plays"/>
    <x v="3"/>
    <x v="3"/>
    <x v="510"/>
    <d v="2018-09-20T05:00:00"/>
  </r>
  <r>
    <n v="547"/>
    <x v="539"/>
    <x v="546"/>
    <n v="1300"/>
    <n v="12597"/>
    <n v="969"/>
    <x v="1"/>
    <n v="156"/>
    <n v="80.75"/>
    <s v="US"/>
    <s v="USD"/>
    <n v="1422165600"/>
    <n v="1423202400"/>
    <b v="0"/>
    <b v="0"/>
    <s v="film &amp; video/drama"/>
    <x v="4"/>
    <x v="6"/>
    <x v="511"/>
    <d v="2015-02-06T06:00:00"/>
  </r>
  <r>
    <n v="548"/>
    <x v="540"/>
    <x v="547"/>
    <n v="66100"/>
    <n v="179074"/>
    <n v="271"/>
    <x v="1"/>
    <n v="2985"/>
    <n v="59.991289782244557"/>
    <s v="US"/>
    <s v="USD"/>
    <n v="1459486800"/>
    <n v="1460610000"/>
    <b v="0"/>
    <b v="0"/>
    <s v="theater/plays"/>
    <x v="3"/>
    <x v="3"/>
    <x v="512"/>
    <d v="2016-04-14T05:00:00"/>
  </r>
  <r>
    <n v="549"/>
    <x v="541"/>
    <x v="548"/>
    <n v="29500"/>
    <n v="83843"/>
    <n v="284"/>
    <x v="1"/>
    <n v="762"/>
    <n v="110.03018372703411"/>
    <s v="US"/>
    <s v="USD"/>
    <n v="1369717200"/>
    <n v="1370494800"/>
    <b v="0"/>
    <b v="0"/>
    <s v="technology/wearables"/>
    <x v="2"/>
    <x v="8"/>
    <x v="513"/>
    <d v="2013-06-06T05:00:00"/>
  </r>
  <r>
    <n v="550"/>
    <x v="542"/>
    <x v="549"/>
    <n v="100"/>
    <n v="4"/>
    <n v="4"/>
    <x v="3"/>
    <n v="1"/>
    <n v="4"/>
    <s v="CH"/>
    <s v="CHF"/>
    <n v="1330495200"/>
    <n v="1332306000"/>
    <b v="0"/>
    <b v="0"/>
    <s v="music/indie rock"/>
    <x v="1"/>
    <x v="7"/>
    <x v="514"/>
    <d v="2012-03-21T05:00:00"/>
  </r>
  <r>
    <n v="551"/>
    <x v="543"/>
    <x v="550"/>
    <n v="180100"/>
    <n v="105598"/>
    <n v="59"/>
    <x v="0"/>
    <n v="2779"/>
    <n v="37.99856063332134"/>
    <s v="AU"/>
    <s v="AUD"/>
    <n v="1419055200"/>
    <n v="1422511200"/>
    <b v="0"/>
    <b v="1"/>
    <s v="technology/web"/>
    <x v="2"/>
    <x v="2"/>
    <x v="515"/>
    <d v="2015-01-29T06:00:00"/>
  </r>
  <r>
    <n v="552"/>
    <x v="544"/>
    <x v="551"/>
    <n v="9000"/>
    <n v="8866"/>
    <n v="99"/>
    <x v="0"/>
    <n v="92"/>
    <n v="96.369565217391298"/>
    <s v="US"/>
    <s v="USD"/>
    <n v="1480140000"/>
    <n v="1480312800"/>
    <b v="0"/>
    <b v="0"/>
    <s v="theater/plays"/>
    <x v="3"/>
    <x v="3"/>
    <x v="516"/>
    <d v="2016-11-28T06:00:00"/>
  </r>
  <r>
    <n v="553"/>
    <x v="545"/>
    <x v="552"/>
    <n v="170600"/>
    <n v="75022"/>
    <n v="44"/>
    <x v="0"/>
    <n v="1028"/>
    <n v="72.978599221789878"/>
    <s v="US"/>
    <s v="USD"/>
    <n v="1293948000"/>
    <n v="1294034400"/>
    <b v="0"/>
    <b v="0"/>
    <s v="music/rock"/>
    <x v="1"/>
    <x v="1"/>
    <x v="517"/>
    <d v="2011-01-03T06:00:00"/>
  </r>
  <r>
    <n v="554"/>
    <x v="546"/>
    <x v="553"/>
    <n v="9500"/>
    <n v="14408"/>
    <n v="152"/>
    <x v="1"/>
    <n v="554"/>
    <n v="26.007220216606498"/>
    <s v="CA"/>
    <s v="CAD"/>
    <n v="1482127200"/>
    <n v="1482645600"/>
    <b v="0"/>
    <b v="0"/>
    <s v="music/indie rock"/>
    <x v="1"/>
    <x v="7"/>
    <x v="518"/>
    <d v="2016-12-25T06:00:00"/>
  </r>
  <r>
    <n v="555"/>
    <x v="547"/>
    <x v="554"/>
    <n v="6300"/>
    <n v="14089"/>
    <n v="224"/>
    <x v="1"/>
    <n v="135"/>
    <n v="104.36296296296297"/>
    <s v="DK"/>
    <s v="DKK"/>
    <n v="1396414800"/>
    <n v="1399093200"/>
    <b v="0"/>
    <b v="0"/>
    <s v="music/rock"/>
    <x v="1"/>
    <x v="1"/>
    <x v="519"/>
    <d v="2014-05-03T05:00:00"/>
  </r>
  <r>
    <n v="556"/>
    <x v="195"/>
    <x v="555"/>
    <n v="5200"/>
    <n v="12467"/>
    <n v="240"/>
    <x v="1"/>
    <n v="122"/>
    <n v="102.18852459016394"/>
    <s v="US"/>
    <s v="USD"/>
    <n v="1315285200"/>
    <n v="1315890000"/>
    <b v="0"/>
    <b v="1"/>
    <s v="publishing/translations"/>
    <x v="5"/>
    <x v="18"/>
    <x v="520"/>
    <d v="2011-09-13T05:00:00"/>
  </r>
  <r>
    <n v="557"/>
    <x v="548"/>
    <x v="556"/>
    <n v="6000"/>
    <n v="11960"/>
    <n v="199"/>
    <x v="1"/>
    <n v="221"/>
    <n v="54.117647058823529"/>
    <s v="US"/>
    <s v="USD"/>
    <n v="1443762000"/>
    <n v="1444021200"/>
    <b v="0"/>
    <b v="1"/>
    <s v="film &amp; video/science fiction"/>
    <x v="4"/>
    <x v="22"/>
    <x v="521"/>
    <d v="2015-10-05T05:00:00"/>
  </r>
  <r>
    <n v="558"/>
    <x v="549"/>
    <x v="557"/>
    <n v="5800"/>
    <n v="7966"/>
    <n v="137"/>
    <x v="1"/>
    <n v="126"/>
    <n v="63.222222222222221"/>
    <s v="US"/>
    <s v="USD"/>
    <n v="1456293600"/>
    <n v="1460005200"/>
    <b v="0"/>
    <b v="0"/>
    <s v="theater/plays"/>
    <x v="3"/>
    <x v="3"/>
    <x v="522"/>
    <d v="2016-04-07T05:00:00"/>
  </r>
  <r>
    <n v="559"/>
    <x v="550"/>
    <x v="558"/>
    <n v="105300"/>
    <n v="106321"/>
    <n v="101"/>
    <x v="1"/>
    <n v="1022"/>
    <n v="104.03228962818004"/>
    <s v="US"/>
    <s v="USD"/>
    <n v="1470114000"/>
    <n v="1470718800"/>
    <b v="0"/>
    <b v="0"/>
    <s v="theater/plays"/>
    <x v="3"/>
    <x v="3"/>
    <x v="523"/>
    <d v="2016-08-09T05:00:00"/>
  </r>
  <r>
    <n v="560"/>
    <x v="551"/>
    <x v="559"/>
    <n v="20000"/>
    <n v="158832"/>
    <n v="794"/>
    <x v="1"/>
    <n v="3177"/>
    <n v="49.994334277620396"/>
    <s v="US"/>
    <s v="USD"/>
    <n v="1321596000"/>
    <n v="1325052000"/>
    <b v="0"/>
    <b v="0"/>
    <s v="film &amp; video/animation"/>
    <x v="4"/>
    <x v="10"/>
    <x v="524"/>
    <d v="2011-12-28T06:00:00"/>
  </r>
  <r>
    <n v="561"/>
    <x v="552"/>
    <x v="560"/>
    <n v="3000"/>
    <n v="11091"/>
    <n v="370"/>
    <x v="1"/>
    <n v="198"/>
    <n v="56.015151515151516"/>
    <s v="CH"/>
    <s v="CHF"/>
    <n v="1318827600"/>
    <n v="1319000400"/>
    <b v="0"/>
    <b v="0"/>
    <s v="theater/plays"/>
    <x v="3"/>
    <x v="3"/>
    <x v="525"/>
    <d v="2011-10-19T05:00:00"/>
  </r>
  <r>
    <n v="562"/>
    <x v="553"/>
    <x v="561"/>
    <n v="9900"/>
    <n v="1269"/>
    <n v="13"/>
    <x v="0"/>
    <n v="26"/>
    <n v="48.807692307692307"/>
    <s v="CH"/>
    <s v="CHF"/>
    <n v="1552366800"/>
    <n v="1552539600"/>
    <b v="0"/>
    <b v="0"/>
    <s v="music/rock"/>
    <x v="1"/>
    <x v="1"/>
    <x v="188"/>
    <d v="2019-03-14T05:00:00"/>
  </r>
  <r>
    <n v="563"/>
    <x v="554"/>
    <x v="562"/>
    <n v="3700"/>
    <n v="5107"/>
    <n v="138"/>
    <x v="1"/>
    <n v="85"/>
    <n v="60.082352941176474"/>
    <s v="AU"/>
    <s v="AUD"/>
    <n v="1542088800"/>
    <n v="1543816800"/>
    <b v="0"/>
    <b v="0"/>
    <s v="film &amp; video/documentary"/>
    <x v="4"/>
    <x v="4"/>
    <x v="526"/>
    <d v="2018-12-03T06:00:00"/>
  </r>
  <r>
    <n v="564"/>
    <x v="555"/>
    <x v="563"/>
    <n v="168700"/>
    <n v="141393"/>
    <n v="84"/>
    <x v="0"/>
    <n v="1790"/>
    <n v="78.990502793296088"/>
    <s v="US"/>
    <s v="USD"/>
    <n v="1426395600"/>
    <n v="1427086800"/>
    <b v="0"/>
    <b v="0"/>
    <s v="theater/plays"/>
    <x v="3"/>
    <x v="3"/>
    <x v="527"/>
    <d v="2015-03-23T05:00:00"/>
  </r>
  <r>
    <n v="565"/>
    <x v="556"/>
    <x v="564"/>
    <n v="94900"/>
    <n v="194166"/>
    <n v="205"/>
    <x v="1"/>
    <n v="3596"/>
    <n v="53.99499443826474"/>
    <s v="US"/>
    <s v="USD"/>
    <n v="1321336800"/>
    <n v="1323064800"/>
    <b v="0"/>
    <b v="0"/>
    <s v="theater/plays"/>
    <x v="3"/>
    <x v="3"/>
    <x v="528"/>
    <d v="2011-12-05T06:00:00"/>
  </r>
  <r>
    <n v="566"/>
    <x v="557"/>
    <x v="565"/>
    <n v="9300"/>
    <n v="4124"/>
    <n v="44"/>
    <x v="0"/>
    <n v="37"/>
    <n v="111.45945945945945"/>
    <s v="US"/>
    <s v="USD"/>
    <n v="1456293600"/>
    <n v="1458277200"/>
    <b v="0"/>
    <b v="1"/>
    <s v="music/electric music"/>
    <x v="1"/>
    <x v="5"/>
    <x v="522"/>
    <d v="2016-03-18T05:00:00"/>
  </r>
  <r>
    <n v="567"/>
    <x v="558"/>
    <x v="566"/>
    <n v="6800"/>
    <n v="14865"/>
    <n v="219"/>
    <x v="1"/>
    <n v="244"/>
    <n v="60.922131147540981"/>
    <s v="US"/>
    <s v="USD"/>
    <n v="1404968400"/>
    <n v="1405141200"/>
    <b v="0"/>
    <b v="0"/>
    <s v="music/rock"/>
    <x v="1"/>
    <x v="1"/>
    <x v="529"/>
    <d v="2014-07-12T05:00:00"/>
  </r>
  <r>
    <n v="568"/>
    <x v="559"/>
    <x v="567"/>
    <n v="72400"/>
    <n v="134688"/>
    <n v="186"/>
    <x v="1"/>
    <n v="5180"/>
    <n v="26.0015444015444"/>
    <s v="US"/>
    <s v="USD"/>
    <n v="1279170000"/>
    <n v="1283058000"/>
    <b v="0"/>
    <b v="0"/>
    <s v="theater/plays"/>
    <x v="3"/>
    <x v="3"/>
    <x v="530"/>
    <d v="2010-08-29T05:00:00"/>
  </r>
  <r>
    <n v="569"/>
    <x v="560"/>
    <x v="568"/>
    <n v="20100"/>
    <n v="47705"/>
    <n v="237"/>
    <x v="1"/>
    <n v="589"/>
    <n v="80.993208828522924"/>
    <s v="IT"/>
    <s v="EUR"/>
    <n v="1294725600"/>
    <n v="1295762400"/>
    <b v="0"/>
    <b v="0"/>
    <s v="film &amp; video/animation"/>
    <x v="4"/>
    <x v="10"/>
    <x v="531"/>
    <d v="2011-01-23T06:00:00"/>
  </r>
  <r>
    <n v="570"/>
    <x v="561"/>
    <x v="569"/>
    <n v="31200"/>
    <n v="95364"/>
    <n v="306"/>
    <x v="1"/>
    <n v="2725"/>
    <n v="34.995963302752294"/>
    <s v="US"/>
    <s v="USD"/>
    <n v="1419055200"/>
    <n v="1419573600"/>
    <b v="0"/>
    <b v="1"/>
    <s v="music/rock"/>
    <x v="1"/>
    <x v="1"/>
    <x v="515"/>
    <d v="2014-12-26T06:00:00"/>
  </r>
  <r>
    <n v="571"/>
    <x v="562"/>
    <x v="570"/>
    <n v="3500"/>
    <n v="3295"/>
    <n v="94"/>
    <x v="0"/>
    <n v="35"/>
    <n v="94.142857142857139"/>
    <s v="IT"/>
    <s v="EUR"/>
    <n v="1434690000"/>
    <n v="1438750800"/>
    <b v="0"/>
    <b v="0"/>
    <s v="film &amp; video/shorts"/>
    <x v="4"/>
    <x v="12"/>
    <x v="532"/>
    <d v="2015-08-05T05:00:00"/>
  </r>
  <r>
    <n v="572"/>
    <x v="563"/>
    <x v="571"/>
    <n v="9000"/>
    <n v="4896"/>
    <n v="54"/>
    <x v="3"/>
    <n v="94"/>
    <n v="52.085106382978722"/>
    <s v="US"/>
    <s v="USD"/>
    <n v="1443416400"/>
    <n v="1444798800"/>
    <b v="0"/>
    <b v="1"/>
    <s v="music/rock"/>
    <x v="1"/>
    <x v="1"/>
    <x v="533"/>
    <d v="2015-10-14T05:00:00"/>
  </r>
  <r>
    <n v="573"/>
    <x v="564"/>
    <x v="572"/>
    <n v="6700"/>
    <n v="7496"/>
    <n v="112"/>
    <x v="1"/>
    <n v="300"/>
    <n v="24.986666666666668"/>
    <s v="US"/>
    <s v="USD"/>
    <n v="1399006800"/>
    <n v="1399179600"/>
    <b v="0"/>
    <b v="0"/>
    <s v="journalism/audio"/>
    <x v="8"/>
    <x v="23"/>
    <x v="409"/>
    <d v="2014-05-04T05:00:00"/>
  </r>
  <r>
    <n v="574"/>
    <x v="565"/>
    <x v="573"/>
    <n v="2700"/>
    <n v="9967"/>
    <n v="369"/>
    <x v="1"/>
    <n v="144"/>
    <n v="69.215277777777771"/>
    <s v="US"/>
    <s v="USD"/>
    <n v="1575698400"/>
    <n v="1576562400"/>
    <b v="0"/>
    <b v="1"/>
    <s v="food/food trucks"/>
    <x v="0"/>
    <x v="0"/>
    <x v="534"/>
    <d v="2019-12-17T06:00:00"/>
  </r>
  <r>
    <n v="575"/>
    <x v="566"/>
    <x v="574"/>
    <n v="83300"/>
    <n v="52421"/>
    <n v="63"/>
    <x v="0"/>
    <n v="558"/>
    <n v="93.944444444444443"/>
    <s v="US"/>
    <s v="USD"/>
    <n v="1400562000"/>
    <n v="1400821200"/>
    <b v="0"/>
    <b v="1"/>
    <s v="theater/plays"/>
    <x v="3"/>
    <x v="3"/>
    <x v="53"/>
    <d v="2014-05-23T05:00:00"/>
  </r>
  <r>
    <n v="576"/>
    <x v="567"/>
    <x v="575"/>
    <n v="9700"/>
    <n v="6298"/>
    <n v="65"/>
    <x v="0"/>
    <n v="64"/>
    <n v="98.40625"/>
    <s v="US"/>
    <s v="USD"/>
    <n v="1509512400"/>
    <n v="1510984800"/>
    <b v="0"/>
    <b v="0"/>
    <s v="theater/plays"/>
    <x v="3"/>
    <x v="3"/>
    <x v="535"/>
    <d v="2017-11-18T06:00:00"/>
  </r>
  <r>
    <n v="577"/>
    <x v="568"/>
    <x v="576"/>
    <n v="8200"/>
    <n v="1546"/>
    <n v="19"/>
    <x v="3"/>
    <n v="37"/>
    <n v="41.783783783783782"/>
    <s v="US"/>
    <s v="USD"/>
    <n v="1299823200"/>
    <n v="1302066000"/>
    <b v="0"/>
    <b v="0"/>
    <s v="music/jazz"/>
    <x v="1"/>
    <x v="17"/>
    <x v="536"/>
    <d v="2011-04-06T05:00:00"/>
  </r>
  <r>
    <n v="578"/>
    <x v="569"/>
    <x v="577"/>
    <n v="96500"/>
    <n v="16168"/>
    <n v="17"/>
    <x v="0"/>
    <n v="245"/>
    <n v="65.991836734693877"/>
    <s v="US"/>
    <s v="USD"/>
    <n v="1322719200"/>
    <n v="1322978400"/>
    <b v="0"/>
    <b v="0"/>
    <s v="film &amp; video/science fiction"/>
    <x v="4"/>
    <x v="22"/>
    <x v="537"/>
    <d v="2011-12-04T06:00:00"/>
  </r>
  <r>
    <n v="579"/>
    <x v="570"/>
    <x v="578"/>
    <n v="6200"/>
    <n v="6269"/>
    <n v="101"/>
    <x v="1"/>
    <n v="87"/>
    <n v="72.05747126436782"/>
    <s v="US"/>
    <s v="USD"/>
    <n v="1312693200"/>
    <n v="1313730000"/>
    <b v="0"/>
    <b v="0"/>
    <s v="music/jazz"/>
    <x v="1"/>
    <x v="17"/>
    <x v="538"/>
    <d v="2011-08-19T05:00:00"/>
  </r>
  <r>
    <n v="580"/>
    <x v="251"/>
    <x v="579"/>
    <n v="43800"/>
    <n v="149578"/>
    <n v="342"/>
    <x v="1"/>
    <n v="3116"/>
    <n v="48.003209242618745"/>
    <s v="US"/>
    <s v="USD"/>
    <n v="1393394400"/>
    <n v="1394085600"/>
    <b v="0"/>
    <b v="0"/>
    <s v="theater/plays"/>
    <x v="3"/>
    <x v="3"/>
    <x v="539"/>
    <d v="2014-03-06T06:00:00"/>
  </r>
  <r>
    <n v="581"/>
    <x v="571"/>
    <x v="580"/>
    <n v="6000"/>
    <n v="3841"/>
    <n v="64"/>
    <x v="0"/>
    <n v="71"/>
    <n v="54.098591549295776"/>
    <s v="US"/>
    <s v="USD"/>
    <n v="1304053200"/>
    <n v="1305349200"/>
    <b v="0"/>
    <b v="0"/>
    <s v="technology/web"/>
    <x v="2"/>
    <x v="2"/>
    <x v="540"/>
    <d v="2011-05-14T05:00:00"/>
  </r>
  <r>
    <n v="582"/>
    <x v="572"/>
    <x v="581"/>
    <n v="8700"/>
    <n v="4531"/>
    <n v="52"/>
    <x v="0"/>
    <n v="42"/>
    <n v="107.88095238095238"/>
    <s v="US"/>
    <s v="USD"/>
    <n v="1433912400"/>
    <n v="1434344400"/>
    <b v="0"/>
    <b v="1"/>
    <s v="games/video games"/>
    <x v="6"/>
    <x v="11"/>
    <x v="505"/>
    <d v="2015-06-15T05:00:00"/>
  </r>
  <r>
    <n v="583"/>
    <x v="573"/>
    <x v="582"/>
    <n v="18900"/>
    <n v="60934"/>
    <n v="322"/>
    <x v="1"/>
    <n v="909"/>
    <n v="67.034103410341032"/>
    <s v="US"/>
    <s v="USD"/>
    <n v="1329717600"/>
    <n v="1331186400"/>
    <b v="0"/>
    <b v="0"/>
    <s v="film &amp; video/documentary"/>
    <x v="4"/>
    <x v="4"/>
    <x v="541"/>
    <d v="2012-03-08T06:00:00"/>
  </r>
  <r>
    <n v="584"/>
    <x v="8"/>
    <x v="583"/>
    <n v="86400"/>
    <n v="103255"/>
    <n v="120"/>
    <x v="1"/>
    <n v="1613"/>
    <n v="64.01425914445133"/>
    <s v="US"/>
    <s v="USD"/>
    <n v="1335330000"/>
    <n v="1336539600"/>
    <b v="0"/>
    <b v="0"/>
    <s v="technology/web"/>
    <x v="2"/>
    <x v="2"/>
    <x v="542"/>
    <d v="2012-05-09T05:00:00"/>
  </r>
  <r>
    <n v="585"/>
    <x v="574"/>
    <x v="584"/>
    <n v="8900"/>
    <n v="13065"/>
    <n v="147"/>
    <x v="1"/>
    <n v="136"/>
    <n v="96.066176470588232"/>
    <s v="US"/>
    <s v="USD"/>
    <n v="1268888400"/>
    <n v="1269752400"/>
    <b v="0"/>
    <b v="0"/>
    <s v="publishing/translations"/>
    <x v="5"/>
    <x v="18"/>
    <x v="543"/>
    <d v="2010-03-28T05:00:00"/>
  </r>
  <r>
    <n v="586"/>
    <x v="575"/>
    <x v="585"/>
    <n v="700"/>
    <n v="6654"/>
    <n v="951"/>
    <x v="1"/>
    <n v="130"/>
    <n v="51.184615384615384"/>
    <s v="US"/>
    <s v="USD"/>
    <n v="1289973600"/>
    <n v="1291615200"/>
    <b v="0"/>
    <b v="0"/>
    <s v="music/rock"/>
    <x v="1"/>
    <x v="1"/>
    <x v="544"/>
    <d v="2010-12-06T06:00:00"/>
  </r>
  <r>
    <n v="587"/>
    <x v="576"/>
    <x v="586"/>
    <n v="9400"/>
    <n v="6852"/>
    <n v="73"/>
    <x v="0"/>
    <n v="156"/>
    <n v="43.92307692307692"/>
    <s v="CA"/>
    <s v="CAD"/>
    <n v="1547877600"/>
    <n v="1552366800"/>
    <b v="0"/>
    <b v="1"/>
    <s v="food/food trucks"/>
    <x v="0"/>
    <x v="0"/>
    <x v="35"/>
    <d v="2019-03-12T05:00:00"/>
  </r>
  <r>
    <n v="588"/>
    <x v="577"/>
    <x v="587"/>
    <n v="157600"/>
    <n v="124517"/>
    <n v="79"/>
    <x v="0"/>
    <n v="1368"/>
    <n v="91.021198830409361"/>
    <s v="GB"/>
    <s v="GBP"/>
    <n v="1269493200"/>
    <n v="1272171600"/>
    <b v="0"/>
    <b v="0"/>
    <s v="theater/plays"/>
    <x v="3"/>
    <x v="3"/>
    <x v="152"/>
    <d v="2010-04-25T05:00:00"/>
  </r>
  <r>
    <n v="589"/>
    <x v="578"/>
    <x v="588"/>
    <n v="7900"/>
    <n v="5113"/>
    <n v="65"/>
    <x v="0"/>
    <n v="102"/>
    <n v="50.127450980392155"/>
    <s v="US"/>
    <s v="USD"/>
    <n v="1436072400"/>
    <n v="1436677200"/>
    <b v="0"/>
    <b v="0"/>
    <s v="film &amp; video/documentary"/>
    <x v="4"/>
    <x v="4"/>
    <x v="545"/>
    <d v="2015-07-12T05:00:00"/>
  </r>
  <r>
    <n v="590"/>
    <x v="579"/>
    <x v="589"/>
    <n v="7100"/>
    <n v="5824"/>
    <n v="82"/>
    <x v="0"/>
    <n v="86"/>
    <n v="67.720930232558146"/>
    <s v="AU"/>
    <s v="AUD"/>
    <n v="1419141600"/>
    <n v="1420092000"/>
    <b v="0"/>
    <b v="0"/>
    <s v="publishing/radio &amp; podcasts"/>
    <x v="5"/>
    <x v="15"/>
    <x v="546"/>
    <d v="2015-01-01T06:00:00"/>
  </r>
  <r>
    <n v="591"/>
    <x v="580"/>
    <x v="590"/>
    <n v="600"/>
    <n v="6226"/>
    <n v="1038"/>
    <x v="1"/>
    <n v="102"/>
    <n v="61.03921568627451"/>
    <s v="US"/>
    <s v="USD"/>
    <n v="1279083600"/>
    <n v="1279947600"/>
    <b v="0"/>
    <b v="0"/>
    <s v="games/video games"/>
    <x v="6"/>
    <x v="11"/>
    <x v="547"/>
    <d v="2010-07-24T05:00:00"/>
  </r>
  <r>
    <n v="592"/>
    <x v="581"/>
    <x v="591"/>
    <n v="156800"/>
    <n v="20243"/>
    <n v="13"/>
    <x v="0"/>
    <n v="253"/>
    <n v="80.011857707509876"/>
    <s v="US"/>
    <s v="USD"/>
    <n v="1401426000"/>
    <n v="1402203600"/>
    <b v="0"/>
    <b v="0"/>
    <s v="theater/plays"/>
    <x v="3"/>
    <x v="3"/>
    <x v="548"/>
    <d v="2014-06-08T05:00:00"/>
  </r>
  <r>
    <n v="593"/>
    <x v="582"/>
    <x v="592"/>
    <n v="121600"/>
    <n v="188288"/>
    <n v="155"/>
    <x v="1"/>
    <n v="4006"/>
    <n v="47.001497753369947"/>
    <s v="US"/>
    <s v="USD"/>
    <n v="1395810000"/>
    <n v="1396933200"/>
    <b v="0"/>
    <b v="0"/>
    <s v="film &amp; video/animation"/>
    <x v="4"/>
    <x v="10"/>
    <x v="549"/>
    <d v="2014-04-08T05:00:00"/>
  </r>
  <r>
    <n v="594"/>
    <x v="583"/>
    <x v="593"/>
    <n v="157300"/>
    <n v="11167"/>
    <n v="7"/>
    <x v="0"/>
    <n v="157"/>
    <n v="71.127388535031841"/>
    <s v="US"/>
    <s v="USD"/>
    <n v="1467003600"/>
    <n v="1467262800"/>
    <b v="0"/>
    <b v="1"/>
    <s v="theater/plays"/>
    <x v="3"/>
    <x v="3"/>
    <x v="550"/>
    <d v="2016-06-30T05:00:00"/>
  </r>
  <r>
    <n v="595"/>
    <x v="584"/>
    <x v="594"/>
    <n v="70300"/>
    <n v="146595"/>
    <n v="209"/>
    <x v="1"/>
    <n v="1629"/>
    <n v="89.99079189686924"/>
    <s v="US"/>
    <s v="USD"/>
    <n v="1268715600"/>
    <n v="1270530000"/>
    <b v="0"/>
    <b v="1"/>
    <s v="theater/plays"/>
    <x v="3"/>
    <x v="3"/>
    <x v="551"/>
    <d v="2010-04-06T05:00:00"/>
  </r>
  <r>
    <n v="596"/>
    <x v="585"/>
    <x v="595"/>
    <n v="7900"/>
    <n v="7875"/>
    <n v="100"/>
    <x v="0"/>
    <n v="183"/>
    <n v="43.032786885245905"/>
    <s v="US"/>
    <s v="USD"/>
    <n v="1457157600"/>
    <n v="1457762400"/>
    <b v="0"/>
    <b v="1"/>
    <s v="film &amp; video/drama"/>
    <x v="4"/>
    <x v="6"/>
    <x v="552"/>
    <d v="2016-03-12T06:00:00"/>
  </r>
  <r>
    <n v="597"/>
    <x v="586"/>
    <x v="596"/>
    <n v="73800"/>
    <n v="148779"/>
    <n v="202"/>
    <x v="1"/>
    <n v="2188"/>
    <n v="67.997714808043881"/>
    <s v="US"/>
    <s v="USD"/>
    <n v="1573970400"/>
    <n v="1575525600"/>
    <b v="0"/>
    <b v="0"/>
    <s v="theater/plays"/>
    <x v="3"/>
    <x v="3"/>
    <x v="462"/>
    <d v="2019-12-05T06:00:00"/>
  </r>
  <r>
    <n v="598"/>
    <x v="587"/>
    <x v="597"/>
    <n v="108500"/>
    <n v="175868"/>
    <n v="162"/>
    <x v="1"/>
    <n v="2409"/>
    <n v="73.004566210045667"/>
    <s v="IT"/>
    <s v="EUR"/>
    <n v="1276578000"/>
    <n v="1279083600"/>
    <b v="0"/>
    <b v="0"/>
    <s v="music/rock"/>
    <x v="1"/>
    <x v="1"/>
    <x v="553"/>
    <d v="2010-07-14T05:00:00"/>
  </r>
  <r>
    <n v="599"/>
    <x v="588"/>
    <x v="598"/>
    <n v="140300"/>
    <n v="5112"/>
    <n v="4"/>
    <x v="0"/>
    <n v="82"/>
    <n v="62.341463414634148"/>
    <s v="DK"/>
    <s v="DKK"/>
    <n v="1423720800"/>
    <n v="1424412000"/>
    <b v="0"/>
    <b v="0"/>
    <s v="film &amp; video/documentary"/>
    <x v="4"/>
    <x v="4"/>
    <x v="554"/>
    <d v="2015-02-20T06:00:00"/>
  </r>
  <r>
    <n v="600"/>
    <x v="589"/>
    <x v="599"/>
    <n v="100"/>
    <n v="5"/>
    <n v="5"/>
    <x v="0"/>
    <n v="1"/>
    <n v="5"/>
    <s v="GB"/>
    <s v="GBP"/>
    <n v="1375160400"/>
    <n v="1376197200"/>
    <b v="0"/>
    <b v="0"/>
    <s v="food/food trucks"/>
    <x v="0"/>
    <x v="0"/>
    <x v="555"/>
    <d v="2013-08-11T05:00:00"/>
  </r>
  <r>
    <n v="601"/>
    <x v="590"/>
    <x v="600"/>
    <n v="6300"/>
    <n v="13018"/>
    <n v="207"/>
    <x v="1"/>
    <n v="194"/>
    <n v="67.103092783505161"/>
    <s v="US"/>
    <s v="USD"/>
    <n v="1401426000"/>
    <n v="1402894800"/>
    <b v="1"/>
    <b v="0"/>
    <s v="technology/wearables"/>
    <x v="2"/>
    <x v="8"/>
    <x v="548"/>
    <d v="2014-06-16T05:00:00"/>
  </r>
  <r>
    <n v="602"/>
    <x v="591"/>
    <x v="601"/>
    <n v="71100"/>
    <n v="91176"/>
    <n v="128"/>
    <x v="1"/>
    <n v="1140"/>
    <n v="79.978947368421046"/>
    <s v="US"/>
    <s v="USD"/>
    <n v="1433480400"/>
    <n v="1434430800"/>
    <b v="0"/>
    <b v="0"/>
    <s v="theater/plays"/>
    <x v="3"/>
    <x v="3"/>
    <x v="62"/>
    <d v="2015-06-16T05:00:00"/>
  </r>
  <r>
    <n v="603"/>
    <x v="592"/>
    <x v="602"/>
    <n v="5300"/>
    <n v="6342"/>
    <n v="120"/>
    <x v="1"/>
    <n v="102"/>
    <n v="62.176470588235297"/>
    <s v="US"/>
    <s v="USD"/>
    <n v="1555563600"/>
    <n v="1557896400"/>
    <b v="0"/>
    <b v="0"/>
    <s v="theater/plays"/>
    <x v="3"/>
    <x v="3"/>
    <x v="556"/>
    <d v="2019-05-15T05:00:00"/>
  </r>
  <r>
    <n v="604"/>
    <x v="593"/>
    <x v="603"/>
    <n v="88700"/>
    <n v="151438"/>
    <n v="171"/>
    <x v="1"/>
    <n v="2857"/>
    <n v="53.005950297514879"/>
    <s v="US"/>
    <s v="USD"/>
    <n v="1295676000"/>
    <n v="1297490400"/>
    <b v="0"/>
    <b v="0"/>
    <s v="theater/plays"/>
    <x v="3"/>
    <x v="3"/>
    <x v="557"/>
    <d v="2011-02-12T06:00:00"/>
  </r>
  <r>
    <n v="605"/>
    <x v="594"/>
    <x v="604"/>
    <n v="3300"/>
    <n v="6178"/>
    <n v="187"/>
    <x v="1"/>
    <n v="107"/>
    <n v="57.738317757009348"/>
    <s v="US"/>
    <s v="USD"/>
    <n v="1443848400"/>
    <n v="1447394400"/>
    <b v="0"/>
    <b v="0"/>
    <s v="publishing/nonfiction"/>
    <x v="5"/>
    <x v="9"/>
    <x v="27"/>
    <d v="2015-11-13T06:00:00"/>
  </r>
  <r>
    <n v="606"/>
    <x v="595"/>
    <x v="605"/>
    <n v="3400"/>
    <n v="6405"/>
    <n v="188"/>
    <x v="1"/>
    <n v="160"/>
    <n v="40.03125"/>
    <s v="GB"/>
    <s v="GBP"/>
    <n v="1457330400"/>
    <n v="1458277200"/>
    <b v="0"/>
    <b v="0"/>
    <s v="music/rock"/>
    <x v="1"/>
    <x v="1"/>
    <x v="558"/>
    <d v="2016-03-18T05:00:00"/>
  </r>
  <r>
    <n v="607"/>
    <x v="596"/>
    <x v="606"/>
    <n v="137600"/>
    <n v="180667"/>
    <n v="131"/>
    <x v="1"/>
    <n v="2230"/>
    <n v="81.016591928251117"/>
    <s v="US"/>
    <s v="USD"/>
    <n v="1395550800"/>
    <n v="1395723600"/>
    <b v="0"/>
    <b v="0"/>
    <s v="food/food trucks"/>
    <x v="0"/>
    <x v="0"/>
    <x v="559"/>
    <d v="2014-03-25T05:00:00"/>
  </r>
  <r>
    <n v="608"/>
    <x v="597"/>
    <x v="607"/>
    <n v="3900"/>
    <n v="11075"/>
    <n v="284"/>
    <x v="1"/>
    <n v="316"/>
    <n v="35.047468354430379"/>
    <s v="US"/>
    <s v="USD"/>
    <n v="1551852000"/>
    <n v="1552197600"/>
    <b v="0"/>
    <b v="1"/>
    <s v="music/jazz"/>
    <x v="1"/>
    <x v="17"/>
    <x v="426"/>
    <d v="2019-03-10T06:00:00"/>
  </r>
  <r>
    <n v="609"/>
    <x v="598"/>
    <x v="608"/>
    <n v="10000"/>
    <n v="12042"/>
    <n v="120"/>
    <x v="1"/>
    <n v="117"/>
    <n v="102.92307692307692"/>
    <s v="US"/>
    <s v="USD"/>
    <n v="1547618400"/>
    <n v="1549087200"/>
    <b v="0"/>
    <b v="0"/>
    <s v="film &amp; video/science fiction"/>
    <x v="4"/>
    <x v="22"/>
    <x v="560"/>
    <d v="2019-02-02T06:00:00"/>
  </r>
  <r>
    <n v="610"/>
    <x v="599"/>
    <x v="609"/>
    <n v="42800"/>
    <n v="179356"/>
    <n v="419"/>
    <x v="1"/>
    <n v="6406"/>
    <n v="27.998126756166094"/>
    <s v="US"/>
    <s v="USD"/>
    <n v="1355637600"/>
    <n v="1356847200"/>
    <b v="0"/>
    <b v="0"/>
    <s v="theater/plays"/>
    <x v="3"/>
    <x v="3"/>
    <x v="561"/>
    <d v="2012-12-30T06:00:00"/>
  </r>
  <r>
    <n v="611"/>
    <x v="600"/>
    <x v="610"/>
    <n v="8200"/>
    <n v="1136"/>
    <n v="14"/>
    <x v="3"/>
    <n v="15"/>
    <n v="75.733333333333334"/>
    <s v="US"/>
    <s v="USD"/>
    <n v="1374728400"/>
    <n v="1375765200"/>
    <b v="0"/>
    <b v="0"/>
    <s v="theater/plays"/>
    <x v="3"/>
    <x v="3"/>
    <x v="562"/>
    <d v="2013-08-06T05:00:00"/>
  </r>
  <r>
    <n v="612"/>
    <x v="601"/>
    <x v="611"/>
    <n v="6200"/>
    <n v="8645"/>
    <n v="139"/>
    <x v="1"/>
    <n v="192"/>
    <n v="45.026041666666664"/>
    <s v="US"/>
    <s v="USD"/>
    <n v="1287810000"/>
    <n v="1289800800"/>
    <b v="0"/>
    <b v="0"/>
    <s v="music/electric music"/>
    <x v="1"/>
    <x v="5"/>
    <x v="563"/>
    <d v="2010-11-15T06:00:00"/>
  </r>
  <r>
    <n v="613"/>
    <x v="602"/>
    <x v="612"/>
    <n v="1100"/>
    <n v="1914"/>
    <n v="174"/>
    <x v="1"/>
    <n v="26"/>
    <n v="73.615384615384613"/>
    <s v="CA"/>
    <s v="CAD"/>
    <n v="1503723600"/>
    <n v="1504501200"/>
    <b v="0"/>
    <b v="0"/>
    <s v="theater/plays"/>
    <x v="3"/>
    <x v="3"/>
    <x v="564"/>
    <d v="2017-09-04T05:00:00"/>
  </r>
  <r>
    <n v="614"/>
    <x v="603"/>
    <x v="613"/>
    <n v="26500"/>
    <n v="41205"/>
    <n v="155"/>
    <x v="1"/>
    <n v="723"/>
    <n v="56.991701244813278"/>
    <s v="US"/>
    <s v="USD"/>
    <n v="1484114400"/>
    <n v="1485669600"/>
    <b v="0"/>
    <b v="0"/>
    <s v="theater/plays"/>
    <x v="3"/>
    <x v="3"/>
    <x v="565"/>
    <d v="2017-01-29T06:00:00"/>
  </r>
  <r>
    <n v="615"/>
    <x v="604"/>
    <x v="614"/>
    <n v="8500"/>
    <n v="14488"/>
    <n v="170"/>
    <x v="1"/>
    <n v="170"/>
    <n v="85.223529411764702"/>
    <s v="IT"/>
    <s v="EUR"/>
    <n v="1461906000"/>
    <n v="1462770000"/>
    <b v="0"/>
    <b v="0"/>
    <s v="theater/plays"/>
    <x v="3"/>
    <x v="3"/>
    <x v="566"/>
    <d v="2016-05-09T05:00:00"/>
  </r>
  <r>
    <n v="616"/>
    <x v="605"/>
    <x v="615"/>
    <n v="6400"/>
    <n v="12129"/>
    <n v="190"/>
    <x v="1"/>
    <n v="238"/>
    <n v="50.962184873949582"/>
    <s v="GB"/>
    <s v="GBP"/>
    <n v="1379653200"/>
    <n v="1379739600"/>
    <b v="0"/>
    <b v="1"/>
    <s v="music/indie rock"/>
    <x v="1"/>
    <x v="7"/>
    <x v="567"/>
    <d v="2013-09-21T05:00:00"/>
  </r>
  <r>
    <n v="617"/>
    <x v="606"/>
    <x v="616"/>
    <n v="1400"/>
    <n v="3496"/>
    <n v="250"/>
    <x v="1"/>
    <n v="55"/>
    <n v="63.563636363636363"/>
    <s v="US"/>
    <s v="USD"/>
    <n v="1401858000"/>
    <n v="1402722000"/>
    <b v="0"/>
    <b v="0"/>
    <s v="theater/plays"/>
    <x v="3"/>
    <x v="3"/>
    <x v="568"/>
    <d v="2014-06-14T05:00:00"/>
  </r>
  <r>
    <n v="618"/>
    <x v="607"/>
    <x v="617"/>
    <n v="198600"/>
    <n v="97037"/>
    <n v="49"/>
    <x v="0"/>
    <n v="1198"/>
    <n v="80.999165275459092"/>
    <s v="US"/>
    <s v="USD"/>
    <n v="1367470800"/>
    <n v="1369285200"/>
    <b v="0"/>
    <b v="0"/>
    <s v="publishing/nonfiction"/>
    <x v="5"/>
    <x v="9"/>
    <x v="569"/>
    <d v="2013-05-23T05:00:00"/>
  </r>
  <r>
    <n v="619"/>
    <x v="608"/>
    <x v="618"/>
    <n v="195900"/>
    <n v="55757"/>
    <n v="28"/>
    <x v="0"/>
    <n v="648"/>
    <n v="86.044753086419746"/>
    <s v="US"/>
    <s v="USD"/>
    <n v="1304658000"/>
    <n v="1304744400"/>
    <b v="1"/>
    <b v="1"/>
    <s v="theater/plays"/>
    <x v="3"/>
    <x v="3"/>
    <x v="570"/>
    <d v="2011-05-07T05:00:00"/>
  </r>
  <r>
    <n v="620"/>
    <x v="609"/>
    <x v="619"/>
    <n v="4300"/>
    <n v="11525"/>
    <n v="268"/>
    <x v="1"/>
    <n v="128"/>
    <n v="90.0390625"/>
    <s v="AU"/>
    <s v="AUD"/>
    <n v="1467954000"/>
    <n v="1468299600"/>
    <b v="0"/>
    <b v="0"/>
    <s v="photography/photography books"/>
    <x v="7"/>
    <x v="14"/>
    <x v="571"/>
    <d v="2016-07-12T05:00:00"/>
  </r>
  <r>
    <n v="621"/>
    <x v="610"/>
    <x v="620"/>
    <n v="25600"/>
    <n v="158669"/>
    <n v="620"/>
    <x v="1"/>
    <n v="2144"/>
    <n v="74.006063432835816"/>
    <s v="US"/>
    <s v="USD"/>
    <n v="1473742800"/>
    <n v="1474174800"/>
    <b v="0"/>
    <b v="0"/>
    <s v="theater/plays"/>
    <x v="3"/>
    <x v="3"/>
    <x v="572"/>
    <d v="2016-09-18T05:00:00"/>
  </r>
  <r>
    <n v="622"/>
    <x v="611"/>
    <x v="621"/>
    <n v="189000"/>
    <n v="5916"/>
    <n v="3"/>
    <x v="0"/>
    <n v="64"/>
    <n v="92.4375"/>
    <s v="US"/>
    <s v="USD"/>
    <n v="1523768400"/>
    <n v="1526014800"/>
    <b v="0"/>
    <b v="0"/>
    <s v="music/indie rock"/>
    <x v="1"/>
    <x v="7"/>
    <x v="573"/>
    <d v="2018-05-11T05:00:00"/>
  </r>
  <r>
    <n v="623"/>
    <x v="612"/>
    <x v="622"/>
    <n v="94300"/>
    <n v="150806"/>
    <n v="160"/>
    <x v="1"/>
    <n v="2693"/>
    <n v="55.999257333828446"/>
    <s v="GB"/>
    <s v="GBP"/>
    <n v="1437022800"/>
    <n v="1437454800"/>
    <b v="0"/>
    <b v="0"/>
    <s v="theater/plays"/>
    <x v="3"/>
    <x v="3"/>
    <x v="574"/>
    <d v="2015-07-21T05:00:00"/>
  </r>
  <r>
    <n v="624"/>
    <x v="613"/>
    <x v="623"/>
    <n v="5100"/>
    <n v="14249"/>
    <n v="279"/>
    <x v="1"/>
    <n v="432"/>
    <n v="32.983796296296298"/>
    <s v="US"/>
    <s v="USD"/>
    <n v="1422165600"/>
    <n v="1422684000"/>
    <b v="0"/>
    <b v="0"/>
    <s v="photography/photography books"/>
    <x v="7"/>
    <x v="14"/>
    <x v="511"/>
    <d v="2015-01-31T06:00:00"/>
  </r>
  <r>
    <n v="625"/>
    <x v="614"/>
    <x v="624"/>
    <n v="7500"/>
    <n v="5803"/>
    <n v="77"/>
    <x v="0"/>
    <n v="62"/>
    <n v="93.596774193548384"/>
    <s v="US"/>
    <s v="USD"/>
    <n v="1580104800"/>
    <n v="1581314400"/>
    <b v="0"/>
    <b v="0"/>
    <s v="theater/plays"/>
    <x v="3"/>
    <x v="3"/>
    <x v="575"/>
    <d v="2020-02-10T06:00:00"/>
  </r>
  <r>
    <n v="626"/>
    <x v="615"/>
    <x v="625"/>
    <n v="6400"/>
    <n v="13205"/>
    <n v="206"/>
    <x v="1"/>
    <n v="189"/>
    <n v="69.867724867724874"/>
    <s v="US"/>
    <s v="USD"/>
    <n v="1285650000"/>
    <n v="1286427600"/>
    <b v="0"/>
    <b v="1"/>
    <s v="theater/plays"/>
    <x v="3"/>
    <x v="3"/>
    <x v="576"/>
    <d v="2010-10-07T05:00:00"/>
  </r>
  <r>
    <n v="627"/>
    <x v="616"/>
    <x v="626"/>
    <n v="1600"/>
    <n v="11108"/>
    <n v="694"/>
    <x v="1"/>
    <n v="154"/>
    <n v="72.129870129870127"/>
    <s v="GB"/>
    <s v="GBP"/>
    <n v="1276664400"/>
    <n v="1278738000"/>
    <b v="1"/>
    <b v="0"/>
    <s v="food/food trucks"/>
    <x v="0"/>
    <x v="0"/>
    <x v="577"/>
    <d v="2010-07-10T05:00:00"/>
  </r>
  <r>
    <n v="628"/>
    <x v="617"/>
    <x v="627"/>
    <n v="1900"/>
    <n v="2884"/>
    <n v="152"/>
    <x v="1"/>
    <n v="96"/>
    <n v="30.041666666666668"/>
    <s v="US"/>
    <s v="USD"/>
    <n v="1286168400"/>
    <n v="1286427600"/>
    <b v="0"/>
    <b v="0"/>
    <s v="music/indie rock"/>
    <x v="1"/>
    <x v="7"/>
    <x v="578"/>
    <d v="2010-10-07T05:00:00"/>
  </r>
  <r>
    <n v="629"/>
    <x v="618"/>
    <x v="628"/>
    <n v="85900"/>
    <n v="55476"/>
    <n v="65"/>
    <x v="0"/>
    <n v="750"/>
    <n v="73.968000000000004"/>
    <s v="US"/>
    <s v="USD"/>
    <n v="1467781200"/>
    <n v="1467954000"/>
    <b v="0"/>
    <b v="1"/>
    <s v="theater/plays"/>
    <x v="3"/>
    <x v="3"/>
    <x v="579"/>
    <d v="2016-07-08T05:00:00"/>
  </r>
  <r>
    <n v="630"/>
    <x v="619"/>
    <x v="629"/>
    <n v="9500"/>
    <n v="5973"/>
    <n v="63"/>
    <x v="3"/>
    <n v="87"/>
    <n v="68.65517241379311"/>
    <s v="US"/>
    <s v="USD"/>
    <n v="1556686800"/>
    <n v="1557637200"/>
    <b v="0"/>
    <b v="1"/>
    <s v="theater/plays"/>
    <x v="3"/>
    <x v="3"/>
    <x v="580"/>
    <d v="2019-05-12T05:00:00"/>
  </r>
  <r>
    <n v="631"/>
    <x v="620"/>
    <x v="630"/>
    <n v="59200"/>
    <n v="183756"/>
    <n v="310"/>
    <x v="1"/>
    <n v="3063"/>
    <n v="59.992164544564154"/>
    <s v="US"/>
    <s v="USD"/>
    <n v="1553576400"/>
    <n v="1553922000"/>
    <b v="0"/>
    <b v="0"/>
    <s v="theater/plays"/>
    <x v="3"/>
    <x v="3"/>
    <x v="581"/>
    <d v="2019-03-30T05:00:00"/>
  </r>
  <r>
    <n v="632"/>
    <x v="621"/>
    <x v="631"/>
    <n v="72100"/>
    <n v="30902"/>
    <n v="43"/>
    <x v="2"/>
    <n v="278"/>
    <n v="111.15827338129496"/>
    <s v="US"/>
    <s v="USD"/>
    <n v="1414904400"/>
    <n v="1416463200"/>
    <b v="0"/>
    <b v="0"/>
    <s v="theater/plays"/>
    <x v="3"/>
    <x v="3"/>
    <x v="582"/>
    <d v="2014-11-20T06:00:00"/>
  </r>
  <r>
    <n v="633"/>
    <x v="622"/>
    <x v="632"/>
    <n v="6700"/>
    <n v="5569"/>
    <n v="83"/>
    <x v="0"/>
    <n v="105"/>
    <n v="53.038095238095238"/>
    <s v="US"/>
    <s v="USD"/>
    <n v="1446876000"/>
    <n v="1447221600"/>
    <b v="0"/>
    <b v="0"/>
    <s v="film &amp; video/animation"/>
    <x v="4"/>
    <x v="10"/>
    <x v="336"/>
    <d v="2015-11-11T06:00:00"/>
  </r>
  <r>
    <n v="634"/>
    <x v="623"/>
    <x v="633"/>
    <n v="118200"/>
    <n v="92824"/>
    <n v="79"/>
    <x v="3"/>
    <n v="1658"/>
    <n v="55.985524728588658"/>
    <s v="US"/>
    <s v="USD"/>
    <n v="1490418000"/>
    <n v="1491627600"/>
    <b v="0"/>
    <b v="0"/>
    <s v="film &amp; video/television"/>
    <x v="4"/>
    <x v="19"/>
    <x v="583"/>
    <d v="2017-04-08T05:00:00"/>
  </r>
  <r>
    <n v="635"/>
    <x v="624"/>
    <x v="634"/>
    <n v="139000"/>
    <n v="158590"/>
    <n v="114"/>
    <x v="1"/>
    <n v="2266"/>
    <n v="69.986760812003524"/>
    <s v="US"/>
    <s v="USD"/>
    <n v="1360389600"/>
    <n v="1363150800"/>
    <b v="0"/>
    <b v="0"/>
    <s v="film &amp; video/television"/>
    <x v="4"/>
    <x v="19"/>
    <x v="584"/>
    <d v="2013-03-13T05:00:00"/>
  </r>
  <r>
    <n v="636"/>
    <x v="625"/>
    <x v="635"/>
    <n v="197700"/>
    <n v="127591"/>
    <n v="65"/>
    <x v="0"/>
    <n v="2604"/>
    <n v="48.998079877112133"/>
    <s v="DK"/>
    <s v="DKK"/>
    <n v="1326866400"/>
    <n v="1330754400"/>
    <b v="0"/>
    <b v="1"/>
    <s v="film &amp; video/animation"/>
    <x v="4"/>
    <x v="10"/>
    <x v="585"/>
    <d v="2012-03-03T06:00:00"/>
  </r>
  <r>
    <n v="637"/>
    <x v="626"/>
    <x v="636"/>
    <n v="8500"/>
    <n v="6750"/>
    <n v="79"/>
    <x v="0"/>
    <n v="65"/>
    <n v="103.84615384615384"/>
    <s v="US"/>
    <s v="USD"/>
    <n v="1479103200"/>
    <n v="1479794400"/>
    <b v="0"/>
    <b v="0"/>
    <s v="theater/plays"/>
    <x v="3"/>
    <x v="3"/>
    <x v="586"/>
    <d v="2016-11-22T06:00:00"/>
  </r>
  <r>
    <n v="638"/>
    <x v="627"/>
    <x v="637"/>
    <n v="81600"/>
    <n v="9318"/>
    <n v="11"/>
    <x v="0"/>
    <n v="94"/>
    <n v="99.127659574468083"/>
    <s v="US"/>
    <s v="USD"/>
    <n v="1280206800"/>
    <n v="1281243600"/>
    <b v="0"/>
    <b v="1"/>
    <s v="theater/plays"/>
    <x v="3"/>
    <x v="3"/>
    <x v="587"/>
    <d v="2010-08-08T05:00:00"/>
  </r>
  <r>
    <n v="639"/>
    <x v="628"/>
    <x v="638"/>
    <n v="8600"/>
    <n v="4832"/>
    <n v="56"/>
    <x v="2"/>
    <n v="45"/>
    <n v="107.37777777777778"/>
    <s v="US"/>
    <s v="USD"/>
    <n v="1532754000"/>
    <n v="1532754000"/>
    <b v="0"/>
    <b v="1"/>
    <s v="film &amp; video/drama"/>
    <x v="4"/>
    <x v="6"/>
    <x v="588"/>
    <d v="2018-07-28T05:00:00"/>
  </r>
  <r>
    <n v="640"/>
    <x v="629"/>
    <x v="639"/>
    <n v="119800"/>
    <n v="19769"/>
    <n v="17"/>
    <x v="0"/>
    <n v="257"/>
    <n v="76.922178988326849"/>
    <s v="US"/>
    <s v="USD"/>
    <n v="1453096800"/>
    <n v="1453356000"/>
    <b v="0"/>
    <b v="0"/>
    <s v="theater/plays"/>
    <x v="3"/>
    <x v="3"/>
    <x v="589"/>
    <d v="2016-01-21T06:00:00"/>
  </r>
  <r>
    <n v="641"/>
    <x v="630"/>
    <x v="640"/>
    <n v="9400"/>
    <n v="11277"/>
    <n v="120"/>
    <x v="1"/>
    <n v="194"/>
    <n v="58.128865979381445"/>
    <s v="CH"/>
    <s v="CHF"/>
    <n v="1487570400"/>
    <n v="1489986000"/>
    <b v="0"/>
    <b v="0"/>
    <s v="theater/plays"/>
    <x v="3"/>
    <x v="3"/>
    <x v="590"/>
    <d v="2017-03-20T05:00:00"/>
  </r>
  <r>
    <n v="642"/>
    <x v="631"/>
    <x v="641"/>
    <n v="9200"/>
    <n v="13382"/>
    <n v="145"/>
    <x v="1"/>
    <n v="129"/>
    <n v="103.73643410852713"/>
    <s v="CA"/>
    <s v="CAD"/>
    <n v="1545026400"/>
    <n v="1545804000"/>
    <b v="0"/>
    <b v="0"/>
    <s v="technology/wearables"/>
    <x v="2"/>
    <x v="8"/>
    <x v="591"/>
    <d v="2018-12-26T06:00:00"/>
  </r>
  <r>
    <n v="643"/>
    <x v="632"/>
    <x v="642"/>
    <n v="14900"/>
    <n v="32986"/>
    <n v="221"/>
    <x v="1"/>
    <n v="375"/>
    <n v="87.962666666666664"/>
    <s v="US"/>
    <s v="USD"/>
    <n v="1488348000"/>
    <n v="1489899600"/>
    <b v="0"/>
    <b v="0"/>
    <s v="theater/plays"/>
    <x v="3"/>
    <x v="3"/>
    <x v="592"/>
    <d v="2017-03-19T05:00:00"/>
  </r>
  <r>
    <n v="644"/>
    <x v="633"/>
    <x v="643"/>
    <n v="169400"/>
    <n v="81984"/>
    <n v="48"/>
    <x v="0"/>
    <n v="2928"/>
    <n v="28"/>
    <s v="CA"/>
    <s v="CAD"/>
    <n v="1545112800"/>
    <n v="1546495200"/>
    <b v="0"/>
    <b v="0"/>
    <s v="theater/plays"/>
    <x v="3"/>
    <x v="3"/>
    <x v="593"/>
    <d v="2019-01-03T06:00:00"/>
  </r>
  <r>
    <n v="645"/>
    <x v="634"/>
    <x v="644"/>
    <n v="192100"/>
    <n v="178483"/>
    <n v="93"/>
    <x v="0"/>
    <n v="4697"/>
    <n v="37.999361294443261"/>
    <s v="US"/>
    <s v="USD"/>
    <n v="1537938000"/>
    <n v="1539752400"/>
    <b v="0"/>
    <b v="1"/>
    <s v="music/rock"/>
    <x v="1"/>
    <x v="1"/>
    <x v="594"/>
    <d v="2018-10-17T05:00:00"/>
  </r>
  <r>
    <n v="646"/>
    <x v="635"/>
    <x v="645"/>
    <n v="98700"/>
    <n v="87448"/>
    <n v="89"/>
    <x v="0"/>
    <n v="2915"/>
    <n v="29.999313893653515"/>
    <s v="US"/>
    <s v="USD"/>
    <n v="1363150800"/>
    <n v="1364101200"/>
    <b v="0"/>
    <b v="0"/>
    <s v="games/video games"/>
    <x v="6"/>
    <x v="11"/>
    <x v="595"/>
    <d v="2013-03-24T05:00:00"/>
  </r>
  <r>
    <n v="647"/>
    <x v="636"/>
    <x v="646"/>
    <n v="4500"/>
    <n v="1863"/>
    <n v="41"/>
    <x v="0"/>
    <n v="18"/>
    <n v="103.5"/>
    <s v="US"/>
    <s v="USD"/>
    <n v="1523250000"/>
    <n v="1525323600"/>
    <b v="0"/>
    <b v="0"/>
    <s v="publishing/translations"/>
    <x v="5"/>
    <x v="18"/>
    <x v="596"/>
    <d v="2018-05-03T05:00:00"/>
  </r>
  <r>
    <n v="648"/>
    <x v="637"/>
    <x v="647"/>
    <n v="98600"/>
    <n v="62174"/>
    <n v="63"/>
    <x v="3"/>
    <n v="723"/>
    <n v="85.994467496542185"/>
    <s v="US"/>
    <s v="USD"/>
    <n v="1499317200"/>
    <n v="1500872400"/>
    <b v="1"/>
    <b v="0"/>
    <s v="food/food trucks"/>
    <x v="0"/>
    <x v="0"/>
    <x v="597"/>
    <d v="2017-07-24T05:00:00"/>
  </r>
  <r>
    <n v="649"/>
    <x v="638"/>
    <x v="648"/>
    <n v="121700"/>
    <n v="59003"/>
    <n v="48"/>
    <x v="0"/>
    <n v="602"/>
    <n v="98.011627906976742"/>
    <s v="CH"/>
    <s v="CHF"/>
    <n v="1287550800"/>
    <n v="1288501200"/>
    <b v="1"/>
    <b v="1"/>
    <s v="theater/plays"/>
    <x v="3"/>
    <x v="3"/>
    <x v="598"/>
    <d v="2010-10-31T05:00:00"/>
  </r>
  <r>
    <n v="650"/>
    <x v="639"/>
    <x v="649"/>
    <n v="100"/>
    <n v="2"/>
    <n v="2"/>
    <x v="0"/>
    <n v="1"/>
    <n v="2"/>
    <s v="US"/>
    <s v="USD"/>
    <n v="1404795600"/>
    <n v="1407128400"/>
    <b v="0"/>
    <b v="0"/>
    <s v="music/jazz"/>
    <x v="1"/>
    <x v="17"/>
    <x v="599"/>
    <d v="2014-08-04T05:00:00"/>
  </r>
  <r>
    <n v="651"/>
    <x v="640"/>
    <x v="650"/>
    <n v="196700"/>
    <n v="174039"/>
    <n v="88"/>
    <x v="0"/>
    <n v="3868"/>
    <n v="44.994570837642193"/>
    <s v="IT"/>
    <s v="EUR"/>
    <n v="1393048800"/>
    <n v="1394344800"/>
    <b v="0"/>
    <b v="0"/>
    <s v="film &amp; video/shorts"/>
    <x v="4"/>
    <x v="12"/>
    <x v="600"/>
    <d v="2014-03-09T06:00:00"/>
  </r>
  <r>
    <n v="652"/>
    <x v="641"/>
    <x v="651"/>
    <n v="10000"/>
    <n v="12684"/>
    <n v="127"/>
    <x v="1"/>
    <n v="409"/>
    <n v="31.012224938875306"/>
    <s v="US"/>
    <s v="USD"/>
    <n v="1470373200"/>
    <n v="1474088400"/>
    <b v="0"/>
    <b v="0"/>
    <s v="technology/web"/>
    <x v="2"/>
    <x v="2"/>
    <x v="601"/>
    <d v="2016-09-17T05:00:00"/>
  </r>
  <r>
    <n v="653"/>
    <x v="642"/>
    <x v="652"/>
    <n v="600"/>
    <n v="14033"/>
    <n v="2339"/>
    <x v="1"/>
    <n v="234"/>
    <n v="59.970085470085472"/>
    <s v="US"/>
    <s v="USD"/>
    <n v="1460091600"/>
    <n v="1460264400"/>
    <b v="0"/>
    <b v="0"/>
    <s v="technology/web"/>
    <x v="2"/>
    <x v="2"/>
    <x v="602"/>
    <d v="2016-04-10T05:00:00"/>
  </r>
  <r>
    <n v="654"/>
    <x v="643"/>
    <x v="653"/>
    <n v="35000"/>
    <n v="177936"/>
    <n v="508"/>
    <x v="1"/>
    <n v="3016"/>
    <n v="58.9973474801061"/>
    <s v="US"/>
    <s v="USD"/>
    <n v="1440392400"/>
    <n v="1440824400"/>
    <b v="0"/>
    <b v="0"/>
    <s v="music/metal"/>
    <x v="1"/>
    <x v="16"/>
    <x v="335"/>
    <d v="2015-08-29T05:00:00"/>
  </r>
  <r>
    <n v="655"/>
    <x v="644"/>
    <x v="654"/>
    <n v="6900"/>
    <n v="13212"/>
    <n v="191"/>
    <x v="1"/>
    <n v="264"/>
    <n v="50.045454545454547"/>
    <s v="US"/>
    <s v="USD"/>
    <n v="1488434400"/>
    <n v="1489554000"/>
    <b v="1"/>
    <b v="0"/>
    <s v="photography/photography books"/>
    <x v="7"/>
    <x v="14"/>
    <x v="603"/>
    <d v="2017-03-15T05:00:00"/>
  </r>
  <r>
    <n v="656"/>
    <x v="645"/>
    <x v="655"/>
    <n v="118400"/>
    <n v="49879"/>
    <n v="42"/>
    <x v="0"/>
    <n v="504"/>
    <n v="98.966269841269835"/>
    <s v="AU"/>
    <s v="AUD"/>
    <n v="1514440800"/>
    <n v="1514872800"/>
    <b v="0"/>
    <b v="0"/>
    <s v="food/food trucks"/>
    <x v="0"/>
    <x v="0"/>
    <x v="604"/>
    <d v="2018-01-02T06:00:00"/>
  </r>
  <r>
    <n v="657"/>
    <x v="646"/>
    <x v="656"/>
    <n v="10000"/>
    <n v="824"/>
    <n v="8"/>
    <x v="0"/>
    <n v="14"/>
    <n v="58.857142857142854"/>
    <s v="US"/>
    <s v="USD"/>
    <n v="1514354400"/>
    <n v="1515736800"/>
    <b v="0"/>
    <b v="0"/>
    <s v="film &amp; video/science fiction"/>
    <x v="4"/>
    <x v="22"/>
    <x v="605"/>
    <d v="2018-01-12T06:00:00"/>
  </r>
  <r>
    <n v="658"/>
    <x v="647"/>
    <x v="657"/>
    <n v="52600"/>
    <n v="31594"/>
    <n v="60"/>
    <x v="3"/>
    <n v="390"/>
    <n v="81.010256410256417"/>
    <s v="US"/>
    <s v="USD"/>
    <n v="1440910800"/>
    <n v="1442898000"/>
    <b v="0"/>
    <b v="0"/>
    <s v="music/rock"/>
    <x v="1"/>
    <x v="1"/>
    <x v="606"/>
    <d v="2015-09-22T05:00:00"/>
  </r>
  <r>
    <n v="659"/>
    <x v="648"/>
    <x v="658"/>
    <n v="120700"/>
    <n v="57010"/>
    <n v="47"/>
    <x v="0"/>
    <n v="750"/>
    <n v="76.013333333333335"/>
    <s v="GB"/>
    <s v="GBP"/>
    <n v="1296108000"/>
    <n v="1296194400"/>
    <b v="0"/>
    <b v="0"/>
    <s v="film &amp; video/documentary"/>
    <x v="4"/>
    <x v="4"/>
    <x v="65"/>
    <d v="2011-01-28T06:00:00"/>
  </r>
  <r>
    <n v="660"/>
    <x v="649"/>
    <x v="659"/>
    <n v="9100"/>
    <n v="7438"/>
    <n v="82"/>
    <x v="0"/>
    <n v="77"/>
    <n v="96.597402597402592"/>
    <s v="US"/>
    <s v="USD"/>
    <n v="1440133200"/>
    <n v="1440910800"/>
    <b v="1"/>
    <b v="0"/>
    <s v="theater/plays"/>
    <x v="3"/>
    <x v="3"/>
    <x v="607"/>
    <d v="2015-08-30T05:00:00"/>
  </r>
  <r>
    <n v="661"/>
    <x v="650"/>
    <x v="660"/>
    <n v="106800"/>
    <n v="57872"/>
    <n v="54"/>
    <x v="0"/>
    <n v="752"/>
    <n v="76.957446808510639"/>
    <s v="DK"/>
    <s v="DKK"/>
    <n v="1332910800"/>
    <n v="1335502800"/>
    <b v="0"/>
    <b v="0"/>
    <s v="music/jazz"/>
    <x v="1"/>
    <x v="17"/>
    <x v="608"/>
    <d v="2012-04-27T05:00:00"/>
  </r>
  <r>
    <n v="662"/>
    <x v="651"/>
    <x v="661"/>
    <n v="9100"/>
    <n v="8906"/>
    <n v="98"/>
    <x v="0"/>
    <n v="131"/>
    <n v="67.984732824427482"/>
    <s v="US"/>
    <s v="USD"/>
    <n v="1544335200"/>
    <n v="1544680800"/>
    <b v="0"/>
    <b v="0"/>
    <s v="theater/plays"/>
    <x v="3"/>
    <x v="3"/>
    <x v="609"/>
    <d v="2018-12-13T06:00:00"/>
  </r>
  <r>
    <n v="663"/>
    <x v="652"/>
    <x v="662"/>
    <n v="10000"/>
    <n v="7724"/>
    <n v="77"/>
    <x v="0"/>
    <n v="87"/>
    <n v="88.781609195402297"/>
    <s v="US"/>
    <s v="USD"/>
    <n v="1286427600"/>
    <n v="1288414800"/>
    <b v="0"/>
    <b v="0"/>
    <s v="theater/plays"/>
    <x v="3"/>
    <x v="3"/>
    <x v="610"/>
    <d v="2010-10-30T05:00:00"/>
  </r>
  <r>
    <n v="664"/>
    <x v="327"/>
    <x v="663"/>
    <n v="79400"/>
    <n v="26571"/>
    <n v="33"/>
    <x v="0"/>
    <n v="1063"/>
    <n v="24.99623706491063"/>
    <s v="US"/>
    <s v="USD"/>
    <n v="1329717600"/>
    <n v="1330581600"/>
    <b v="0"/>
    <b v="0"/>
    <s v="music/jazz"/>
    <x v="1"/>
    <x v="17"/>
    <x v="541"/>
    <d v="2012-03-01T06:00:00"/>
  </r>
  <r>
    <n v="665"/>
    <x v="653"/>
    <x v="664"/>
    <n v="5100"/>
    <n v="12219"/>
    <n v="240"/>
    <x v="1"/>
    <n v="272"/>
    <n v="44.922794117647058"/>
    <s v="US"/>
    <s v="USD"/>
    <n v="1310187600"/>
    <n v="1311397200"/>
    <b v="0"/>
    <b v="1"/>
    <s v="film &amp; video/documentary"/>
    <x v="4"/>
    <x v="4"/>
    <x v="611"/>
    <d v="2011-07-23T05:00:00"/>
  </r>
  <r>
    <n v="666"/>
    <x v="654"/>
    <x v="665"/>
    <n v="3100"/>
    <n v="1985"/>
    <n v="64"/>
    <x v="3"/>
    <n v="25"/>
    <n v="79.400000000000006"/>
    <s v="US"/>
    <s v="USD"/>
    <n v="1377838800"/>
    <n v="1378357200"/>
    <b v="0"/>
    <b v="1"/>
    <s v="theater/plays"/>
    <x v="3"/>
    <x v="3"/>
    <x v="612"/>
    <d v="2013-09-05T05:00:00"/>
  </r>
  <r>
    <n v="667"/>
    <x v="655"/>
    <x v="666"/>
    <n v="6900"/>
    <n v="12155"/>
    <n v="176"/>
    <x v="1"/>
    <n v="419"/>
    <n v="29.009546539379475"/>
    <s v="US"/>
    <s v="USD"/>
    <n v="1410325200"/>
    <n v="1411102800"/>
    <b v="0"/>
    <b v="0"/>
    <s v="journalism/audio"/>
    <x v="8"/>
    <x v="23"/>
    <x v="613"/>
    <d v="2014-09-19T05:00:00"/>
  </r>
  <r>
    <n v="668"/>
    <x v="656"/>
    <x v="667"/>
    <n v="27500"/>
    <n v="5593"/>
    <n v="20"/>
    <x v="0"/>
    <n v="76"/>
    <n v="73.59210526315789"/>
    <s v="US"/>
    <s v="USD"/>
    <n v="1343797200"/>
    <n v="1344834000"/>
    <b v="0"/>
    <b v="0"/>
    <s v="theater/plays"/>
    <x v="3"/>
    <x v="3"/>
    <x v="614"/>
    <d v="2012-08-13T05:00:00"/>
  </r>
  <r>
    <n v="669"/>
    <x v="657"/>
    <x v="668"/>
    <n v="48800"/>
    <n v="175020"/>
    <n v="359"/>
    <x v="1"/>
    <n v="1621"/>
    <n v="107.97038864898211"/>
    <s v="IT"/>
    <s v="EUR"/>
    <n v="1498453200"/>
    <n v="1499230800"/>
    <b v="0"/>
    <b v="0"/>
    <s v="theater/plays"/>
    <x v="3"/>
    <x v="3"/>
    <x v="615"/>
    <d v="2017-07-05T05:00:00"/>
  </r>
  <r>
    <n v="670"/>
    <x v="635"/>
    <x v="669"/>
    <n v="16200"/>
    <n v="75955"/>
    <n v="469"/>
    <x v="1"/>
    <n v="1101"/>
    <n v="68.987284287011803"/>
    <s v="US"/>
    <s v="USD"/>
    <n v="1456380000"/>
    <n v="1457416800"/>
    <b v="0"/>
    <b v="0"/>
    <s v="music/indie rock"/>
    <x v="1"/>
    <x v="7"/>
    <x v="90"/>
    <d v="2016-03-08T06:00:00"/>
  </r>
  <r>
    <n v="671"/>
    <x v="658"/>
    <x v="670"/>
    <n v="97600"/>
    <n v="119127"/>
    <n v="122"/>
    <x v="1"/>
    <n v="1073"/>
    <n v="111.02236719478098"/>
    <s v="US"/>
    <s v="USD"/>
    <n v="1280552400"/>
    <n v="1280898000"/>
    <b v="0"/>
    <b v="1"/>
    <s v="theater/plays"/>
    <x v="3"/>
    <x v="3"/>
    <x v="616"/>
    <d v="2010-08-04T05:00:00"/>
  </r>
  <r>
    <n v="672"/>
    <x v="659"/>
    <x v="671"/>
    <n v="197900"/>
    <n v="110689"/>
    <n v="56"/>
    <x v="0"/>
    <n v="4428"/>
    <n v="24.997515808491418"/>
    <s v="AU"/>
    <s v="AUD"/>
    <n v="1521608400"/>
    <n v="1522472400"/>
    <b v="0"/>
    <b v="0"/>
    <s v="theater/plays"/>
    <x v="3"/>
    <x v="3"/>
    <x v="617"/>
    <d v="2018-03-31T05:00:00"/>
  </r>
  <r>
    <n v="673"/>
    <x v="660"/>
    <x v="672"/>
    <n v="5600"/>
    <n v="2445"/>
    <n v="44"/>
    <x v="0"/>
    <n v="58"/>
    <n v="42.155172413793103"/>
    <s v="IT"/>
    <s v="EUR"/>
    <n v="1460696400"/>
    <n v="1462510800"/>
    <b v="0"/>
    <b v="0"/>
    <s v="music/indie rock"/>
    <x v="1"/>
    <x v="7"/>
    <x v="618"/>
    <d v="2016-05-06T05:00:00"/>
  </r>
  <r>
    <n v="674"/>
    <x v="661"/>
    <x v="673"/>
    <n v="170700"/>
    <n v="57250"/>
    <n v="34"/>
    <x v="3"/>
    <n v="1218"/>
    <n v="47.003284072249592"/>
    <s v="US"/>
    <s v="USD"/>
    <n v="1313730000"/>
    <n v="1317790800"/>
    <b v="0"/>
    <b v="0"/>
    <s v="photography/photography books"/>
    <x v="7"/>
    <x v="14"/>
    <x v="619"/>
    <d v="2011-10-05T05:00:00"/>
  </r>
  <r>
    <n v="675"/>
    <x v="662"/>
    <x v="674"/>
    <n v="9700"/>
    <n v="11929"/>
    <n v="123"/>
    <x v="1"/>
    <n v="331"/>
    <n v="36.0392749244713"/>
    <s v="US"/>
    <s v="USD"/>
    <n v="1568178000"/>
    <n v="1568782800"/>
    <b v="0"/>
    <b v="0"/>
    <s v="journalism/audio"/>
    <x v="8"/>
    <x v="23"/>
    <x v="620"/>
    <d v="2019-09-18T05:00:00"/>
  </r>
  <r>
    <n v="676"/>
    <x v="663"/>
    <x v="675"/>
    <n v="62300"/>
    <n v="118214"/>
    <n v="190"/>
    <x v="1"/>
    <n v="1170"/>
    <n v="101.03760683760684"/>
    <s v="US"/>
    <s v="USD"/>
    <n v="1348635600"/>
    <n v="1349413200"/>
    <b v="0"/>
    <b v="0"/>
    <s v="photography/photography books"/>
    <x v="7"/>
    <x v="14"/>
    <x v="621"/>
    <d v="2012-10-05T05:00:00"/>
  </r>
  <r>
    <n v="677"/>
    <x v="664"/>
    <x v="676"/>
    <n v="5300"/>
    <n v="4432"/>
    <n v="84"/>
    <x v="0"/>
    <n v="111"/>
    <n v="39.927927927927925"/>
    <s v="US"/>
    <s v="USD"/>
    <n v="1468126800"/>
    <n v="1472446800"/>
    <b v="0"/>
    <b v="0"/>
    <s v="publishing/fiction"/>
    <x v="5"/>
    <x v="13"/>
    <x v="622"/>
    <d v="2016-08-29T05:00:00"/>
  </r>
  <r>
    <n v="678"/>
    <x v="665"/>
    <x v="677"/>
    <n v="99500"/>
    <n v="17879"/>
    <n v="18"/>
    <x v="3"/>
    <n v="215"/>
    <n v="83.158139534883716"/>
    <s v="US"/>
    <s v="USD"/>
    <n v="1547877600"/>
    <n v="1548050400"/>
    <b v="0"/>
    <b v="0"/>
    <s v="film &amp; video/drama"/>
    <x v="4"/>
    <x v="6"/>
    <x v="35"/>
    <d v="2019-01-21T06:00:00"/>
  </r>
  <r>
    <n v="679"/>
    <x v="307"/>
    <x v="678"/>
    <n v="1400"/>
    <n v="14511"/>
    <n v="1037"/>
    <x v="1"/>
    <n v="363"/>
    <n v="39.97520661157025"/>
    <s v="US"/>
    <s v="USD"/>
    <n v="1571374800"/>
    <n v="1571806800"/>
    <b v="0"/>
    <b v="1"/>
    <s v="food/food trucks"/>
    <x v="0"/>
    <x v="0"/>
    <x v="623"/>
    <d v="2019-10-23T05:00:00"/>
  </r>
  <r>
    <n v="680"/>
    <x v="666"/>
    <x v="679"/>
    <n v="145600"/>
    <n v="141822"/>
    <n v="97"/>
    <x v="0"/>
    <n v="2955"/>
    <n v="47.993908629441627"/>
    <s v="US"/>
    <s v="USD"/>
    <n v="1576303200"/>
    <n v="1576476000"/>
    <b v="0"/>
    <b v="1"/>
    <s v="games/mobile games"/>
    <x v="6"/>
    <x v="20"/>
    <x v="624"/>
    <d v="2019-12-16T06:00:00"/>
  </r>
  <r>
    <n v="681"/>
    <x v="667"/>
    <x v="680"/>
    <n v="184100"/>
    <n v="159037"/>
    <n v="86"/>
    <x v="0"/>
    <n v="1657"/>
    <n v="95.978877489438744"/>
    <s v="US"/>
    <s v="USD"/>
    <n v="1324447200"/>
    <n v="1324965600"/>
    <b v="0"/>
    <b v="0"/>
    <s v="theater/plays"/>
    <x v="3"/>
    <x v="3"/>
    <x v="625"/>
    <d v="2011-12-27T06:00:00"/>
  </r>
  <r>
    <n v="682"/>
    <x v="668"/>
    <x v="681"/>
    <n v="5400"/>
    <n v="8109"/>
    <n v="150"/>
    <x v="1"/>
    <n v="103"/>
    <n v="78.728155339805824"/>
    <s v="US"/>
    <s v="USD"/>
    <n v="1386741600"/>
    <n v="1387519200"/>
    <b v="0"/>
    <b v="0"/>
    <s v="theater/plays"/>
    <x v="3"/>
    <x v="3"/>
    <x v="626"/>
    <d v="2013-12-20T06:00:00"/>
  </r>
  <r>
    <n v="683"/>
    <x v="669"/>
    <x v="682"/>
    <n v="2300"/>
    <n v="8244"/>
    <n v="358"/>
    <x v="1"/>
    <n v="147"/>
    <n v="56.081632653061227"/>
    <s v="US"/>
    <s v="USD"/>
    <n v="1537074000"/>
    <n v="1537246800"/>
    <b v="0"/>
    <b v="0"/>
    <s v="theater/plays"/>
    <x v="3"/>
    <x v="3"/>
    <x v="627"/>
    <d v="2018-09-18T05:00:00"/>
  </r>
  <r>
    <n v="684"/>
    <x v="670"/>
    <x v="683"/>
    <n v="1400"/>
    <n v="7600"/>
    <n v="543"/>
    <x v="1"/>
    <n v="110"/>
    <n v="69.090909090909093"/>
    <s v="CA"/>
    <s v="CAD"/>
    <n v="1277787600"/>
    <n v="1279515600"/>
    <b v="0"/>
    <b v="0"/>
    <s v="publishing/nonfiction"/>
    <x v="5"/>
    <x v="9"/>
    <x v="628"/>
    <d v="2010-07-19T05:00:00"/>
  </r>
  <r>
    <n v="685"/>
    <x v="671"/>
    <x v="684"/>
    <n v="140000"/>
    <n v="94501"/>
    <n v="68"/>
    <x v="0"/>
    <n v="926"/>
    <n v="102.05291576673866"/>
    <s v="CA"/>
    <s v="CAD"/>
    <n v="1440306000"/>
    <n v="1442379600"/>
    <b v="0"/>
    <b v="0"/>
    <s v="theater/plays"/>
    <x v="3"/>
    <x v="3"/>
    <x v="629"/>
    <d v="2015-09-16T05:00:00"/>
  </r>
  <r>
    <n v="686"/>
    <x v="672"/>
    <x v="685"/>
    <n v="7500"/>
    <n v="14381"/>
    <n v="192"/>
    <x v="1"/>
    <n v="134"/>
    <n v="107.32089552238806"/>
    <s v="US"/>
    <s v="USD"/>
    <n v="1522126800"/>
    <n v="1523077200"/>
    <b v="0"/>
    <b v="0"/>
    <s v="technology/wearables"/>
    <x v="2"/>
    <x v="8"/>
    <x v="630"/>
    <d v="2018-04-07T05:00:00"/>
  </r>
  <r>
    <n v="687"/>
    <x v="673"/>
    <x v="686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x v="3"/>
    <x v="631"/>
    <d v="2017-03-15T05:00:00"/>
  </r>
  <r>
    <n v="688"/>
    <x v="674"/>
    <x v="687"/>
    <n v="2900"/>
    <n v="12449"/>
    <n v="429"/>
    <x v="1"/>
    <n v="175"/>
    <n v="71.137142857142862"/>
    <s v="US"/>
    <s v="USD"/>
    <n v="1547100000"/>
    <n v="1548482400"/>
    <b v="0"/>
    <b v="1"/>
    <s v="film &amp; video/television"/>
    <x v="4"/>
    <x v="19"/>
    <x v="632"/>
    <d v="2019-01-26T06:00:00"/>
  </r>
  <r>
    <n v="689"/>
    <x v="675"/>
    <x v="688"/>
    <n v="7300"/>
    <n v="7348"/>
    <n v="101"/>
    <x v="1"/>
    <n v="69"/>
    <n v="106.49275362318841"/>
    <s v="US"/>
    <s v="USD"/>
    <n v="1383022800"/>
    <n v="1384063200"/>
    <b v="0"/>
    <b v="0"/>
    <s v="technology/web"/>
    <x v="2"/>
    <x v="2"/>
    <x v="633"/>
    <d v="2013-11-10T06:00:00"/>
  </r>
  <r>
    <n v="690"/>
    <x v="676"/>
    <x v="689"/>
    <n v="3600"/>
    <n v="8158"/>
    <n v="227"/>
    <x v="1"/>
    <n v="190"/>
    <n v="42.93684210526316"/>
    <s v="US"/>
    <s v="USD"/>
    <n v="1322373600"/>
    <n v="1322892000"/>
    <b v="0"/>
    <b v="1"/>
    <s v="film &amp; video/documentary"/>
    <x v="4"/>
    <x v="4"/>
    <x v="634"/>
    <d v="2011-12-03T06:00:00"/>
  </r>
  <r>
    <n v="691"/>
    <x v="677"/>
    <x v="690"/>
    <n v="5000"/>
    <n v="7119"/>
    <n v="142"/>
    <x v="1"/>
    <n v="237"/>
    <n v="30.037974683544302"/>
    <s v="US"/>
    <s v="USD"/>
    <n v="1349240400"/>
    <n v="1350709200"/>
    <b v="1"/>
    <b v="1"/>
    <s v="film &amp; video/documentary"/>
    <x v="4"/>
    <x v="4"/>
    <x v="635"/>
    <d v="2012-10-20T05:00:00"/>
  </r>
  <r>
    <n v="692"/>
    <x v="678"/>
    <x v="691"/>
    <n v="6000"/>
    <n v="5438"/>
    <n v="91"/>
    <x v="0"/>
    <n v="77"/>
    <n v="70.623376623376629"/>
    <s v="GB"/>
    <s v="GBP"/>
    <n v="1562648400"/>
    <n v="1564203600"/>
    <b v="0"/>
    <b v="0"/>
    <s v="music/rock"/>
    <x v="1"/>
    <x v="1"/>
    <x v="636"/>
    <d v="2019-07-27T05:00:00"/>
  </r>
  <r>
    <n v="693"/>
    <x v="679"/>
    <x v="692"/>
    <n v="180400"/>
    <n v="115396"/>
    <n v="64"/>
    <x v="0"/>
    <n v="1748"/>
    <n v="66.016018306636155"/>
    <s v="US"/>
    <s v="USD"/>
    <n v="1508216400"/>
    <n v="1509685200"/>
    <b v="0"/>
    <b v="0"/>
    <s v="theater/plays"/>
    <x v="3"/>
    <x v="3"/>
    <x v="637"/>
    <d v="2017-11-03T05:00:00"/>
  </r>
  <r>
    <n v="694"/>
    <x v="680"/>
    <x v="693"/>
    <n v="9100"/>
    <n v="7656"/>
    <n v="84"/>
    <x v="0"/>
    <n v="79"/>
    <n v="96.911392405063296"/>
    <s v="US"/>
    <s v="USD"/>
    <n v="1511762400"/>
    <n v="1514959200"/>
    <b v="0"/>
    <b v="0"/>
    <s v="theater/plays"/>
    <x v="3"/>
    <x v="3"/>
    <x v="638"/>
    <d v="2018-01-03T06:00:00"/>
  </r>
  <r>
    <n v="695"/>
    <x v="681"/>
    <x v="694"/>
    <n v="9200"/>
    <n v="12322"/>
    <n v="134"/>
    <x v="1"/>
    <n v="196"/>
    <n v="62.867346938775512"/>
    <s v="IT"/>
    <s v="EUR"/>
    <n v="1447480800"/>
    <n v="1448863200"/>
    <b v="1"/>
    <b v="0"/>
    <s v="music/rock"/>
    <x v="1"/>
    <x v="1"/>
    <x v="639"/>
    <d v="2015-11-30T06:00:00"/>
  </r>
  <r>
    <n v="696"/>
    <x v="682"/>
    <x v="695"/>
    <n v="164100"/>
    <n v="96888"/>
    <n v="59"/>
    <x v="0"/>
    <n v="889"/>
    <n v="108.98537682789652"/>
    <s v="US"/>
    <s v="USD"/>
    <n v="1429506000"/>
    <n v="1429592400"/>
    <b v="0"/>
    <b v="1"/>
    <s v="theater/plays"/>
    <x v="3"/>
    <x v="3"/>
    <x v="640"/>
    <d v="2015-04-21T05:00:00"/>
  </r>
  <r>
    <n v="697"/>
    <x v="683"/>
    <x v="696"/>
    <n v="128900"/>
    <n v="196960"/>
    <n v="153"/>
    <x v="1"/>
    <n v="7295"/>
    <n v="26.999314599040439"/>
    <s v="US"/>
    <s v="USD"/>
    <n v="1522472400"/>
    <n v="1522645200"/>
    <b v="0"/>
    <b v="0"/>
    <s v="music/electric music"/>
    <x v="1"/>
    <x v="5"/>
    <x v="641"/>
    <d v="2018-04-02T05:00:00"/>
  </r>
  <r>
    <n v="698"/>
    <x v="684"/>
    <x v="697"/>
    <n v="42100"/>
    <n v="188057"/>
    <n v="447"/>
    <x v="1"/>
    <n v="2893"/>
    <n v="65.004147943311438"/>
    <s v="CA"/>
    <s v="CAD"/>
    <n v="1322114400"/>
    <n v="1323324000"/>
    <b v="0"/>
    <b v="0"/>
    <s v="technology/wearables"/>
    <x v="2"/>
    <x v="8"/>
    <x v="642"/>
    <d v="2011-12-08T06:00:00"/>
  </r>
  <r>
    <n v="699"/>
    <x v="196"/>
    <x v="698"/>
    <n v="7400"/>
    <n v="6245"/>
    <n v="84"/>
    <x v="0"/>
    <n v="56"/>
    <n v="111.51785714285714"/>
    <s v="US"/>
    <s v="USD"/>
    <n v="1561438800"/>
    <n v="1561525200"/>
    <b v="0"/>
    <b v="0"/>
    <s v="film &amp; video/drama"/>
    <x v="4"/>
    <x v="6"/>
    <x v="230"/>
    <d v="2019-06-26T05:00:00"/>
  </r>
  <r>
    <n v="700"/>
    <x v="685"/>
    <x v="699"/>
    <n v="100"/>
    <n v="3"/>
    <n v="3"/>
    <x v="0"/>
    <n v="1"/>
    <n v="3"/>
    <s v="US"/>
    <s v="USD"/>
    <n v="1264399200"/>
    <n v="1265695200"/>
    <b v="0"/>
    <b v="0"/>
    <s v="technology/wearables"/>
    <x v="2"/>
    <x v="8"/>
    <x v="67"/>
    <d v="2010-02-09T06:00:00"/>
  </r>
  <r>
    <n v="701"/>
    <x v="686"/>
    <x v="700"/>
    <n v="52000"/>
    <n v="91014"/>
    <n v="175"/>
    <x v="1"/>
    <n v="820"/>
    <n v="110.99268292682927"/>
    <s v="US"/>
    <s v="USD"/>
    <n v="1301202000"/>
    <n v="1301806800"/>
    <b v="1"/>
    <b v="0"/>
    <s v="theater/plays"/>
    <x v="3"/>
    <x v="3"/>
    <x v="643"/>
    <d v="2011-04-03T05:00:00"/>
  </r>
  <r>
    <n v="702"/>
    <x v="687"/>
    <x v="701"/>
    <n v="8700"/>
    <n v="4710"/>
    <n v="54"/>
    <x v="0"/>
    <n v="83"/>
    <n v="56.746987951807228"/>
    <s v="US"/>
    <s v="USD"/>
    <n v="1374469200"/>
    <n v="1374901200"/>
    <b v="0"/>
    <b v="0"/>
    <s v="technology/wearables"/>
    <x v="2"/>
    <x v="8"/>
    <x v="644"/>
    <d v="2013-07-27T05:00:00"/>
  </r>
  <r>
    <n v="703"/>
    <x v="688"/>
    <x v="702"/>
    <n v="63400"/>
    <n v="197728"/>
    <n v="312"/>
    <x v="1"/>
    <n v="2038"/>
    <n v="97.020608439646708"/>
    <s v="US"/>
    <s v="USD"/>
    <n v="1334984400"/>
    <n v="1336453200"/>
    <b v="1"/>
    <b v="1"/>
    <s v="publishing/translations"/>
    <x v="5"/>
    <x v="18"/>
    <x v="645"/>
    <d v="2012-05-08T05:00:00"/>
  </r>
  <r>
    <n v="704"/>
    <x v="689"/>
    <x v="703"/>
    <n v="8700"/>
    <n v="10682"/>
    <n v="123"/>
    <x v="1"/>
    <n v="116"/>
    <n v="92.08620689655173"/>
    <s v="US"/>
    <s v="USD"/>
    <n v="1467608400"/>
    <n v="1468904400"/>
    <b v="0"/>
    <b v="0"/>
    <s v="film &amp; video/animation"/>
    <x v="4"/>
    <x v="10"/>
    <x v="646"/>
    <d v="2016-07-19T05:00:00"/>
  </r>
  <r>
    <n v="705"/>
    <x v="690"/>
    <x v="704"/>
    <n v="169700"/>
    <n v="168048"/>
    <n v="99"/>
    <x v="0"/>
    <n v="2025"/>
    <n v="82.986666666666665"/>
    <s v="GB"/>
    <s v="GBP"/>
    <n v="1386741600"/>
    <n v="1387087200"/>
    <b v="0"/>
    <b v="0"/>
    <s v="publishing/nonfiction"/>
    <x v="5"/>
    <x v="9"/>
    <x v="626"/>
    <d v="2013-12-15T06:00:00"/>
  </r>
  <r>
    <n v="706"/>
    <x v="691"/>
    <x v="705"/>
    <n v="108400"/>
    <n v="138586"/>
    <n v="128"/>
    <x v="1"/>
    <n v="1345"/>
    <n v="103.03791821561339"/>
    <s v="AU"/>
    <s v="AUD"/>
    <n v="1546754400"/>
    <n v="1547445600"/>
    <b v="0"/>
    <b v="1"/>
    <s v="technology/web"/>
    <x v="2"/>
    <x v="2"/>
    <x v="647"/>
    <d v="2019-01-14T06:00:00"/>
  </r>
  <r>
    <n v="707"/>
    <x v="692"/>
    <x v="706"/>
    <n v="7300"/>
    <n v="11579"/>
    <n v="159"/>
    <x v="1"/>
    <n v="168"/>
    <n v="68.922619047619051"/>
    <s v="US"/>
    <s v="USD"/>
    <n v="1544248800"/>
    <n v="1547359200"/>
    <b v="0"/>
    <b v="0"/>
    <s v="film &amp; video/drama"/>
    <x v="4"/>
    <x v="6"/>
    <x v="159"/>
    <d v="2019-01-13T06:00:00"/>
  </r>
  <r>
    <n v="708"/>
    <x v="693"/>
    <x v="707"/>
    <n v="1700"/>
    <n v="12020"/>
    <n v="707"/>
    <x v="1"/>
    <n v="137"/>
    <n v="87.737226277372258"/>
    <s v="CH"/>
    <s v="CHF"/>
    <n v="1495429200"/>
    <n v="1496293200"/>
    <b v="0"/>
    <b v="0"/>
    <s v="theater/plays"/>
    <x v="3"/>
    <x v="3"/>
    <x v="648"/>
    <d v="2017-06-01T05:00:00"/>
  </r>
  <r>
    <n v="709"/>
    <x v="694"/>
    <x v="708"/>
    <n v="9800"/>
    <n v="13954"/>
    <n v="142"/>
    <x v="1"/>
    <n v="186"/>
    <n v="75.021505376344081"/>
    <s v="IT"/>
    <s v="EUR"/>
    <n v="1334811600"/>
    <n v="1335416400"/>
    <b v="0"/>
    <b v="0"/>
    <s v="theater/plays"/>
    <x v="3"/>
    <x v="3"/>
    <x v="267"/>
    <d v="2012-04-26T05:00:00"/>
  </r>
  <r>
    <n v="710"/>
    <x v="695"/>
    <x v="709"/>
    <n v="4300"/>
    <n v="6358"/>
    <n v="148"/>
    <x v="1"/>
    <n v="125"/>
    <n v="50.863999999999997"/>
    <s v="US"/>
    <s v="USD"/>
    <n v="1531544400"/>
    <n v="1532149200"/>
    <b v="0"/>
    <b v="1"/>
    <s v="theater/plays"/>
    <x v="3"/>
    <x v="3"/>
    <x v="649"/>
    <d v="2018-07-21T05:00:00"/>
  </r>
  <r>
    <n v="711"/>
    <x v="696"/>
    <x v="710"/>
    <n v="6200"/>
    <n v="1260"/>
    <n v="20"/>
    <x v="0"/>
    <n v="14"/>
    <n v="90"/>
    <s v="IT"/>
    <s v="EUR"/>
    <n v="1453615200"/>
    <n v="1453788000"/>
    <b v="1"/>
    <b v="1"/>
    <s v="theater/plays"/>
    <x v="3"/>
    <x v="3"/>
    <x v="248"/>
    <d v="2016-01-26T06:00:00"/>
  </r>
  <r>
    <n v="712"/>
    <x v="697"/>
    <x v="711"/>
    <n v="800"/>
    <n v="14725"/>
    <n v="1841"/>
    <x v="1"/>
    <n v="202"/>
    <n v="72.896039603960389"/>
    <s v="US"/>
    <s v="USD"/>
    <n v="1467954000"/>
    <n v="1471496400"/>
    <b v="0"/>
    <b v="0"/>
    <s v="theater/plays"/>
    <x v="3"/>
    <x v="3"/>
    <x v="571"/>
    <d v="2016-08-18T05:00:00"/>
  </r>
  <r>
    <n v="713"/>
    <x v="698"/>
    <x v="712"/>
    <n v="6900"/>
    <n v="11174"/>
    <n v="162"/>
    <x v="1"/>
    <n v="103"/>
    <n v="108.48543689320388"/>
    <s v="US"/>
    <s v="USD"/>
    <n v="1471842000"/>
    <n v="1472878800"/>
    <b v="0"/>
    <b v="0"/>
    <s v="publishing/radio &amp; podcasts"/>
    <x v="5"/>
    <x v="15"/>
    <x v="650"/>
    <d v="2016-09-03T05:00:00"/>
  </r>
  <r>
    <n v="714"/>
    <x v="699"/>
    <x v="713"/>
    <n v="38500"/>
    <n v="182036"/>
    <n v="473"/>
    <x v="1"/>
    <n v="1785"/>
    <n v="101.98095238095237"/>
    <s v="US"/>
    <s v="USD"/>
    <n v="1408424400"/>
    <n v="1408510800"/>
    <b v="0"/>
    <b v="0"/>
    <s v="music/rock"/>
    <x v="1"/>
    <x v="1"/>
    <x v="1"/>
    <d v="2014-08-20T05:00:00"/>
  </r>
  <r>
    <n v="715"/>
    <x v="700"/>
    <x v="714"/>
    <n v="118000"/>
    <n v="28870"/>
    <n v="24"/>
    <x v="0"/>
    <n v="656"/>
    <n v="44.009146341463413"/>
    <s v="US"/>
    <s v="USD"/>
    <n v="1281157200"/>
    <n v="1281589200"/>
    <b v="0"/>
    <b v="0"/>
    <s v="games/mobile games"/>
    <x v="6"/>
    <x v="20"/>
    <x v="651"/>
    <d v="2010-08-12T05:00:00"/>
  </r>
  <r>
    <n v="716"/>
    <x v="701"/>
    <x v="715"/>
    <n v="2000"/>
    <n v="10353"/>
    <n v="518"/>
    <x v="1"/>
    <n v="157"/>
    <n v="65.942675159235662"/>
    <s v="US"/>
    <s v="USD"/>
    <n v="1373432400"/>
    <n v="1375851600"/>
    <b v="0"/>
    <b v="1"/>
    <s v="theater/plays"/>
    <x v="3"/>
    <x v="3"/>
    <x v="652"/>
    <d v="2013-08-07T05:00:00"/>
  </r>
  <r>
    <n v="717"/>
    <x v="702"/>
    <x v="716"/>
    <n v="5600"/>
    <n v="13868"/>
    <n v="248"/>
    <x v="1"/>
    <n v="555"/>
    <n v="24.987387387387386"/>
    <s v="US"/>
    <s v="USD"/>
    <n v="1313989200"/>
    <n v="1315803600"/>
    <b v="0"/>
    <b v="0"/>
    <s v="film &amp; video/documentary"/>
    <x v="4"/>
    <x v="4"/>
    <x v="653"/>
    <d v="2011-09-12T05:00:00"/>
  </r>
  <r>
    <n v="718"/>
    <x v="703"/>
    <x v="717"/>
    <n v="8300"/>
    <n v="8317"/>
    <n v="100"/>
    <x v="1"/>
    <n v="297"/>
    <n v="28.003367003367003"/>
    <s v="US"/>
    <s v="USD"/>
    <n v="1371445200"/>
    <n v="1373691600"/>
    <b v="0"/>
    <b v="0"/>
    <s v="technology/wearables"/>
    <x v="2"/>
    <x v="8"/>
    <x v="654"/>
    <d v="2013-07-13T05:00:00"/>
  </r>
  <r>
    <n v="719"/>
    <x v="704"/>
    <x v="718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x v="13"/>
    <x v="655"/>
    <d v="2012-06-09T05:00:00"/>
  </r>
  <r>
    <n v="720"/>
    <x v="705"/>
    <x v="719"/>
    <n v="8700"/>
    <n v="3227"/>
    <n v="37"/>
    <x v="3"/>
    <n v="38"/>
    <n v="84.921052631578945"/>
    <s v="DK"/>
    <s v="DKK"/>
    <n v="1519192800"/>
    <n v="1520402400"/>
    <b v="0"/>
    <b v="1"/>
    <s v="theater/plays"/>
    <x v="3"/>
    <x v="3"/>
    <x v="656"/>
    <d v="2018-03-07T06:00:00"/>
  </r>
  <r>
    <n v="721"/>
    <x v="706"/>
    <x v="720"/>
    <n v="123600"/>
    <n v="5429"/>
    <n v="4"/>
    <x v="3"/>
    <n v="60"/>
    <n v="90.483333333333334"/>
    <s v="US"/>
    <s v="USD"/>
    <n v="1522818000"/>
    <n v="1523336400"/>
    <b v="0"/>
    <b v="0"/>
    <s v="music/rock"/>
    <x v="1"/>
    <x v="1"/>
    <x v="657"/>
    <d v="2018-04-10T05:00:00"/>
  </r>
  <r>
    <n v="722"/>
    <x v="707"/>
    <x v="721"/>
    <n v="48500"/>
    <n v="75906"/>
    <n v="157"/>
    <x v="1"/>
    <n v="3036"/>
    <n v="25.00197628458498"/>
    <s v="US"/>
    <s v="USD"/>
    <n v="1509948000"/>
    <n v="1512280800"/>
    <b v="0"/>
    <b v="0"/>
    <s v="film &amp; video/documentary"/>
    <x v="4"/>
    <x v="4"/>
    <x v="265"/>
    <d v="2017-12-03T06:00:00"/>
  </r>
  <r>
    <n v="723"/>
    <x v="708"/>
    <x v="722"/>
    <n v="4900"/>
    <n v="13250"/>
    <n v="270"/>
    <x v="1"/>
    <n v="144"/>
    <n v="92.013888888888886"/>
    <s v="AU"/>
    <s v="AUD"/>
    <n v="1456898400"/>
    <n v="1458709200"/>
    <b v="0"/>
    <b v="0"/>
    <s v="theater/plays"/>
    <x v="3"/>
    <x v="3"/>
    <x v="658"/>
    <d v="2016-03-23T05:00:00"/>
  </r>
  <r>
    <n v="724"/>
    <x v="709"/>
    <x v="723"/>
    <n v="8400"/>
    <n v="11261"/>
    <n v="134"/>
    <x v="1"/>
    <n v="121"/>
    <n v="93.066115702479337"/>
    <s v="GB"/>
    <s v="GBP"/>
    <n v="1413954000"/>
    <n v="1414126800"/>
    <b v="0"/>
    <b v="1"/>
    <s v="theater/plays"/>
    <x v="3"/>
    <x v="3"/>
    <x v="659"/>
    <d v="2014-10-24T05:00:00"/>
  </r>
  <r>
    <n v="725"/>
    <x v="710"/>
    <x v="724"/>
    <n v="193200"/>
    <n v="97369"/>
    <n v="50"/>
    <x v="0"/>
    <n v="1596"/>
    <n v="61.008145363408524"/>
    <s v="US"/>
    <s v="USD"/>
    <n v="1416031200"/>
    <n v="1416204000"/>
    <b v="0"/>
    <b v="0"/>
    <s v="games/mobile games"/>
    <x v="6"/>
    <x v="20"/>
    <x v="660"/>
    <d v="2014-11-17T06:00:00"/>
  </r>
  <r>
    <n v="726"/>
    <x v="711"/>
    <x v="725"/>
    <n v="54300"/>
    <n v="48227"/>
    <n v="89"/>
    <x v="3"/>
    <n v="524"/>
    <n v="92.036259541984734"/>
    <s v="US"/>
    <s v="USD"/>
    <n v="1287982800"/>
    <n v="1288501200"/>
    <b v="0"/>
    <b v="1"/>
    <s v="theater/plays"/>
    <x v="3"/>
    <x v="3"/>
    <x v="661"/>
    <d v="2010-10-31T05:00:00"/>
  </r>
  <r>
    <n v="727"/>
    <x v="712"/>
    <x v="726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x v="2"/>
    <x v="4"/>
    <d v="2019-03-19T05:00:00"/>
  </r>
  <r>
    <n v="728"/>
    <x v="713"/>
    <x v="727"/>
    <n v="4200"/>
    <n v="735"/>
    <n v="18"/>
    <x v="0"/>
    <n v="10"/>
    <n v="73.5"/>
    <s v="US"/>
    <s v="USD"/>
    <n v="1464152400"/>
    <n v="1465102800"/>
    <b v="0"/>
    <b v="0"/>
    <s v="theater/plays"/>
    <x v="3"/>
    <x v="3"/>
    <x v="662"/>
    <d v="2016-06-05T05:00:00"/>
  </r>
  <r>
    <n v="729"/>
    <x v="714"/>
    <x v="728"/>
    <n v="5600"/>
    <n v="10397"/>
    <n v="186"/>
    <x v="1"/>
    <n v="122"/>
    <n v="85.221311475409834"/>
    <s v="US"/>
    <s v="USD"/>
    <n v="1359957600"/>
    <n v="1360130400"/>
    <b v="0"/>
    <b v="0"/>
    <s v="film &amp; video/drama"/>
    <x v="4"/>
    <x v="6"/>
    <x v="663"/>
    <d v="2013-02-06T06:00:00"/>
  </r>
  <r>
    <n v="730"/>
    <x v="715"/>
    <x v="729"/>
    <n v="28800"/>
    <n v="118847"/>
    <n v="413"/>
    <x v="1"/>
    <n v="1071"/>
    <n v="110.96825396825396"/>
    <s v="CA"/>
    <s v="CAD"/>
    <n v="1432357200"/>
    <n v="1432875600"/>
    <b v="0"/>
    <b v="0"/>
    <s v="technology/wearables"/>
    <x v="2"/>
    <x v="8"/>
    <x v="664"/>
    <d v="2015-05-29T05:00:00"/>
  </r>
  <r>
    <n v="731"/>
    <x v="716"/>
    <x v="730"/>
    <n v="8000"/>
    <n v="7220"/>
    <n v="90"/>
    <x v="3"/>
    <n v="219"/>
    <n v="32.968036529680369"/>
    <s v="US"/>
    <s v="USD"/>
    <n v="1500786000"/>
    <n v="1500872400"/>
    <b v="0"/>
    <b v="0"/>
    <s v="technology/web"/>
    <x v="2"/>
    <x v="2"/>
    <x v="665"/>
    <d v="2017-07-24T05:00:00"/>
  </r>
  <r>
    <n v="732"/>
    <x v="717"/>
    <x v="731"/>
    <n v="117000"/>
    <n v="107622"/>
    <n v="92"/>
    <x v="0"/>
    <n v="1121"/>
    <n v="96.005352363960753"/>
    <s v="US"/>
    <s v="USD"/>
    <n v="1490158800"/>
    <n v="1492146000"/>
    <b v="0"/>
    <b v="1"/>
    <s v="music/rock"/>
    <x v="1"/>
    <x v="1"/>
    <x v="666"/>
    <d v="2017-04-14T05:00:00"/>
  </r>
  <r>
    <n v="733"/>
    <x v="718"/>
    <x v="732"/>
    <n v="15800"/>
    <n v="83267"/>
    <n v="527"/>
    <x v="1"/>
    <n v="980"/>
    <n v="84.96632653061225"/>
    <s v="US"/>
    <s v="USD"/>
    <n v="1406178000"/>
    <n v="1407301200"/>
    <b v="0"/>
    <b v="0"/>
    <s v="music/metal"/>
    <x v="1"/>
    <x v="16"/>
    <x v="43"/>
    <d v="2014-08-06T05:00:00"/>
  </r>
  <r>
    <n v="734"/>
    <x v="719"/>
    <x v="733"/>
    <n v="4200"/>
    <n v="13404"/>
    <n v="319"/>
    <x v="1"/>
    <n v="536"/>
    <n v="25.007462686567163"/>
    <s v="US"/>
    <s v="USD"/>
    <n v="1485583200"/>
    <n v="1486620000"/>
    <b v="0"/>
    <b v="1"/>
    <s v="theater/plays"/>
    <x v="3"/>
    <x v="3"/>
    <x v="667"/>
    <d v="2017-02-09T06:00:00"/>
  </r>
  <r>
    <n v="735"/>
    <x v="720"/>
    <x v="734"/>
    <n v="37100"/>
    <n v="131404"/>
    <n v="354"/>
    <x v="1"/>
    <n v="1991"/>
    <n v="65.998995479658461"/>
    <s v="US"/>
    <s v="USD"/>
    <n v="1459314000"/>
    <n v="1459918800"/>
    <b v="0"/>
    <b v="0"/>
    <s v="photography/photography books"/>
    <x v="7"/>
    <x v="14"/>
    <x v="668"/>
    <d v="2016-04-06T05:00:00"/>
  </r>
  <r>
    <n v="736"/>
    <x v="721"/>
    <x v="735"/>
    <n v="7700"/>
    <n v="2533"/>
    <n v="33"/>
    <x v="3"/>
    <n v="29"/>
    <n v="87.34482758620689"/>
    <s v="US"/>
    <s v="USD"/>
    <n v="1424412000"/>
    <n v="1424757600"/>
    <b v="0"/>
    <b v="0"/>
    <s v="publishing/nonfiction"/>
    <x v="5"/>
    <x v="9"/>
    <x v="669"/>
    <d v="2015-02-24T06:00:00"/>
  </r>
  <r>
    <n v="737"/>
    <x v="722"/>
    <x v="736"/>
    <n v="3700"/>
    <n v="5028"/>
    <n v="136"/>
    <x v="1"/>
    <n v="180"/>
    <n v="27.933333333333334"/>
    <s v="US"/>
    <s v="USD"/>
    <n v="1478844000"/>
    <n v="1479880800"/>
    <b v="0"/>
    <b v="0"/>
    <s v="music/indie rock"/>
    <x v="1"/>
    <x v="7"/>
    <x v="670"/>
    <d v="2016-11-23T06:00:00"/>
  </r>
  <r>
    <n v="738"/>
    <x v="486"/>
    <x v="737"/>
    <n v="74700"/>
    <n v="1557"/>
    <n v="2"/>
    <x v="0"/>
    <n v="15"/>
    <n v="103.8"/>
    <s v="US"/>
    <s v="USD"/>
    <n v="1416117600"/>
    <n v="1418018400"/>
    <b v="0"/>
    <b v="1"/>
    <s v="theater/plays"/>
    <x v="3"/>
    <x v="3"/>
    <x v="671"/>
    <d v="2014-12-08T06:00:00"/>
  </r>
  <r>
    <n v="739"/>
    <x v="723"/>
    <x v="738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x v="7"/>
    <x v="672"/>
    <d v="2012-06-30T05:00:00"/>
  </r>
  <r>
    <n v="740"/>
    <x v="724"/>
    <x v="739"/>
    <n v="5300"/>
    <n v="1592"/>
    <n v="30"/>
    <x v="0"/>
    <n v="16"/>
    <n v="99.5"/>
    <s v="US"/>
    <s v="USD"/>
    <n v="1486101600"/>
    <n v="1486360800"/>
    <b v="0"/>
    <b v="0"/>
    <s v="theater/plays"/>
    <x v="3"/>
    <x v="3"/>
    <x v="673"/>
    <d v="2017-02-06T06:00:00"/>
  </r>
  <r>
    <n v="741"/>
    <x v="287"/>
    <x v="740"/>
    <n v="1200"/>
    <n v="14150"/>
    <n v="1179"/>
    <x v="1"/>
    <n v="130"/>
    <n v="108.84615384615384"/>
    <s v="US"/>
    <s v="USD"/>
    <n v="1274590800"/>
    <n v="1274677200"/>
    <b v="0"/>
    <b v="0"/>
    <s v="theater/plays"/>
    <x v="3"/>
    <x v="3"/>
    <x v="674"/>
    <d v="2010-05-24T05:00:00"/>
  </r>
  <r>
    <n v="742"/>
    <x v="725"/>
    <x v="741"/>
    <n v="1200"/>
    <n v="13513"/>
    <n v="1126"/>
    <x v="1"/>
    <n v="122"/>
    <n v="110.76229508196721"/>
    <s v="US"/>
    <s v="USD"/>
    <n v="1263880800"/>
    <n v="1267509600"/>
    <b v="0"/>
    <b v="0"/>
    <s v="music/electric music"/>
    <x v="1"/>
    <x v="5"/>
    <x v="675"/>
    <d v="2010-03-02T06:00:00"/>
  </r>
  <r>
    <n v="743"/>
    <x v="726"/>
    <x v="742"/>
    <n v="3900"/>
    <n v="504"/>
    <n v="13"/>
    <x v="0"/>
    <n v="17"/>
    <n v="29.647058823529413"/>
    <s v="US"/>
    <s v="USD"/>
    <n v="1445403600"/>
    <n v="1445922000"/>
    <b v="0"/>
    <b v="1"/>
    <s v="theater/plays"/>
    <x v="3"/>
    <x v="3"/>
    <x v="676"/>
    <d v="2015-10-27T05:00:00"/>
  </r>
  <r>
    <n v="744"/>
    <x v="727"/>
    <x v="743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x v="3"/>
    <x v="342"/>
    <d v="2018-08-12T05:00:00"/>
  </r>
  <r>
    <n v="745"/>
    <x v="728"/>
    <x v="744"/>
    <n v="6900"/>
    <n v="2091"/>
    <n v="30"/>
    <x v="0"/>
    <n v="34"/>
    <n v="61.5"/>
    <s v="US"/>
    <s v="USD"/>
    <n v="1275195600"/>
    <n v="1277528400"/>
    <b v="0"/>
    <b v="0"/>
    <s v="technology/wearables"/>
    <x v="2"/>
    <x v="8"/>
    <x v="677"/>
    <d v="2010-06-26T05:00:00"/>
  </r>
  <r>
    <n v="746"/>
    <x v="729"/>
    <x v="745"/>
    <n v="55800"/>
    <n v="118580"/>
    <n v="213"/>
    <x v="1"/>
    <n v="3388"/>
    <n v="35"/>
    <s v="US"/>
    <s v="USD"/>
    <n v="1318136400"/>
    <n v="1318568400"/>
    <b v="0"/>
    <b v="0"/>
    <s v="technology/web"/>
    <x v="2"/>
    <x v="2"/>
    <x v="678"/>
    <d v="2011-10-14T05:00:00"/>
  </r>
  <r>
    <n v="747"/>
    <x v="730"/>
    <x v="746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x v="3"/>
    <x v="679"/>
    <d v="2010-09-13T05:00:00"/>
  </r>
  <r>
    <n v="748"/>
    <x v="731"/>
    <x v="747"/>
    <n v="194900"/>
    <n v="68137"/>
    <n v="35"/>
    <x v="3"/>
    <n v="614"/>
    <n v="110.97231270358306"/>
    <s v="US"/>
    <s v="USD"/>
    <n v="1267423200"/>
    <n v="1269579600"/>
    <b v="0"/>
    <b v="1"/>
    <s v="film &amp; video/animation"/>
    <x v="4"/>
    <x v="10"/>
    <x v="680"/>
    <d v="2010-03-26T05:00:00"/>
  </r>
  <r>
    <n v="749"/>
    <x v="732"/>
    <x v="748"/>
    <n v="8600"/>
    <n v="13527"/>
    <n v="157"/>
    <x v="1"/>
    <n v="366"/>
    <n v="36.959016393442624"/>
    <s v="IT"/>
    <s v="EUR"/>
    <n v="1412744400"/>
    <n v="1413781200"/>
    <b v="0"/>
    <b v="1"/>
    <s v="technology/wearables"/>
    <x v="2"/>
    <x v="8"/>
    <x v="681"/>
    <d v="2014-10-20T05:00:00"/>
  </r>
  <r>
    <n v="750"/>
    <x v="733"/>
    <x v="749"/>
    <n v="100"/>
    <n v="1"/>
    <n v="1"/>
    <x v="0"/>
    <n v="1"/>
    <n v="1"/>
    <s v="GB"/>
    <s v="GBP"/>
    <n v="1277960400"/>
    <n v="1280120400"/>
    <b v="0"/>
    <b v="0"/>
    <s v="music/electric music"/>
    <x v="1"/>
    <x v="5"/>
    <x v="682"/>
    <d v="2010-07-26T05:00:00"/>
  </r>
  <r>
    <n v="751"/>
    <x v="734"/>
    <x v="750"/>
    <n v="3600"/>
    <n v="8363"/>
    <n v="232"/>
    <x v="1"/>
    <n v="270"/>
    <n v="30.974074074074075"/>
    <s v="US"/>
    <s v="USD"/>
    <n v="1458190800"/>
    <n v="1459486800"/>
    <b v="1"/>
    <b v="1"/>
    <s v="publishing/nonfiction"/>
    <x v="5"/>
    <x v="9"/>
    <x v="683"/>
    <d v="2016-04-01T05:00:00"/>
  </r>
  <r>
    <n v="752"/>
    <x v="735"/>
    <x v="751"/>
    <n v="5800"/>
    <n v="5362"/>
    <n v="92"/>
    <x v="3"/>
    <n v="114"/>
    <n v="47.035087719298247"/>
    <s v="US"/>
    <s v="USD"/>
    <n v="1280984400"/>
    <n v="1282539600"/>
    <b v="0"/>
    <b v="1"/>
    <s v="theater/plays"/>
    <x v="3"/>
    <x v="3"/>
    <x v="684"/>
    <d v="2010-08-23T05:00:00"/>
  </r>
  <r>
    <n v="753"/>
    <x v="736"/>
    <x v="752"/>
    <n v="4700"/>
    <n v="12065"/>
    <n v="257"/>
    <x v="1"/>
    <n v="137"/>
    <n v="88.065693430656935"/>
    <s v="US"/>
    <s v="USD"/>
    <n v="1274590800"/>
    <n v="1275886800"/>
    <b v="0"/>
    <b v="0"/>
    <s v="photography/photography books"/>
    <x v="7"/>
    <x v="14"/>
    <x v="674"/>
    <d v="2010-06-07T05:00:00"/>
  </r>
  <r>
    <n v="754"/>
    <x v="737"/>
    <x v="753"/>
    <n v="70400"/>
    <n v="118603"/>
    <n v="168"/>
    <x v="1"/>
    <n v="3205"/>
    <n v="37.005616224648989"/>
    <s v="US"/>
    <s v="USD"/>
    <n v="1351400400"/>
    <n v="1355983200"/>
    <b v="0"/>
    <b v="0"/>
    <s v="theater/plays"/>
    <x v="3"/>
    <x v="3"/>
    <x v="685"/>
    <d v="2012-12-20T06:00:00"/>
  </r>
  <r>
    <n v="755"/>
    <x v="738"/>
    <x v="754"/>
    <n v="4500"/>
    <n v="7496"/>
    <n v="167"/>
    <x v="1"/>
    <n v="288"/>
    <n v="26.027777777777779"/>
    <s v="DK"/>
    <s v="DKK"/>
    <n v="1514354400"/>
    <n v="1515391200"/>
    <b v="0"/>
    <b v="1"/>
    <s v="theater/plays"/>
    <x v="3"/>
    <x v="3"/>
    <x v="605"/>
    <d v="2018-01-08T06:00:00"/>
  </r>
  <r>
    <n v="756"/>
    <x v="739"/>
    <x v="755"/>
    <n v="1300"/>
    <n v="10037"/>
    <n v="772"/>
    <x v="1"/>
    <n v="148"/>
    <n v="67.817567567567565"/>
    <s v="US"/>
    <s v="USD"/>
    <n v="1421733600"/>
    <n v="1422252000"/>
    <b v="0"/>
    <b v="0"/>
    <s v="theater/plays"/>
    <x v="3"/>
    <x v="3"/>
    <x v="686"/>
    <d v="2015-01-26T06:00:00"/>
  </r>
  <r>
    <n v="757"/>
    <x v="740"/>
    <x v="756"/>
    <n v="1400"/>
    <n v="5696"/>
    <n v="407"/>
    <x v="1"/>
    <n v="114"/>
    <n v="49.964912280701753"/>
    <s v="US"/>
    <s v="USD"/>
    <n v="1305176400"/>
    <n v="1305522000"/>
    <b v="0"/>
    <b v="0"/>
    <s v="film &amp; video/drama"/>
    <x v="4"/>
    <x v="6"/>
    <x v="687"/>
    <d v="2011-05-16T05:00:00"/>
  </r>
  <r>
    <n v="758"/>
    <x v="741"/>
    <x v="757"/>
    <n v="29600"/>
    <n v="167005"/>
    <n v="564"/>
    <x v="1"/>
    <n v="1518"/>
    <n v="110.01646903820817"/>
    <s v="CA"/>
    <s v="CAD"/>
    <n v="1414126800"/>
    <n v="1414904400"/>
    <b v="0"/>
    <b v="0"/>
    <s v="music/rock"/>
    <x v="1"/>
    <x v="1"/>
    <x v="688"/>
    <d v="2014-11-02T05:00:00"/>
  </r>
  <r>
    <n v="759"/>
    <x v="742"/>
    <x v="758"/>
    <n v="167500"/>
    <n v="114615"/>
    <n v="68"/>
    <x v="0"/>
    <n v="1274"/>
    <n v="89.964678178963894"/>
    <s v="US"/>
    <s v="USD"/>
    <n v="1517810400"/>
    <n v="1520402400"/>
    <b v="0"/>
    <b v="0"/>
    <s v="music/electric music"/>
    <x v="1"/>
    <x v="5"/>
    <x v="689"/>
    <d v="2018-03-07T06:00:00"/>
  </r>
  <r>
    <n v="760"/>
    <x v="743"/>
    <x v="759"/>
    <n v="48300"/>
    <n v="16592"/>
    <n v="34"/>
    <x v="0"/>
    <n v="210"/>
    <n v="79.009523809523813"/>
    <s v="IT"/>
    <s v="EUR"/>
    <n v="1564635600"/>
    <n v="1567141200"/>
    <b v="0"/>
    <b v="1"/>
    <s v="games/video games"/>
    <x v="6"/>
    <x v="11"/>
    <x v="690"/>
    <d v="2019-08-30T05:00:00"/>
  </r>
  <r>
    <n v="761"/>
    <x v="744"/>
    <x v="760"/>
    <n v="2200"/>
    <n v="14420"/>
    <n v="655"/>
    <x v="1"/>
    <n v="166"/>
    <n v="86.867469879518069"/>
    <s v="US"/>
    <s v="USD"/>
    <n v="1500699600"/>
    <n v="1501131600"/>
    <b v="0"/>
    <b v="0"/>
    <s v="music/rock"/>
    <x v="1"/>
    <x v="1"/>
    <x v="691"/>
    <d v="2017-07-27T05:00:00"/>
  </r>
  <r>
    <n v="762"/>
    <x v="307"/>
    <x v="761"/>
    <n v="3500"/>
    <n v="6204"/>
    <n v="177"/>
    <x v="1"/>
    <n v="100"/>
    <n v="62.04"/>
    <s v="AU"/>
    <s v="AUD"/>
    <n v="1354082400"/>
    <n v="1355032800"/>
    <b v="0"/>
    <b v="0"/>
    <s v="music/jazz"/>
    <x v="1"/>
    <x v="17"/>
    <x v="692"/>
    <d v="2012-12-09T06:00:00"/>
  </r>
  <r>
    <n v="763"/>
    <x v="745"/>
    <x v="762"/>
    <n v="5600"/>
    <n v="6338"/>
    <n v="113"/>
    <x v="1"/>
    <n v="235"/>
    <n v="26.970212765957445"/>
    <s v="US"/>
    <s v="USD"/>
    <n v="1336453200"/>
    <n v="1339477200"/>
    <b v="0"/>
    <b v="1"/>
    <s v="theater/plays"/>
    <x v="3"/>
    <x v="3"/>
    <x v="693"/>
    <d v="2012-06-12T05:00:00"/>
  </r>
  <r>
    <n v="764"/>
    <x v="746"/>
    <x v="763"/>
    <n v="1100"/>
    <n v="8010"/>
    <n v="728"/>
    <x v="1"/>
    <n v="148"/>
    <n v="54.121621621621621"/>
    <s v="US"/>
    <s v="USD"/>
    <n v="1305262800"/>
    <n v="1305954000"/>
    <b v="0"/>
    <b v="0"/>
    <s v="music/rock"/>
    <x v="1"/>
    <x v="1"/>
    <x v="694"/>
    <d v="2011-05-21T05:00:00"/>
  </r>
  <r>
    <n v="765"/>
    <x v="747"/>
    <x v="764"/>
    <n v="3900"/>
    <n v="8125"/>
    <n v="208"/>
    <x v="1"/>
    <n v="198"/>
    <n v="41.035353535353536"/>
    <s v="US"/>
    <s v="USD"/>
    <n v="1492232400"/>
    <n v="1494392400"/>
    <b v="1"/>
    <b v="1"/>
    <s v="music/indie rock"/>
    <x v="1"/>
    <x v="7"/>
    <x v="695"/>
    <d v="2017-05-10T05:00:00"/>
  </r>
  <r>
    <n v="766"/>
    <x v="748"/>
    <x v="765"/>
    <n v="43800"/>
    <n v="13653"/>
    <n v="31"/>
    <x v="0"/>
    <n v="248"/>
    <n v="55.052419354838712"/>
    <s v="AU"/>
    <s v="AUD"/>
    <n v="1537333200"/>
    <n v="1537419600"/>
    <b v="0"/>
    <b v="0"/>
    <s v="film &amp; video/science fiction"/>
    <x v="4"/>
    <x v="22"/>
    <x v="123"/>
    <d v="2018-09-20T05:00:00"/>
  </r>
  <r>
    <n v="767"/>
    <x v="749"/>
    <x v="766"/>
    <n v="97200"/>
    <n v="55372"/>
    <n v="57"/>
    <x v="0"/>
    <n v="513"/>
    <n v="107.93762183235867"/>
    <s v="US"/>
    <s v="USD"/>
    <n v="1444107600"/>
    <n v="1447999200"/>
    <b v="0"/>
    <b v="0"/>
    <s v="publishing/translations"/>
    <x v="5"/>
    <x v="18"/>
    <x v="696"/>
    <d v="2015-11-20T06:00:00"/>
  </r>
  <r>
    <n v="768"/>
    <x v="750"/>
    <x v="767"/>
    <n v="4800"/>
    <n v="11088"/>
    <n v="231"/>
    <x v="1"/>
    <n v="150"/>
    <n v="73.92"/>
    <s v="US"/>
    <s v="USD"/>
    <n v="1386741600"/>
    <n v="1388037600"/>
    <b v="0"/>
    <b v="0"/>
    <s v="theater/plays"/>
    <x v="3"/>
    <x v="3"/>
    <x v="626"/>
    <d v="2013-12-26T06:00:00"/>
  </r>
  <r>
    <n v="769"/>
    <x v="751"/>
    <x v="768"/>
    <n v="125600"/>
    <n v="109106"/>
    <n v="87"/>
    <x v="0"/>
    <n v="3410"/>
    <n v="31.995894428152493"/>
    <s v="US"/>
    <s v="USD"/>
    <n v="1376542800"/>
    <n v="1378789200"/>
    <b v="0"/>
    <b v="0"/>
    <s v="games/video games"/>
    <x v="6"/>
    <x v="11"/>
    <x v="697"/>
    <d v="2013-09-10T05:00:00"/>
  </r>
  <r>
    <n v="770"/>
    <x v="752"/>
    <x v="769"/>
    <n v="4300"/>
    <n v="11642"/>
    <n v="271"/>
    <x v="1"/>
    <n v="216"/>
    <n v="53.898148148148145"/>
    <s v="IT"/>
    <s v="EUR"/>
    <n v="1397451600"/>
    <n v="1398056400"/>
    <b v="0"/>
    <b v="1"/>
    <s v="theater/plays"/>
    <x v="3"/>
    <x v="3"/>
    <x v="698"/>
    <d v="2014-04-21T05:00:00"/>
  </r>
  <r>
    <n v="771"/>
    <x v="753"/>
    <x v="770"/>
    <n v="5600"/>
    <n v="2769"/>
    <n v="49"/>
    <x v="3"/>
    <n v="26"/>
    <n v="106.5"/>
    <s v="US"/>
    <s v="USD"/>
    <n v="1548482400"/>
    <n v="1550815200"/>
    <b v="0"/>
    <b v="0"/>
    <s v="theater/plays"/>
    <x v="3"/>
    <x v="3"/>
    <x v="699"/>
    <d v="2019-02-22T06:00:00"/>
  </r>
  <r>
    <n v="772"/>
    <x v="754"/>
    <x v="771"/>
    <n v="149600"/>
    <n v="169586"/>
    <n v="113"/>
    <x v="1"/>
    <n v="5139"/>
    <n v="32.999805409612762"/>
    <s v="US"/>
    <s v="USD"/>
    <n v="1549692000"/>
    <n v="1550037600"/>
    <b v="0"/>
    <b v="0"/>
    <s v="music/indie rock"/>
    <x v="1"/>
    <x v="7"/>
    <x v="700"/>
    <d v="2019-02-13T06:00:00"/>
  </r>
  <r>
    <n v="773"/>
    <x v="755"/>
    <x v="772"/>
    <n v="53100"/>
    <n v="101185"/>
    <n v="191"/>
    <x v="1"/>
    <n v="2353"/>
    <n v="43.00254993625159"/>
    <s v="US"/>
    <s v="USD"/>
    <n v="1492059600"/>
    <n v="1492923600"/>
    <b v="0"/>
    <b v="0"/>
    <s v="theater/plays"/>
    <x v="3"/>
    <x v="3"/>
    <x v="701"/>
    <d v="2017-04-23T05:00:00"/>
  </r>
  <r>
    <n v="774"/>
    <x v="756"/>
    <x v="773"/>
    <n v="5000"/>
    <n v="6775"/>
    <n v="136"/>
    <x v="1"/>
    <n v="78"/>
    <n v="86.858974358974365"/>
    <s v="IT"/>
    <s v="EUR"/>
    <n v="1463979600"/>
    <n v="1467522000"/>
    <b v="0"/>
    <b v="0"/>
    <s v="technology/web"/>
    <x v="2"/>
    <x v="2"/>
    <x v="702"/>
    <d v="2016-07-03T05:00:00"/>
  </r>
  <r>
    <n v="775"/>
    <x v="757"/>
    <x v="774"/>
    <n v="9400"/>
    <n v="968"/>
    <n v="10"/>
    <x v="0"/>
    <n v="10"/>
    <n v="96.8"/>
    <s v="US"/>
    <s v="USD"/>
    <n v="1415253600"/>
    <n v="1416117600"/>
    <b v="0"/>
    <b v="0"/>
    <s v="music/rock"/>
    <x v="1"/>
    <x v="1"/>
    <x v="703"/>
    <d v="2014-11-16T06:00:00"/>
  </r>
  <r>
    <n v="776"/>
    <x v="758"/>
    <x v="775"/>
    <n v="110800"/>
    <n v="72623"/>
    <n v="66"/>
    <x v="0"/>
    <n v="2201"/>
    <n v="32.995456610631528"/>
    <s v="US"/>
    <s v="USD"/>
    <n v="1562216400"/>
    <n v="1563771600"/>
    <b v="0"/>
    <b v="0"/>
    <s v="theater/plays"/>
    <x v="3"/>
    <x v="3"/>
    <x v="704"/>
    <d v="2019-07-22T05:00:00"/>
  </r>
  <r>
    <n v="777"/>
    <x v="759"/>
    <x v="776"/>
    <n v="93800"/>
    <n v="45987"/>
    <n v="49"/>
    <x v="0"/>
    <n v="676"/>
    <n v="68.028106508875737"/>
    <s v="US"/>
    <s v="USD"/>
    <n v="1316754000"/>
    <n v="1319259600"/>
    <b v="0"/>
    <b v="0"/>
    <s v="theater/plays"/>
    <x v="3"/>
    <x v="3"/>
    <x v="431"/>
    <d v="2011-10-22T05:00:00"/>
  </r>
  <r>
    <n v="778"/>
    <x v="760"/>
    <x v="777"/>
    <n v="1300"/>
    <n v="10243"/>
    <n v="788"/>
    <x v="1"/>
    <n v="174"/>
    <n v="58.867816091954026"/>
    <s v="CH"/>
    <s v="CHF"/>
    <n v="1313211600"/>
    <n v="1313643600"/>
    <b v="0"/>
    <b v="0"/>
    <s v="film &amp; video/animation"/>
    <x v="4"/>
    <x v="10"/>
    <x v="705"/>
    <d v="2011-08-18T05:00:00"/>
  </r>
  <r>
    <n v="779"/>
    <x v="761"/>
    <x v="778"/>
    <n v="108700"/>
    <n v="87293"/>
    <n v="80"/>
    <x v="0"/>
    <n v="831"/>
    <n v="105.04572803850782"/>
    <s v="US"/>
    <s v="USD"/>
    <n v="1439528400"/>
    <n v="1440306000"/>
    <b v="0"/>
    <b v="1"/>
    <s v="theater/plays"/>
    <x v="3"/>
    <x v="3"/>
    <x v="706"/>
    <d v="2015-08-23T05:00:00"/>
  </r>
  <r>
    <n v="780"/>
    <x v="762"/>
    <x v="779"/>
    <n v="5100"/>
    <n v="5421"/>
    <n v="106"/>
    <x v="1"/>
    <n v="164"/>
    <n v="33.054878048780488"/>
    <s v="US"/>
    <s v="USD"/>
    <n v="1469163600"/>
    <n v="1470805200"/>
    <b v="0"/>
    <b v="1"/>
    <s v="film &amp; video/drama"/>
    <x v="4"/>
    <x v="6"/>
    <x v="707"/>
    <d v="2016-08-10T05:00:00"/>
  </r>
  <r>
    <n v="781"/>
    <x v="763"/>
    <x v="780"/>
    <n v="8700"/>
    <n v="4414"/>
    <n v="51"/>
    <x v="3"/>
    <n v="56"/>
    <n v="78.821428571428569"/>
    <s v="CH"/>
    <s v="CHF"/>
    <n v="1288501200"/>
    <n v="1292911200"/>
    <b v="0"/>
    <b v="0"/>
    <s v="theater/plays"/>
    <x v="3"/>
    <x v="3"/>
    <x v="708"/>
    <d v="2010-12-21T06:00:00"/>
  </r>
  <r>
    <n v="782"/>
    <x v="764"/>
    <x v="781"/>
    <n v="5100"/>
    <n v="10981"/>
    <n v="215"/>
    <x v="1"/>
    <n v="161"/>
    <n v="68.204968944099377"/>
    <s v="US"/>
    <s v="USD"/>
    <n v="1298959200"/>
    <n v="1301374800"/>
    <b v="0"/>
    <b v="1"/>
    <s v="film &amp; video/animation"/>
    <x v="4"/>
    <x v="10"/>
    <x v="709"/>
    <d v="2011-03-29T05:00:00"/>
  </r>
  <r>
    <n v="783"/>
    <x v="765"/>
    <x v="782"/>
    <n v="7400"/>
    <n v="10451"/>
    <n v="141"/>
    <x v="1"/>
    <n v="138"/>
    <n v="75.731884057971016"/>
    <s v="US"/>
    <s v="USD"/>
    <n v="1387260000"/>
    <n v="1387864800"/>
    <b v="0"/>
    <b v="0"/>
    <s v="music/rock"/>
    <x v="1"/>
    <x v="1"/>
    <x v="710"/>
    <d v="2013-12-24T06:00:00"/>
  </r>
  <r>
    <n v="784"/>
    <x v="766"/>
    <x v="783"/>
    <n v="88900"/>
    <n v="102535"/>
    <n v="115"/>
    <x v="1"/>
    <n v="3308"/>
    <n v="30.996070133010882"/>
    <s v="US"/>
    <s v="USD"/>
    <n v="1457244000"/>
    <n v="1458190800"/>
    <b v="0"/>
    <b v="0"/>
    <s v="technology/web"/>
    <x v="2"/>
    <x v="2"/>
    <x v="711"/>
    <d v="2016-03-17T05:00:00"/>
  </r>
  <r>
    <n v="785"/>
    <x v="767"/>
    <x v="784"/>
    <n v="6700"/>
    <n v="12939"/>
    <n v="193"/>
    <x v="1"/>
    <n v="127"/>
    <n v="101.88188976377953"/>
    <s v="AU"/>
    <s v="AUD"/>
    <n v="1556341200"/>
    <n v="1559278800"/>
    <b v="0"/>
    <b v="1"/>
    <s v="film &amp; video/animation"/>
    <x v="4"/>
    <x v="10"/>
    <x v="157"/>
    <d v="2019-05-31T05:00:00"/>
  </r>
  <r>
    <n v="786"/>
    <x v="768"/>
    <x v="785"/>
    <n v="1500"/>
    <n v="10946"/>
    <n v="730"/>
    <x v="1"/>
    <n v="207"/>
    <n v="52.879227053140099"/>
    <s v="IT"/>
    <s v="EUR"/>
    <n v="1522126800"/>
    <n v="1522731600"/>
    <b v="0"/>
    <b v="1"/>
    <s v="music/jazz"/>
    <x v="1"/>
    <x v="17"/>
    <x v="630"/>
    <d v="2018-04-03T05:00:00"/>
  </r>
  <r>
    <n v="787"/>
    <x v="769"/>
    <x v="786"/>
    <n v="61200"/>
    <n v="60994"/>
    <n v="100"/>
    <x v="0"/>
    <n v="859"/>
    <n v="71.005820721769496"/>
    <s v="CA"/>
    <s v="CAD"/>
    <n v="1305954000"/>
    <n v="1306731600"/>
    <b v="0"/>
    <b v="0"/>
    <s v="music/rock"/>
    <x v="1"/>
    <x v="1"/>
    <x v="712"/>
    <d v="2011-05-30T05:00:00"/>
  </r>
  <r>
    <n v="788"/>
    <x v="770"/>
    <x v="787"/>
    <n v="3600"/>
    <n v="3174"/>
    <n v="88"/>
    <x v="2"/>
    <n v="31"/>
    <n v="102.38709677419355"/>
    <s v="US"/>
    <s v="USD"/>
    <n v="1350709200"/>
    <n v="1352527200"/>
    <b v="0"/>
    <b v="0"/>
    <s v="film &amp; video/animation"/>
    <x v="4"/>
    <x v="10"/>
    <x v="93"/>
    <d v="2012-11-10T06:00:00"/>
  </r>
  <r>
    <n v="789"/>
    <x v="771"/>
    <x v="788"/>
    <n v="9000"/>
    <n v="3351"/>
    <n v="37"/>
    <x v="0"/>
    <n v="45"/>
    <n v="74.466666666666669"/>
    <s v="US"/>
    <s v="USD"/>
    <n v="1401166800"/>
    <n v="1404363600"/>
    <b v="0"/>
    <b v="0"/>
    <s v="theater/plays"/>
    <x v="3"/>
    <x v="3"/>
    <x v="713"/>
    <d v="2014-07-03T05:00:00"/>
  </r>
  <r>
    <n v="790"/>
    <x v="772"/>
    <x v="789"/>
    <n v="185900"/>
    <n v="56774"/>
    <n v="31"/>
    <x v="3"/>
    <n v="1113"/>
    <n v="51.009883198562441"/>
    <s v="US"/>
    <s v="USD"/>
    <n v="1266127200"/>
    <n v="1266645600"/>
    <b v="0"/>
    <b v="0"/>
    <s v="theater/plays"/>
    <x v="3"/>
    <x v="3"/>
    <x v="714"/>
    <d v="2010-02-20T06:00:00"/>
  </r>
  <r>
    <n v="791"/>
    <x v="773"/>
    <x v="790"/>
    <n v="2100"/>
    <n v="540"/>
    <n v="26"/>
    <x v="0"/>
    <n v="6"/>
    <n v="90"/>
    <s v="US"/>
    <s v="USD"/>
    <n v="1481436000"/>
    <n v="1482818400"/>
    <b v="0"/>
    <b v="0"/>
    <s v="food/food trucks"/>
    <x v="0"/>
    <x v="0"/>
    <x v="715"/>
    <d v="2016-12-27T06:00:00"/>
  </r>
  <r>
    <n v="792"/>
    <x v="774"/>
    <x v="791"/>
    <n v="2000"/>
    <n v="680"/>
    <n v="34"/>
    <x v="0"/>
    <n v="7"/>
    <n v="97.142857142857139"/>
    <s v="US"/>
    <s v="USD"/>
    <n v="1372222800"/>
    <n v="1374642000"/>
    <b v="0"/>
    <b v="1"/>
    <s v="theater/plays"/>
    <x v="3"/>
    <x v="3"/>
    <x v="716"/>
    <d v="2013-07-24T05:00:00"/>
  </r>
  <r>
    <n v="793"/>
    <x v="775"/>
    <x v="792"/>
    <n v="1100"/>
    <n v="13045"/>
    <n v="1186"/>
    <x v="1"/>
    <n v="181"/>
    <n v="72.071823204419886"/>
    <s v="CH"/>
    <s v="CHF"/>
    <n v="1372136400"/>
    <n v="1372482000"/>
    <b v="0"/>
    <b v="0"/>
    <s v="publishing/nonfiction"/>
    <x v="5"/>
    <x v="9"/>
    <x v="448"/>
    <d v="2013-06-29T05:00:00"/>
  </r>
  <r>
    <n v="794"/>
    <x v="776"/>
    <x v="793"/>
    <n v="6600"/>
    <n v="8276"/>
    <n v="125"/>
    <x v="1"/>
    <n v="110"/>
    <n v="75.236363636363635"/>
    <s v="US"/>
    <s v="USD"/>
    <n v="1513922400"/>
    <n v="1514959200"/>
    <b v="0"/>
    <b v="0"/>
    <s v="music/rock"/>
    <x v="1"/>
    <x v="1"/>
    <x v="717"/>
    <d v="2018-01-03T06:00:00"/>
  </r>
  <r>
    <n v="795"/>
    <x v="777"/>
    <x v="794"/>
    <n v="7100"/>
    <n v="1022"/>
    <n v="14"/>
    <x v="0"/>
    <n v="31"/>
    <n v="32.967741935483872"/>
    <s v="US"/>
    <s v="USD"/>
    <n v="1477976400"/>
    <n v="1478235600"/>
    <b v="0"/>
    <b v="0"/>
    <s v="film &amp; video/drama"/>
    <x v="4"/>
    <x v="6"/>
    <x v="718"/>
    <d v="2016-11-04T05:00:00"/>
  </r>
  <r>
    <n v="796"/>
    <x v="778"/>
    <x v="795"/>
    <n v="7800"/>
    <n v="4275"/>
    <n v="55"/>
    <x v="0"/>
    <n v="78"/>
    <n v="54.807692307692307"/>
    <s v="US"/>
    <s v="USD"/>
    <n v="1407474000"/>
    <n v="1408078800"/>
    <b v="0"/>
    <b v="1"/>
    <s v="games/mobile games"/>
    <x v="6"/>
    <x v="20"/>
    <x v="719"/>
    <d v="2014-08-15T05:00:00"/>
  </r>
  <r>
    <n v="797"/>
    <x v="779"/>
    <x v="796"/>
    <n v="7600"/>
    <n v="8332"/>
    <n v="110"/>
    <x v="1"/>
    <n v="185"/>
    <n v="45.037837837837834"/>
    <s v="US"/>
    <s v="USD"/>
    <n v="1546149600"/>
    <n v="1548136800"/>
    <b v="0"/>
    <b v="0"/>
    <s v="technology/web"/>
    <x v="2"/>
    <x v="2"/>
    <x v="720"/>
    <d v="2019-01-22T06:00:00"/>
  </r>
  <r>
    <n v="798"/>
    <x v="780"/>
    <x v="797"/>
    <n v="3400"/>
    <n v="6408"/>
    <n v="188"/>
    <x v="1"/>
    <n v="121"/>
    <n v="52.958677685950413"/>
    <s v="US"/>
    <s v="USD"/>
    <n v="1338440400"/>
    <n v="1340859600"/>
    <b v="0"/>
    <b v="1"/>
    <s v="theater/plays"/>
    <x v="3"/>
    <x v="3"/>
    <x v="721"/>
    <d v="2012-06-28T05:00:00"/>
  </r>
  <r>
    <n v="799"/>
    <x v="781"/>
    <x v="798"/>
    <n v="84500"/>
    <n v="73522"/>
    <n v="87"/>
    <x v="0"/>
    <n v="1225"/>
    <n v="60.017959183673469"/>
    <s v="GB"/>
    <s v="GBP"/>
    <n v="1454133600"/>
    <n v="1454479200"/>
    <b v="0"/>
    <b v="0"/>
    <s v="theater/plays"/>
    <x v="3"/>
    <x v="3"/>
    <x v="722"/>
    <d v="2016-02-03T06:00:00"/>
  </r>
  <r>
    <n v="800"/>
    <x v="782"/>
    <x v="799"/>
    <n v="100"/>
    <n v="1"/>
    <n v="1"/>
    <x v="0"/>
    <n v="1"/>
    <n v="1"/>
    <s v="CH"/>
    <s v="CHF"/>
    <n v="1434085200"/>
    <n v="1434430800"/>
    <b v="0"/>
    <b v="0"/>
    <s v="music/rock"/>
    <x v="1"/>
    <x v="1"/>
    <x v="139"/>
    <d v="2015-06-16T05:00:00"/>
  </r>
  <r>
    <n v="801"/>
    <x v="783"/>
    <x v="800"/>
    <n v="2300"/>
    <n v="4667"/>
    <n v="203"/>
    <x v="1"/>
    <n v="106"/>
    <n v="44.028301886792455"/>
    <s v="US"/>
    <s v="USD"/>
    <n v="1577772000"/>
    <n v="1579672800"/>
    <b v="0"/>
    <b v="1"/>
    <s v="photography/photography books"/>
    <x v="7"/>
    <x v="14"/>
    <x v="723"/>
    <d v="2020-01-22T06:00:00"/>
  </r>
  <r>
    <n v="802"/>
    <x v="784"/>
    <x v="801"/>
    <n v="6200"/>
    <n v="12216"/>
    <n v="197"/>
    <x v="1"/>
    <n v="142"/>
    <n v="86.028169014084511"/>
    <s v="US"/>
    <s v="USD"/>
    <n v="1562216400"/>
    <n v="1562389200"/>
    <b v="0"/>
    <b v="0"/>
    <s v="photography/photography books"/>
    <x v="7"/>
    <x v="14"/>
    <x v="704"/>
    <d v="2019-07-06T05:00:00"/>
  </r>
  <r>
    <n v="803"/>
    <x v="785"/>
    <x v="802"/>
    <n v="6100"/>
    <n v="6527"/>
    <n v="107"/>
    <x v="1"/>
    <n v="233"/>
    <n v="28.012875536480685"/>
    <s v="US"/>
    <s v="USD"/>
    <n v="1548568800"/>
    <n v="1551506400"/>
    <b v="0"/>
    <b v="0"/>
    <s v="theater/plays"/>
    <x v="3"/>
    <x v="3"/>
    <x v="724"/>
    <d v="2019-03-02T06:00:00"/>
  </r>
  <r>
    <n v="804"/>
    <x v="786"/>
    <x v="803"/>
    <n v="2600"/>
    <n v="6987"/>
    <n v="269"/>
    <x v="1"/>
    <n v="218"/>
    <n v="32.050458715596328"/>
    <s v="US"/>
    <s v="USD"/>
    <n v="1514872800"/>
    <n v="1516600800"/>
    <b v="0"/>
    <b v="0"/>
    <s v="music/rock"/>
    <x v="1"/>
    <x v="1"/>
    <x v="725"/>
    <d v="2018-01-22T06:00:00"/>
  </r>
  <r>
    <n v="805"/>
    <x v="787"/>
    <x v="804"/>
    <n v="9700"/>
    <n v="4932"/>
    <n v="51"/>
    <x v="0"/>
    <n v="67"/>
    <n v="73.611940298507463"/>
    <s v="AU"/>
    <s v="AUD"/>
    <n v="1416031200"/>
    <n v="1420437600"/>
    <b v="0"/>
    <b v="0"/>
    <s v="film &amp; video/documentary"/>
    <x v="4"/>
    <x v="4"/>
    <x v="660"/>
    <d v="2015-01-05T06:00:00"/>
  </r>
  <r>
    <n v="806"/>
    <x v="788"/>
    <x v="805"/>
    <n v="700"/>
    <n v="8262"/>
    <n v="1180"/>
    <x v="1"/>
    <n v="76"/>
    <n v="108.71052631578948"/>
    <s v="US"/>
    <s v="USD"/>
    <n v="1330927200"/>
    <n v="1332997200"/>
    <b v="0"/>
    <b v="1"/>
    <s v="film &amp; video/drama"/>
    <x v="4"/>
    <x v="6"/>
    <x v="726"/>
    <d v="2012-03-29T05:00:00"/>
  </r>
  <r>
    <n v="807"/>
    <x v="789"/>
    <x v="806"/>
    <n v="700"/>
    <n v="1848"/>
    <n v="264"/>
    <x v="1"/>
    <n v="43"/>
    <n v="42.97674418604651"/>
    <s v="US"/>
    <s v="USD"/>
    <n v="1571115600"/>
    <n v="1574920800"/>
    <b v="0"/>
    <b v="1"/>
    <s v="theater/plays"/>
    <x v="3"/>
    <x v="3"/>
    <x v="727"/>
    <d v="2019-11-28T06:00:00"/>
  </r>
  <r>
    <n v="808"/>
    <x v="790"/>
    <x v="807"/>
    <n v="5200"/>
    <n v="1583"/>
    <n v="30"/>
    <x v="0"/>
    <n v="19"/>
    <n v="83.315789473684205"/>
    <s v="US"/>
    <s v="USD"/>
    <n v="1463461200"/>
    <n v="1464930000"/>
    <b v="0"/>
    <b v="0"/>
    <s v="food/food trucks"/>
    <x v="0"/>
    <x v="0"/>
    <x v="728"/>
    <d v="2016-06-03T05:00:00"/>
  </r>
  <r>
    <n v="809"/>
    <x v="764"/>
    <x v="808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x v="4"/>
    <x v="729"/>
    <d v="2012-08-15T05:00:00"/>
  </r>
  <r>
    <n v="810"/>
    <x v="791"/>
    <x v="809"/>
    <n v="6400"/>
    <n v="12360"/>
    <n v="193"/>
    <x v="1"/>
    <n v="221"/>
    <n v="55.927601809954751"/>
    <s v="US"/>
    <s v="USD"/>
    <n v="1511848800"/>
    <n v="1512712800"/>
    <b v="0"/>
    <b v="1"/>
    <s v="theater/plays"/>
    <x v="3"/>
    <x v="3"/>
    <x v="730"/>
    <d v="2017-12-08T06:00:00"/>
  </r>
  <r>
    <n v="811"/>
    <x v="792"/>
    <x v="810"/>
    <n v="92500"/>
    <n v="71320"/>
    <n v="77"/>
    <x v="0"/>
    <n v="679"/>
    <n v="105.03681885125184"/>
    <s v="US"/>
    <s v="USD"/>
    <n v="1452319200"/>
    <n v="1452492000"/>
    <b v="0"/>
    <b v="1"/>
    <s v="games/video games"/>
    <x v="6"/>
    <x v="11"/>
    <x v="731"/>
    <d v="2016-01-11T06:00:00"/>
  </r>
  <r>
    <n v="812"/>
    <x v="793"/>
    <x v="811"/>
    <n v="59700"/>
    <n v="134640"/>
    <n v="226"/>
    <x v="1"/>
    <n v="2805"/>
    <n v="48"/>
    <s v="CA"/>
    <s v="CAD"/>
    <n v="1523854800"/>
    <n v="1524286800"/>
    <b v="0"/>
    <b v="0"/>
    <s v="publishing/nonfiction"/>
    <x v="5"/>
    <x v="9"/>
    <x v="78"/>
    <d v="2018-04-21T05:00:00"/>
  </r>
  <r>
    <n v="813"/>
    <x v="794"/>
    <x v="812"/>
    <n v="3200"/>
    <n v="7661"/>
    <n v="239"/>
    <x v="1"/>
    <n v="68"/>
    <n v="112.66176470588235"/>
    <s v="US"/>
    <s v="USD"/>
    <n v="1346043600"/>
    <n v="1346907600"/>
    <b v="0"/>
    <b v="0"/>
    <s v="games/video games"/>
    <x v="6"/>
    <x v="11"/>
    <x v="732"/>
    <d v="2012-09-06T05:00:00"/>
  </r>
  <r>
    <n v="814"/>
    <x v="795"/>
    <x v="813"/>
    <n v="3200"/>
    <n v="2950"/>
    <n v="92"/>
    <x v="0"/>
    <n v="36"/>
    <n v="81.944444444444443"/>
    <s v="DK"/>
    <s v="DKK"/>
    <n v="1464325200"/>
    <n v="1464498000"/>
    <b v="0"/>
    <b v="1"/>
    <s v="music/rock"/>
    <x v="1"/>
    <x v="1"/>
    <x v="733"/>
    <d v="2016-05-29T05:00:00"/>
  </r>
  <r>
    <n v="815"/>
    <x v="796"/>
    <x v="814"/>
    <n v="9000"/>
    <n v="11721"/>
    <n v="130"/>
    <x v="1"/>
    <n v="183"/>
    <n v="64.049180327868854"/>
    <s v="CA"/>
    <s v="CAD"/>
    <n v="1511935200"/>
    <n v="1514181600"/>
    <b v="0"/>
    <b v="0"/>
    <s v="music/rock"/>
    <x v="1"/>
    <x v="1"/>
    <x v="734"/>
    <d v="2017-12-25T06:00:00"/>
  </r>
  <r>
    <n v="816"/>
    <x v="797"/>
    <x v="815"/>
    <n v="2300"/>
    <n v="14150"/>
    <n v="615"/>
    <x v="1"/>
    <n v="133"/>
    <n v="106.39097744360902"/>
    <s v="US"/>
    <s v="USD"/>
    <n v="1392012000"/>
    <n v="1392184800"/>
    <b v="1"/>
    <b v="1"/>
    <s v="theater/plays"/>
    <x v="3"/>
    <x v="3"/>
    <x v="406"/>
    <d v="2014-02-12T06:00:00"/>
  </r>
  <r>
    <n v="817"/>
    <x v="798"/>
    <x v="816"/>
    <n v="51300"/>
    <n v="189192"/>
    <n v="369"/>
    <x v="1"/>
    <n v="2489"/>
    <n v="76.011249497790274"/>
    <s v="IT"/>
    <s v="EUR"/>
    <n v="1556946000"/>
    <n v="1559365200"/>
    <b v="0"/>
    <b v="1"/>
    <s v="publishing/nonfiction"/>
    <x v="5"/>
    <x v="9"/>
    <x v="735"/>
    <d v="2019-06-01T05:00:00"/>
  </r>
  <r>
    <n v="818"/>
    <x v="311"/>
    <x v="817"/>
    <n v="700"/>
    <n v="7664"/>
    <n v="1095"/>
    <x v="1"/>
    <n v="69"/>
    <n v="111.07246376811594"/>
    <s v="US"/>
    <s v="USD"/>
    <n v="1548050400"/>
    <n v="1549173600"/>
    <b v="0"/>
    <b v="1"/>
    <s v="theater/plays"/>
    <x v="3"/>
    <x v="3"/>
    <x v="736"/>
    <d v="2019-02-03T06:00:00"/>
  </r>
  <r>
    <n v="819"/>
    <x v="799"/>
    <x v="818"/>
    <n v="8900"/>
    <n v="4509"/>
    <n v="51"/>
    <x v="0"/>
    <n v="47"/>
    <n v="95.936170212765958"/>
    <s v="US"/>
    <s v="USD"/>
    <n v="1353736800"/>
    <n v="1355032800"/>
    <b v="1"/>
    <b v="0"/>
    <s v="games/video games"/>
    <x v="6"/>
    <x v="11"/>
    <x v="737"/>
    <d v="2012-12-09T06:00:00"/>
  </r>
  <r>
    <n v="820"/>
    <x v="800"/>
    <x v="819"/>
    <n v="1500"/>
    <n v="12009"/>
    <n v="801"/>
    <x v="1"/>
    <n v="279"/>
    <n v="43.043010752688176"/>
    <s v="GB"/>
    <s v="GBP"/>
    <n v="1532840400"/>
    <n v="1533963600"/>
    <b v="0"/>
    <b v="1"/>
    <s v="music/rock"/>
    <x v="1"/>
    <x v="1"/>
    <x v="192"/>
    <d v="2018-08-11T05:00:00"/>
  </r>
  <r>
    <n v="821"/>
    <x v="801"/>
    <x v="820"/>
    <n v="4900"/>
    <n v="14273"/>
    <n v="291"/>
    <x v="1"/>
    <n v="210"/>
    <n v="67.966666666666669"/>
    <s v="US"/>
    <s v="USD"/>
    <n v="1488261600"/>
    <n v="1489381200"/>
    <b v="0"/>
    <b v="0"/>
    <s v="film &amp; video/documentary"/>
    <x v="4"/>
    <x v="4"/>
    <x v="738"/>
    <d v="2017-03-13T05:00:00"/>
  </r>
  <r>
    <n v="822"/>
    <x v="802"/>
    <x v="821"/>
    <n v="54000"/>
    <n v="188982"/>
    <n v="350"/>
    <x v="1"/>
    <n v="2100"/>
    <n v="89.991428571428571"/>
    <s v="US"/>
    <s v="USD"/>
    <n v="1393567200"/>
    <n v="1395032400"/>
    <b v="0"/>
    <b v="0"/>
    <s v="music/rock"/>
    <x v="1"/>
    <x v="1"/>
    <x v="739"/>
    <d v="2014-03-17T05:00:00"/>
  </r>
  <r>
    <n v="823"/>
    <x v="803"/>
    <x v="822"/>
    <n v="4100"/>
    <n v="14640"/>
    <n v="357"/>
    <x v="1"/>
    <n v="252"/>
    <n v="58.095238095238095"/>
    <s v="US"/>
    <s v="USD"/>
    <n v="1410325200"/>
    <n v="1412485200"/>
    <b v="1"/>
    <b v="1"/>
    <s v="music/rock"/>
    <x v="1"/>
    <x v="1"/>
    <x v="613"/>
    <d v="2014-10-05T05:00:00"/>
  </r>
  <r>
    <n v="824"/>
    <x v="804"/>
    <x v="823"/>
    <n v="85000"/>
    <n v="107516"/>
    <n v="126"/>
    <x v="1"/>
    <n v="1280"/>
    <n v="83.996875000000003"/>
    <s v="US"/>
    <s v="USD"/>
    <n v="1276923600"/>
    <n v="1279688400"/>
    <b v="0"/>
    <b v="1"/>
    <s v="publishing/nonfiction"/>
    <x v="5"/>
    <x v="9"/>
    <x v="740"/>
    <d v="2010-07-21T05:00:00"/>
  </r>
  <r>
    <n v="825"/>
    <x v="805"/>
    <x v="824"/>
    <n v="3600"/>
    <n v="13950"/>
    <n v="388"/>
    <x v="1"/>
    <n v="157"/>
    <n v="88.853503184713375"/>
    <s v="GB"/>
    <s v="GBP"/>
    <n v="1500958800"/>
    <n v="1501995600"/>
    <b v="0"/>
    <b v="0"/>
    <s v="film &amp; video/shorts"/>
    <x v="4"/>
    <x v="12"/>
    <x v="145"/>
    <d v="2017-08-06T05:00:00"/>
  </r>
  <r>
    <n v="826"/>
    <x v="806"/>
    <x v="825"/>
    <n v="2800"/>
    <n v="12797"/>
    <n v="457"/>
    <x v="1"/>
    <n v="194"/>
    <n v="65.963917525773198"/>
    <s v="US"/>
    <s v="USD"/>
    <n v="1292220000"/>
    <n v="1294639200"/>
    <b v="0"/>
    <b v="1"/>
    <s v="theater/plays"/>
    <x v="3"/>
    <x v="3"/>
    <x v="741"/>
    <d v="2011-01-10T06:00:00"/>
  </r>
  <r>
    <n v="827"/>
    <x v="807"/>
    <x v="826"/>
    <n v="2300"/>
    <n v="6134"/>
    <n v="267"/>
    <x v="1"/>
    <n v="82"/>
    <n v="74.804878048780495"/>
    <s v="AU"/>
    <s v="AUD"/>
    <n v="1304398800"/>
    <n v="1305435600"/>
    <b v="0"/>
    <b v="1"/>
    <s v="film &amp; video/drama"/>
    <x v="4"/>
    <x v="6"/>
    <x v="742"/>
    <d v="2011-05-15T05:00:00"/>
  </r>
  <r>
    <n v="828"/>
    <x v="808"/>
    <x v="827"/>
    <n v="7100"/>
    <n v="4899"/>
    <n v="69"/>
    <x v="0"/>
    <n v="70"/>
    <n v="69.98571428571428"/>
    <s v="US"/>
    <s v="USD"/>
    <n v="1535432400"/>
    <n v="1537592400"/>
    <b v="0"/>
    <b v="0"/>
    <s v="theater/plays"/>
    <x v="3"/>
    <x v="3"/>
    <x v="202"/>
    <d v="2018-09-22T05:00:00"/>
  </r>
  <r>
    <n v="829"/>
    <x v="809"/>
    <x v="828"/>
    <n v="9600"/>
    <n v="4929"/>
    <n v="51"/>
    <x v="0"/>
    <n v="154"/>
    <n v="32.006493506493506"/>
    <s v="US"/>
    <s v="USD"/>
    <n v="1433826000"/>
    <n v="1435122000"/>
    <b v="0"/>
    <b v="0"/>
    <s v="theater/plays"/>
    <x v="3"/>
    <x v="3"/>
    <x v="743"/>
    <d v="2015-06-24T05:00:00"/>
  </r>
  <r>
    <n v="830"/>
    <x v="810"/>
    <x v="829"/>
    <n v="121600"/>
    <n v="1424"/>
    <n v="1"/>
    <x v="0"/>
    <n v="22"/>
    <n v="64.727272727272734"/>
    <s v="US"/>
    <s v="USD"/>
    <n v="1514959200"/>
    <n v="1520056800"/>
    <b v="0"/>
    <b v="0"/>
    <s v="theater/plays"/>
    <x v="3"/>
    <x v="3"/>
    <x v="744"/>
    <d v="2018-03-03T06:00:00"/>
  </r>
  <r>
    <n v="831"/>
    <x v="811"/>
    <x v="830"/>
    <n v="97100"/>
    <n v="105817"/>
    <n v="109"/>
    <x v="1"/>
    <n v="4233"/>
    <n v="24.998110087408456"/>
    <s v="US"/>
    <s v="USD"/>
    <n v="1332738000"/>
    <n v="1335675600"/>
    <b v="0"/>
    <b v="0"/>
    <s v="photography/photography books"/>
    <x v="7"/>
    <x v="14"/>
    <x v="745"/>
    <d v="2012-04-29T05:00:00"/>
  </r>
  <r>
    <n v="832"/>
    <x v="812"/>
    <x v="831"/>
    <n v="43200"/>
    <n v="136156"/>
    <n v="315"/>
    <x v="1"/>
    <n v="1297"/>
    <n v="104.97764070932922"/>
    <s v="DK"/>
    <s v="DKK"/>
    <n v="1445490000"/>
    <n v="1448431200"/>
    <b v="1"/>
    <b v="0"/>
    <s v="publishing/translations"/>
    <x v="5"/>
    <x v="18"/>
    <x v="746"/>
    <d v="2015-11-25T06:00:00"/>
  </r>
  <r>
    <n v="833"/>
    <x v="813"/>
    <x v="832"/>
    <n v="6800"/>
    <n v="10723"/>
    <n v="158"/>
    <x v="1"/>
    <n v="165"/>
    <n v="64.987878787878785"/>
    <s v="DK"/>
    <s v="DKK"/>
    <n v="1297663200"/>
    <n v="1298613600"/>
    <b v="0"/>
    <b v="0"/>
    <s v="publishing/translations"/>
    <x v="5"/>
    <x v="18"/>
    <x v="747"/>
    <d v="2011-02-25T06:00:00"/>
  </r>
  <r>
    <n v="834"/>
    <x v="814"/>
    <x v="833"/>
    <n v="7300"/>
    <n v="11228"/>
    <n v="154"/>
    <x v="1"/>
    <n v="119"/>
    <n v="94.352941176470594"/>
    <s v="US"/>
    <s v="USD"/>
    <n v="1371963600"/>
    <n v="1372482000"/>
    <b v="0"/>
    <b v="0"/>
    <s v="theater/plays"/>
    <x v="3"/>
    <x v="3"/>
    <x v="362"/>
    <d v="2013-06-29T05:00:00"/>
  </r>
  <r>
    <n v="835"/>
    <x v="815"/>
    <x v="834"/>
    <n v="86200"/>
    <n v="77355"/>
    <n v="90"/>
    <x v="0"/>
    <n v="1758"/>
    <n v="44.001706484641637"/>
    <s v="US"/>
    <s v="USD"/>
    <n v="1425103200"/>
    <n v="1425621600"/>
    <b v="0"/>
    <b v="0"/>
    <s v="technology/web"/>
    <x v="2"/>
    <x v="2"/>
    <x v="748"/>
    <d v="2015-03-06T06:00:00"/>
  </r>
  <r>
    <n v="836"/>
    <x v="816"/>
    <x v="835"/>
    <n v="8100"/>
    <n v="6086"/>
    <n v="75"/>
    <x v="0"/>
    <n v="94"/>
    <n v="64.744680851063833"/>
    <s v="US"/>
    <s v="USD"/>
    <n v="1265349600"/>
    <n v="1266300000"/>
    <b v="0"/>
    <b v="0"/>
    <s v="music/indie rock"/>
    <x v="1"/>
    <x v="7"/>
    <x v="749"/>
    <d v="2010-02-16T06:00:00"/>
  </r>
  <r>
    <n v="837"/>
    <x v="817"/>
    <x v="836"/>
    <n v="17700"/>
    <n v="150960"/>
    <n v="853"/>
    <x v="1"/>
    <n v="1797"/>
    <n v="84.00667779632721"/>
    <s v="US"/>
    <s v="USD"/>
    <n v="1301202000"/>
    <n v="1305867600"/>
    <b v="0"/>
    <b v="0"/>
    <s v="music/jazz"/>
    <x v="1"/>
    <x v="17"/>
    <x v="643"/>
    <d v="2011-05-20T05:00:00"/>
  </r>
  <r>
    <n v="838"/>
    <x v="818"/>
    <x v="837"/>
    <n v="6400"/>
    <n v="8890"/>
    <n v="139"/>
    <x v="1"/>
    <n v="261"/>
    <n v="34.061302681992338"/>
    <s v="US"/>
    <s v="USD"/>
    <n v="1538024400"/>
    <n v="1538802000"/>
    <b v="0"/>
    <b v="0"/>
    <s v="theater/plays"/>
    <x v="3"/>
    <x v="3"/>
    <x v="750"/>
    <d v="2018-10-06T05:00:00"/>
  </r>
  <r>
    <n v="839"/>
    <x v="819"/>
    <x v="838"/>
    <n v="7700"/>
    <n v="14644"/>
    <n v="190"/>
    <x v="1"/>
    <n v="157"/>
    <n v="93.273885350318466"/>
    <s v="US"/>
    <s v="USD"/>
    <n v="1395032400"/>
    <n v="1398920400"/>
    <b v="0"/>
    <b v="1"/>
    <s v="film &amp; video/documentary"/>
    <x v="4"/>
    <x v="4"/>
    <x v="751"/>
    <d v="2014-05-01T05:00:00"/>
  </r>
  <r>
    <n v="840"/>
    <x v="820"/>
    <x v="839"/>
    <n v="116300"/>
    <n v="116583"/>
    <n v="100"/>
    <x v="1"/>
    <n v="3533"/>
    <n v="32.998301726577978"/>
    <s v="US"/>
    <s v="USD"/>
    <n v="1405486800"/>
    <n v="1405659600"/>
    <b v="0"/>
    <b v="1"/>
    <s v="theater/plays"/>
    <x v="3"/>
    <x v="3"/>
    <x v="752"/>
    <d v="2014-07-18T05:00:00"/>
  </r>
  <r>
    <n v="841"/>
    <x v="821"/>
    <x v="840"/>
    <n v="9100"/>
    <n v="12991"/>
    <n v="143"/>
    <x v="1"/>
    <n v="155"/>
    <n v="83.812903225806451"/>
    <s v="US"/>
    <s v="USD"/>
    <n v="1455861600"/>
    <n v="1457244000"/>
    <b v="0"/>
    <b v="0"/>
    <s v="technology/web"/>
    <x v="2"/>
    <x v="2"/>
    <x v="753"/>
    <d v="2016-03-06T06:00:00"/>
  </r>
  <r>
    <n v="842"/>
    <x v="822"/>
    <x v="841"/>
    <n v="1500"/>
    <n v="8447"/>
    <n v="563"/>
    <x v="1"/>
    <n v="132"/>
    <n v="63.992424242424242"/>
    <s v="IT"/>
    <s v="EUR"/>
    <n v="1529038800"/>
    <n v="1529298000"/>
    <b v="0"/>
    <b v="0"/>
    <s v="technology/wearables"/>
    <x v="2"/>
    <x v="8"/>
    <x v="754"/>
    <d v="2018-06-18T05:00:00"/>
  </r>
  <r>
    <n v="843"/>
    <x v="823"/>
    <x v="842"/>
    <n v="8800"/>
    <n v="2703"/>
    <n v="31"/>
    <x v="0"/>
    <n v="33"/>
    <n v="81.909090909090907"/>
    <s v="US"/>
    <s v="USD"/>
    <n v="1535259600"/>
    <n v="1535778000"/>
    <b v="0"/>
    <b v="0"/>
    <s v="photography/photography books"/>
    <x v="7"/>
    <x v="14"/>
    <x v="755"/>
    <d v="2018-09-01T05:00:00"/>
  </r>
  <r>
    <n v="844"/>
    <x v="824"/>
    <x v="843"/>
    <n v="8800"/>
    <n v="8747"/>
    <n v="99"/>
    <x v="3"/>
    <n v="94"/>
    <n v="93.053191489361708"/>
    <s v="US"/>
    <s v="USD"/>
    <n v="1327212000"/>
    <n v="1327471200"/>
    <b v="0"/>
    <b v="0"/>
    <s v="film &amp; video/documentary"/>
    <x v="4"/>
    <x v="4"/>
    <x v="756"/>
    <d v="2012-01-25T06:00:00"/>
  </r>
  <r>
    <n v="845"/>
    <x v="825"/>
    <x v="844"/>
    <n v="69900"/>
    <n v="138087"/>
    <n v="198"/>
    <x v="1"/>
    <n v="1354"/>
    <n v="101.98449039881831"/>
    <s v="GB"/>
    <s v="GBP"/>
    <n v="1526360400"/>
    <n v="1529557200"/>
    <b v="0"/>
    <b v="0"/>
    <s v="technology/web"/>
    <x v="2"/>
    <x v="2"/>
    <x v="757"/>
    <d v="2018-06-21T05:00:00"/>
  </r>
  <r>
    <n v="846"/>
    <x v="826"/>
    <x v="845"/>
    <n v="1000"/>
    <n v="5085"/>
    <n v="509"/>
    <x v="1"/>
    <n v="48"/>
    <n v="105.9375"/>
    <s v="US"/>
    <s v="USD"/>
    <n v="1532149200"/>
    <n v="1535259600"/>
    <b v="1"/>
    <b v="1"/>
    <s v="technology/web"/>
    <x v="2"/>
    <x v="2"/>
    <x v="758"/>
    <d v="2018-08-26T05:00:00"/>
  </r>
  <r>
    <n v="847"/>
    <x v="827"/>
    <x v="846"/>
    <n v="4700"/>
    <n v="11174"/>
    <n v="238"/>
    <x v="1"/>
    <n v="110"/>
    <n v="101.58181818181818"/>
    <s v="US"/>
    <s v="USD"/>
    <n v="1515304800"/>
    <n v="1515564000"/>
    <b v="0"/>
    <b v="0"/>
    <s v="food/food trucks"/>
    <x v="0"/>
    <x v="0"/>
    <x v="759"/>
    <d v="2018-01-10T06:00:00"/>
  </r>
  <r>
    <n v="848"/>
    <x v="828"/>
    <x v="847"/>
    <n v="3200"/>
    <n v="10831"/>
    <n v="338"/>
    <x v="1"/>
    <n v="172"/>
    <n v="62.970930232558139"/>
    <s v="US"/>
    <s v="USD"/>
    <n v="1276318800"/>
    <n v="1277096400"/>
    <b v="0"/>
    <b v="0"/>
    <s v="film &amp; video/drama"/>
    <x v="4"/>
    <x v="6"/>
    <x v="760"/>
    <d v="2010-06-21T05:00:00"/>
  </r>
  <r>
    <n v="849"/>
    <x v="829"/>
    <x v="848"/>
    <n v="6700"/>
    <n v="8917"/>
    <n v="133"/>
    <x v="1"/>
    <n v="307"/>
    <n v="29.045602605863191"/>
    <s v="US"/>
    <s v="USD"/>
    <n v="1328767200"/>
    <n v="1329026400"/>
    <b v="0"/>
    <b v="1"/>
    <s v="music/indie rock"/>
    <x v="1"/>
    <x v="7"/>
    <x v="761"/>
    <d v="2012-02-12T06:00:00"/>
  </r>
  <r>
    <n v="850"/>
    <x v="830"/>
    <x v="849"/>
    <n v="100"/>
    <n v="1"/>
    <n v="1"/>
    <x v="0"/>
    <n v="1"/>
    <n v="1"/>
    <s v="US"/>
    <s v="USD"/>
    <n v="1321682400"/>
    <n v="1322978400"/>
    <b v="1"/>
    <b v="0"/>
    <s v="music/rock"/>
    <x v="1"/>
    <x v="1"/>
    <x v="762"/>
    <d v="2011-12-04T06:00:00"/>
  </r>
  <r>
    <n v="851"/>
    <x v="831"/>
    <x v="850"/>
    <n v="6000"/>
    <n v="12468"/>
    <n v="208"/>
    <x v="1"/>
    <n v="160"/>
    <n v="77.924999999999997"/>
    <s v="US"/>
    <s v="USD"/>
    <n v="1335934800"/>
    <n v="1338786000"/>
    <b v="0"/>
    <b v="0"/>
    <s v="music/electric music"/>
    <x v="1"/>
    <x v="5"/>
    <x v="444"/>
    <d v="2012-06-04T05:00:00"/>
  </r>
  <r>
    <n v="852"/>
    <x v="832"/>
    <x v="851"/>
    <n v="4900"/>
    <n v="2505"/>
    <n v="51"/>
    <x v="0"/>
    <n v="31"/>
    <n v="80.806451612903231"/>
    <s v="US"/>
    <s v="USD"/>
    <n v="1310792400"/>
    <n v="1311656400"/>
    <b v="0"/>
    <b v="1"/>
    <s v="games/video games"/>
    <x v="6"/>
    <x v="11"/>
    <x v="763"/>
    <d v="2011-07-26T05:00:00"/>
  </r>
  <r>
    <n v="853"/>
    <x v="833"/>
    <x v="852"/>
    <n v="17100"/>
    <n v="111502"/>
    <n v="652"/>
    <x v="1"/>
    <n v="1467"/>
    <n v="76.006816632583508"/>
    <s v="CA"/>
    <s v="CAD"/>
    <n v="1308546000"/>
    <n v="1308978000"/>
    <b v="0"/>
    <b v="1"/>
    <s v="music/indie rock"/>
    <x v="1"/>
    <x v="7"/>
    <x v="764"/>
    <d v="2011-06-25T05:00:00"/>
  </r>
  <r>
    <n v="854"/>
    <x v="834"/>
    <x v="853"/>
    <n v="171000"/>
    <n v="194309"/>
    <n v="114"/>
    <x v="1"/>
    <n v="2662"/>
    <n v="72.993613824192337"/>
    <s v="CA"/>
    <s v="CAD"/>
    <n v="1574056800"/>
    <n v="1576389600"/>
    <b v="0"/>
    <b v="0"/>
    <s v="publishing/fiction"/>
    <x v="5"/>
    <x v="13"/>
    <x v="765"/>
    <d v="2019-12-15T06:00:00"/>
  </r>
  <r>
    <n v="855"/>
    <x v="835"/>
    <x v="854"/>
    <n v="23400"/>
    <n v="23956"/>
    <n v="102"/>
    <x v="1"/>
    <n v="452"/>
    <n v="53"/>
    <s v="AU"/>
    <s v="AUD"/>
    <n v="1308373200"/>
    <n v="1311051600"/>
    <b v="0"/>
    <b v="0"/>
    <s v="theater/plays"/>
    <x v="3"/>
    <x v="3"/>
    <x v="766"/>
    <d v="2011-07-19T05:00:00"/>
  </r>
  <r>
    <n v="856"/>
    <x v="764"/>
    <x v="855"/>
    <n v="2400"/>
    <n v="8558"/>
    <n v="357"/>
    <x v="1"/>
    <n v="158"/>
    <n v="54.164556962025316"/>
    <s v="US"/>
    <s v="USD"/>
    <n v="1335243600"/>
    <n v="1336712400"/>
    <b v="0"/>
    <b v="0"/>
    <s v="food/food trucks"/>
    <x v="0"/>
    <x v="0"/>
    <x v="767"/>
    <d v="2012-05-11T05:00:00"/>
  </r>
  <r>
    <n v="857"/>
    <x v="836"/>
    <x v="856"/>
    <n v="5300"/>
    <n v="7413"/>
    <n v="140"/>
    <x v="1"/>
    <n v="225"/>
    <n v="32.946666666666665"/>
    <s v="CH"/>
    <s v="CHF"/>
    <n v="1328421600"/>
    <n v="1330408800"/>
    <b v="1"/>
    <b v="0"/>
    <s v="film &amp; video/shorts"/>
    <x v="4"/>
    <x v="12"/>
    <x v="768"/>
    <d v="2012-02-28T06:00:00"/>
  </r>
  <r>
    <n v="858"/>
    <x v="837"/>
    <x v="857"/>
    <n v="4000"/>
    <n v="2778"/>
    <n v="69"/>
    <x v="0"/>
    <n v="35"/>
    <n v="79.371428571428567"/>
    <s v="US"/>
    <s v="USD"/>
    <n v="1524286800"/>
    <n v="1524891600"/>
    <b v="1"/>
    <b v="0"/>
    <s v="food/food trucks"/>
    <x v="0"/>
    <x v="0"/>
    <x v="769"/>
    <d v="2018-04-28T05:00:00"/>
  </r>
  <r>
    <n v="859"/>
    <x v="838"/>
    <x v="858"/>
    <n v="7300"/>
    <n v="2594"/>
    <n v="36"/>
    <x v="0"/>
    <n v="63"/>
    <n v="41.174603174603178"/>
    <s v="US"/>
    <s v="USD"/>
    <n v="1362117600"/>
    <n v="1363669200"/>
    <b v="0"/>
    <b v="1"/>
    <s v="theater/plays"/>
    <x v="3"/>
    <x v="3"/>
    <x v="770"/>
    <d v="2013-03-19T05:00:00"/>
  </r>
  <r>
    <n v="860"/>
    <x v="839"/>
    <x v="859"/>
    <n v="2000"/>
    <n v="5033"/>
    <n v="252"/>
    <x v="1"/>
    <n v="65"/>
    <n v="77.430769230769229"/>
    <s v="US"/>
    <s v="USD"/>
    <n v="1550556000"/>
    <n v="1551420000"/>
    <b v="0"/>
    <b v="1"/>
    <s v="technology/wearables"/>
    <x v="2"/>
    <x v="8"/>
    <x v="771"/>
    <d v="2019-03-01T06:00:00"/>
  </r>
  <r>
    <n v="861"/>
    <x v="840"/>
    <x v="860"/>
    <n v="8800"/>
    <n v="9317"/>
    <n v="106"/>
    <x v="1"/>
    <n v="163"/>
    <n v="57.159509202453989"/>
    <s v="US"/>
    <s v="USD"/>
    <n v="1269147600"/>
    <n v="1269838800"/>
    <b v="0"/>
    <b v="0"/>
    <s v="theater/plays"/>
    <x v="3"/>
    <x v="3"/>
    <x v="772"/>
    <d v="2010-03-29T05:00:00"/>
  </r>
  <r>
    <n v="862"/>
    <x v="841"/>
    <x v="861"/>
    <n v="3500"/>
    <n v="6560"/>
    <n v="187"/>
    <x v="1"/>
    <n v="85"/>
    <n v="77.17647058823529"/>
    <s v="US"/>
    <s v="USD"/>
    <n v="1312174800"/>
    <n v="1312520400"/>
    <b v="0"/>
    <b v="0"/>
    <s v="theater/plays"/>
    <x v="3"/>
    <x v="3"/>
    <x v="773"/>
    <d v="2011-08-05T05:00:00"/>
  </r>
  <r>
    <n v="863"/>
    <x v="842"/>
    <x v="862"/>
    <n v="1400"/>
    <n v="5415"/>
    <n v="387"/>
    <x v="1"/>
    <n v="217"/>
    <n v="24.953917050691246"/>
    <s v="US"/>
    <s v="USD"/>
    <n v="1434517200"/>
    <n v="1436504400"/>
    <b v="0"/>
    <b v="1"/>
    <s v="film &amp; video/television"/>
    <x v="4"/>
    <x v="19"/>
    <x v="774"/>
    <d v="2015-07-10T05:00:00"/>
  </r>
  <r>
    <n v="864"/>
    <x v="843"/>
    <x v="863"/>
    <n v="4200"/>
    <n v="14577"/>
    <n v="347"/>
    <x v="1"/>
    <n v="150"/>
    <n v="97.18"/>
    <s v="US"/>
    <s v="USD"/>
    <n v="1471582800"/>
    <n v="1472014800"/>
    <b v="0"/>
    <b v="0"/>
    <s v="film &amp; video/shorts"/>
    <x v="4"/>
    <x v="12"/>
    <x v="775"/>
    <d v="2016-08-24T05:00:00"/>
  </r>
  <r>
    <n v="865"/>
    <x v="844"/>
    <x v="864"/>
    <n v="81000"/>
    <n v="150515"/>
    <n v="186"/>
    <x v="1"/>
    <n v="3272"/>
    <n v="46.000916870415651"/>
    <s v="US"/>
    <s v="USD"/>
    <n v="1410757200"/>
    <n v="1411534800"/>
    <b v="0"/>
    <b v="0"/>
    <s v="theater/plays"/>
    <x v="3"/>
    <x v="3"/>
    <x v="776"/>
    <d v="2014-09-24T05:00:00"/>
  </r>
  <r>
    <n v="866"/>
    <x v="845"/>
    <x v="865"/>
    <n v="182800"/>
    <n v="79045"/>
    <n v="43"/>
    <x v="3"/>
    <n v="898"/>
    <n v="88.023385300668153"/>
    <s v="US"/>
    <s v="USD"/>
    <n v="1304830800"/>
    <n v="1304917200"/>
    <b v="0"/>
    <b v="0"/>
    <s v="photography/photography books"/>
    <x v="7"/>
    <x v="14"/>
    <x v="777"/>
    <d v="2011-05-09T05:00:00"/>
  </r>
  <r>
    <n v="867"/>
    <x v="846"/>
    <x v="866"/>
    <n v="4800"/>
    <n v="7797"/>
    <n v="162"/>
    <x v="1"/>
    <n v="300"/>
    <n v="25.99"/>
    <s v="US"/>
    <s v="USD"/>
    <n v="1539061200"/>
    <n v="1539579600"/>
    <b v="0"/>
    <b v="0"/>
    <s v="food/food trucks"/>
    <x v="0"/>
    <x v="0"/>
    <x v="778"/>
    <d v="2018-10-15T05:00:00"/>
  </r>
  <r>
    <n v="868"/>
    <x v="847"/>
    <x v="867"/>
    <n v="7000"/>
    <n v="12939"/>
    <n v="185"/>
    <x v="1"/>
    <n v="126"/>
    <n v="102.69047619047619"/>
    <s v="US"/>
    <s v="USD"/>
    <n v="1381554000"/>
    <n v="1382504400"/>
    <b v="0"/>
    <b v="0"/>
    <s v="theater/plays"/>
    <x v="3"/>
    <x v="3"/>
    <x v="779"/>
    <d v="2013-10-23T05:00:00"/>
  </r>
  <r>
    <n v="869"/>
    <x v="848"/>
    <x v="868"/>
    <n v="161900"/>
    <n v="38376"/>
    <n v="24"/>
    <x v="0"/>
    <n v="526"/>
    <n v="72.958174904942965"/>
    <s v="US"/>
    <s v="USD"/>
    <n v="1277096400"/>
    <n v="1278306000"/>
    <b v="0"/>
    <b v="0"/>
    <s v="film &amp; video/drama"/>
    <x v="4"/>
    <x v="6"/>
    <x v="780"/>
    <d v="2010-07-05T05:00:00"/>
  </r>
  <r>
    <n v="870"/>
    <x v="849"/>
    <x v="869"/>
    <n v="7700"/>
    <n v="6920"/>
    <n v="90"/>
    <x v="0"/>
    <n v="121"/>
    <n v="57.190082644628099"/>
    <s v="US"/>
    <s v="USD"/>
    <n v="1440392400"/>
    <n v="1442552400"/>
    <b v="0"/>
    <b v="0"/>
    <s v="theater/plays"/>
    <x v="3"/>
    <x v="3"/>
    <x v="335"/>
    <d v="2015-09-18T05:00:00"/>
  </r>
  <r>
    <n v="871"/>
    <x v="850"/>
    <x v="870"/>
    <n v="71500"/>
    <n v="194912"/>
    <n v="273"/>
    <x v="1"/>
    <n v="2320"/>
    <n v="84.013793103448279"/>
    <s v="US"/>
    <s v="USD"/>
    <n v="1509512400"/>
    <n v="1511071200"/>
    <b v="0"/>
    <b v="1"/>
    <s v="theater/plays"/>
    <x v="3"/>
    <x v="3"/>
    <x v="535"/>
    <d v="2017-11-19T06:00:00"/>
  </r>
  <r>
    <n v="872"/>
    <x v="851"/>
    <x v="871"/>
    <n v="4700"/>
    <n v="7992"/>
    <n v="170"/>
    <x v="1"/>
    <n v="81"/>
    <n v="98.666666666666671"/>
    <s v="AU"/>
    <s v="AUD"/>
    <n v="1535950800"/>
    <n v="1536382800"/>
    <b v="0"/>
    <b v="0"/>
    <s v="film &amp; video/science fiction"/>
    <x v="4"/>
    <x v="22"/>
    <x v="270"/>
    <d v="2018-09-08T05:00:00"/>
  </r>
  <r>
    <n v="873"/>
    <x v="852"/>
    <x v="872"/>
    <n v="42100"/>
    <n v="79268"/>
    <n v="188"/>
    <x v="1"/>
    <n v="1887"/>
    <n v="42.007419183889773"/>
    <s v="US"/>
    <s v="USD"/>
    <n v="1389160800"/>
    <n v="1389592800"/>
    <b v="0"/>
    <b v="0"/>
    <s v="photography/photography books"/>
    <x v="7"/>
    <x v="14"/>
    <x v="781"/>
    <d v="2014-01-13T06:00:00"/>
  </r>
  <r>
    <n v="874"/>
    <x v="853"/>
    <x v="873"/>
    <n v="40200"/>
    <n v="139468"/>
    <n v="347"/>
    <x v="1"/>
    <n v="4358"/>
    <n v="32.002753556677376"/>
    <s v="US"/>
    <s v="USD"/>
    <n v="1271998800"/>
    <n v="1275282000"/>
    <b v="0"/>
    <b v="1"/>
    <s v="photography/photography books"/>
    <x v="7"/>
    <x v="14"/>
    <x v="782"/>
    <d v="2010-05-31T05:00:00"/>
  </r>
  <r>
    <n v="875"/>
    <x v="854"/>
    <x v="874"/>
    <n v="7900"/>
    <n v="5465"/>
    <n v="69"/>
    <x v="0"/>
    <n v="67"/>
    <n v="81.567164179104481"/>
    <s v="US"/>
    <s v="USD"/>
    <n v="1294898400"/>
    <n v="1294984800"/>
    <b v="0"/>
    <b v="0"/>
    <s v="music/rock"/>
    <x v="1"/>
    <x v="1"/>
    <x v="783"/>
    <d v="2011-01-14T06:00:00"/>
  </r>
  <r>
    <n v="876"/>
    <x v="855"/>
    <x v="875"/>
    <n v="8300"/>
    <n v="2111"/>
    <n v="25"/>
    <x v="0"/>
    <n v="57"/>
    <n v="37.035087719298247"/>
    <s v="CA"/>
    <s v="CAD"/>
    <n v="1559970000"/>
    <n v="1562043600"/>
    <b v="0"/>
    <b v="0"/>
    <s v="photography/photography books"/>
    <x v="7"/>
    <x v="14"/>
    <x v="784"/>
    <d v="2019-07-02T05:00:00"/>
  </r>
  <r>
    <n v="877"/>
    <x v="856"/>
    <x v="876"/>
    <n v="163600"/>
    <n v="126628"/>
    <n v="77"/>
    <x v="0"/>
    <n v="1229"/>
    <n v="103.033360455655"/>
    <s v="US"/>
    <s v="USD"/>
    <n v="1469509200"/>
    <n v="1469595600"/>
    <b v="0"/>
    <b v="0"/>
    <s v="food/food trucks"/>
    <x v="0"/>
    <x v="0"/>
    <x v="785"/>
    <d v="2016-07-27T05:00:00"/>
  </r>
  <r>
    <n v="878"/>
    <x v="857"/>
    <x v="877"/>
    <n v="2700"/>
    <n v="1012"/>
    <n v="37"/>
    <x v="0"/>
    <n v="12"/>
    <n v="84.333333333333329"/>
    <s v="IT"/>
    <s v="EUR"/>
    <n v="1579068000"/>
    <n v="1581141600"/>
    <b v="0"/>
    <b v="0"/>
    <s v="music/metal"/>
    <x v="1"/>
    <x v="16"/>
    <x v="786"/>
    <d v="2020-02-08T06:00:00"/>
  </r>
  <r>
    <n v="879"/>
    <x v="858"/>
    <x v="878"/>
    <n v="1000"/>
    <n v="5438"/>
    <n v="544"/>
    <x v="1"/>
    <n v="53"/>
    <n v="102.60377358490567"/>
    <s v="US"/>
    <s v="USD"/>
    <n v="1487743200"/>
    <n v="1488520800"/>
    <b v="0"/>
    <b v="0"/>
    <s v="publishing/nonfiction"/>
    <x v="5"/>
    <x v="9"/>
    <x v="787"/>
    <d v="2017-03-03T06:00:00"/>
  </r>
  <r>
    <n v="880"/>
    <x v="859"/>
    <x v="879"/>
    <n v="84500"/>
    <n v="193101"/>
    <n v="229"/>
    <x v="1"/>
    <n v="2414"/>
    <n v="79.992129246064621"/>
    <s v="US"/>
    <s v="USD"/>
    <n v="1563685200"/>
    <n v="1563858000"/>
    <b v="0"/>
    <b v="0"/>
    <s v="music/electric music"/>
    <x v="1"/>
    <x v="5"/>
    <x v="788"/>
    <d v="2019-07-23T05:00:00"/>
  </r>
  <r>
    <n v="881"/>
    <x v="860"/>
    <x v="880"/>
    <n v="81300"/>
    <n v="31665"/>
    <n v="39"/>
    <x v="0"/>
    <n v="452"/>
    <n v="70.055309734513273"/>
    <s v="US"/>
    <s v="USD"/>
    <n v="1436418000"/>
    <n v="1438923600"/>
    <b v="0"/>
    <b v="1"/>
    <s v="theater/plays"/>
    <x v="3"/>
    <x v="3"/>
    <x v="330"/>
    <d v="2015-08-07T05:00:00"/>
  </r>
  <r>
    <n v="882"/>
    <x v="861"/>
    <x v="881"/>
    <n v="800"/>
    <n v="2960"/>
    <n v="370"/>
    <x v="1"/>
    <n v="80"/>
    <n v="37"/>
    <s v="US"/>
    <s v="USD"/>
    <n v="1421820000"/>
    <n v="1422165600"/>
    <b v="0"/>
    <b v="0"/>
    <s v="theater/plays"/>
    <x v="3"/>
    <x v="3"/>
    <x v="789"/>
    <d v="2015-01-25T06:00:00"/>
  </r>
  <r>
    <n v="883"/>
    <x v="862"/>
    <x v="882"/>
    <n v="3400"/>
    <n v="8089"/>
    <n v="238"/>
    <x v="1"/>
    <n v="193"/>
    <n v="41.911917098445599"/>
    <s v="US"/>
    <s v="USD"/>
    <n v="1274763600"/>
    <n v="1277874000"/>
    <b v="0"/>
    <b v="0"/>
    <s v="film &amp; video/shorts"/>
    <x v="4"/>
    <x v="12"/>
    <x v="790"/>
    <d v="2010-06-30T05:00:00"/>
  </r>
  <r>
    <n v="884"/>
    <x v="863"/>
    <x v="883"/>
    <n v="170800"/>
    <n v="109374"/>
    <n v="64"/>
    <x v="0"/>
    <n v="1886"/>
    <n v="57.992576882290564"/>
    <s v="US"/>
    <s v="USD"/>
    <n v="1399179600"/>
    <n v="1399352400"/>
    <b v="0"/>
    <b v="1"/>
    <s v="theater/plays"/>
    <x v="3"/>
    <x v="3"/>
    <x v="791"/>
    <d v="2014-05-06T05:00:00"/>
  </r>
  <r>
    <n v="885"/>
    <x v="864"/>
    <x v="884"/>
    <n v="1800"/>
    <n v="2129"/>
    <n v="118"/>
    <x v="1"/>
    <n v="52"/>
    <n v="40.942307692307693"/>
    <s v="US"/>
    <s v="USD"/>
    <n v="1275800400"/>
    <n v="1279083600"/>
    <b v="0"/>
    <b v="0"/>
    <s v="theater/plays"/>
    <x v="3"/>
    <x v="3"/>
    <x v="792"/>
    <d v="2010-07-14T05:00:00"/>
  </r>
  <r>
    <n v="886"/>
    <x v="865"/>
    <x v="885"/>
    <n v="150600"/>
    <n v="127745"/>
    <n v="85"/>
    <x v="0"/>
    <n v="1825"/>
    <n v="69.9972602739726"/>
    <s v="US"/>
    <s v="USD"/>
    <n v="1282798800"/>
    <n v="1284354000"/>
    <b v="0"/>
    <b v="0"/>
    <s v="music/indie rock"/>
    <x v="1"/>
    <x v="7"/>
    <x v="793"/>
    <d v="2010-09-13T05:00:00"/>
  </r>
  <r>
    <n v="887"/>
    <x v="866"/>
    <x v="886"/>
    <n v="7800"/>
    <n v="2289"/>
    <n v="29"/>
    <x v="0"/>
    <n v="31"/>
    <n v="73.838709677419359"/>
    <s v="US"/>
    <s v="USD"/>
    <n v="1437109200"/>
    <n v="1441170000"/>
    <b v="0"/>
    <b v="1"/>
    <s v="theater/plays"/>
    <x v="3"/>
    <x v="3"/>
    <x v="794"/>
    <d v="2015-09-02T05:00:00"/>
  </r>
  <r>
    <n v="888"/>
    <x v="867"/>
    <x v="887"/>
    <n v="5800"/>
    <n v="12174"/>
    <n v="210"/>
    <x v="1"/>
    <n v="290"/>
    <n v="41.979310344827589"/>
    <s v="US"/>
    <s v="USD"/>
    <n v="1491886800"/>
    <n v="1493528400"/>
    <b v="0"/>
    <b v="0"/>
    <s v="theater/plays"/>
    <x v="3"/>
    <x v="3"/>
    <x v="795"/>
    <d v="2017-04-30T05:00:00"/>
  </r>
  <r>
    <n v="889"/>
    <x v="868"/>
    <x v="888"/>
    <n v="5600"/>
    <n v="9508"/>
    <n v="170"/>
    <x v="1"/>
    <n v="122"/>
    <n v="77.93442622950819"/>
    <s v="US"/>
    <s v="USD"/>
    <n v="1394600400"/>
    <n v="1395205200"/>
    <b v="0"/>
    <b v="1"/>
    <s v="music/electric music"/>
    <x v="1"/>
    <x v="5"/>
    <x v="796"/>
    <d v="2014-03-19T05:00:00"/>
  </r>
  <r>
    <n v="890"/>
    <x v="869"/>
    <x v="889"/>
    <n v="134400"/>
    <n v="155849"/>
    <n v="116"/>
    <x v="1"/>
    <n v="1470"/>
    <n v="106.01972789115646"/>
    <s v="US"/>
    <s v="USD"/>
    <n v="1561352400"/>
    <n v="1561438800"/>
    <b v="0"/>
    <b v="0"/>
    <s v="music/indie rock"/>
    <x v="1"/>
    <x v="7"/>
    <x v="797"/>
    <d v="2019-06-25T05:00:00"/>
  </r>
  <r>
    <n v="891"/>
    <x v="870"/>
    <x v="890"/>
    <n v="3000"/>
    <n v="7758"/>
    <n v="259"/>
    <x v="1"/>
    <n v="165"/>
    <n v="47.018181818181816"/>
    <s v="CA"/>
    <s v="CAD"/>
    <n v="1322892000"/>
    <n v="1326693600"/>
    <b v="0"/>
    <b v="0"/>
    <s v="film &amp; video/documentary"/>
    <x v="4"/>
    <x v="4"/>
    <x v="798"/>
    <d v="2012-01-16T06:00:00"/>
  </r>
  <r>
    <n v="892"/>
    <x v="871"/>
    <x v="891"/>
    <n v="6000"/>
    <n v="13835"/>
    <n v="231"/>
    <x v="1"/>
    <n v="182"/>
    <n v="76.016483516483518"/>
    <s v="US"/>
    <s v="USD"/>
    <n v="1274418000"/>
    <n v="1277960400"/>
    <b v="0"/>
    <b v="0"/>
    <s v="publishing/translations"/>
    <x v="5"/>
    <x v="18"/>
    <x v="799"/>
    <d v="2010-07-01T05:00:00"/>
  </r>
  <r>
    <n v="893"/>
    <x v="872"/>
    <x v="892"/>
    <n v="8400"/>
    <n v="10770"/>
    <n v="128"/>
    <x v="1"/>
    <n v="199"/>
    <n v="54.120603015075375"/>
    <s v="IT"/>
    <s v="EUR"/>
    <n v="1434344400"/>
    <n v="1434690000"/>
    <b v="0"/>
    <b v="1"/>
    <s v="film &amp; video/documentary"/>
    <x v="4"/>
    <x v="4"/>
    <x v="800"/>
    <d v="2015-06-19T05:00:00"/>
  </r>
  <r>
    <n v="894"/>
    <x v="873"/>
    <x v="893"/>
    <n v="1700"/>
    <n v="3208"/>
    <n v="189"/>
    <x v="1"/>
    <n v="56"/>
    <n v="57.285714285714285"/>
    <s v="GB"/>
    <s v="GBP"/>
    <n v="1373518800"/>
    <n v="1376110800"/>
    <b v="0"/>
    <b v="1"/>
    <s v="film &amp; video/television"/>
    <x v="4"/>
    <x v="19"/>
    <x v="801"/>
    <d v="2013-08-10T05:00:00"/>
  </r>
  <r>
    <n v="895"/>
    <x v="874"/>
    <x v="894"/>
    <n v="159800"/>
    <n v="11108"/>
    <n v="7"/>
    <x v="0"/>
    <n v="107"/>
    <n v="103.81308411214954"/>
    <s v="US"/>
    <s v="USD"/>
    <n v="1517637600"/>
    <n v="1518415200"/>
    <b v="0"/>
    <b v="0"/>
    <s v="theater/plays"/>
    <x v="3"/>
    <x v="3"/>
    <x v="802"/>
    <d v="2018-02-12T06:00:00"/>
  </r>
  <r>
    <n v="896"/>
    <x v="875"/>
    <x v="895"/>
    <n v="19800"/>
    <n v="153338"/>
    <n v="774"/>
    <x v="1"/>
    <n v="1460"/>
    <n v="105.02602739726028"/>
    <s v="AU"/>
    <s v="AUD"/>
    <n v="1310619600"/>
    <n v="1310878800"/>
    <b v="0"/>
    <b v="1"/>
    <s v="food/food trucks"/>
    <x v="0"/>
    <x v="0"/>
    <x v="803"/>
    <d v="2011-07-17T05:00:00"/>
  </r>
  <r>
    <n v="897"/>
    <x v="876"/>
    <x v="896"/>
    <n v="8800"/>
    <n v="2437"/>
    <n v="28"/>
    <x v="0"/>
    <n v="27"/>
    <n v="90.259259259259252"/>
    <s v="US"/>
    <s v="USD"/>
    <n v="1556427600"/>
    <n v="1556600400"/>
    <b v="0"/>
    <b v="0"/>
    <s v="theater/plays"/>
    <x v="3"/>
    <x v="3"/>
    <x v="212"/>
    <d v="2019-04-30T05:00:00"/>
  </r>
  <r>
    <n v="898"/>
    <x v="877"/>
    <x v="897"/>
    <n v="179100"/>
    <n v="93991"/>
    <n v="52"/>
    <x v="0"/>
    <n v="1221"/>
    <n v="76.978705978705975"/>
    <s v="US"/>
    <s v="USD"/>
    <n v="1576476000"/>
    <n v="1576994400"/>
    <b v="0"/>
    <b v="0"/>
    <s v="film &amp; video/documentary"/>
    <x v="4"/>
    <x v="4"/>
    <x v="804"/>
    <d v="2019-12-22T06:00:00"/>
  </r>
  <r>
    <n v="899"/>
    <x v="878"/>
    <x v="898"/>
    <n v="3100"/>
    <n v="12620"/>
    <n v="407"/>
    <x v="1"/>
    <n v="123"/>
    <n v="102.60162601626017"/>
    <s v="CH"/>
    <s v="CHF"/>
    <n v="1381122000"/>
    <n v="1382677200"/>
    <b v="0"/>
    <b v="0"/>
    <s v="music/jazz"/>
    <x v="1"/>
    <x v="17"/>
    <x v="805"/>
    <d v="2013-10-25T05:00:00"/>
  </r>
  <r>
    <n v="900"/>
    <x v="879"/>
    <x v="899"/>
    <n v="100"/>
    <n v="2"/>
    <n v="2"/>
    <x v="0"/>
    <n v="1"/>
    <n v="2"/>
    <s v="US"/>
    <s v="USD"/>
    <n v="1411102800"/>
    <n v="1411189200"/>
    <b v="0"/>
    <b v="1"/>
    <s v="technology/web"/>
    <x v="2"/>
    <x v="2"/>
    <x v="806"/>
    <d v="2014-09-20T05:00:00"/>
  </r>
  <r>
    <n v="901"/>
    <x v="880"/>
    <x v="900"/>
    <n v="5600"/>
    <n v="8746"/>
    <n v="156"/>
    <x v="1"/>
    <n v="159"/>
    <n v="55.0062893081761"/>
    <s v="US"/>
    <s v="USD"/>
    <n v="1531803600"/>
    <n v="1534654800"/>
    <b v="0"/>
    <b v="1"/>
    <s v="music/rock"/>
    <x v="1"/>
    <x v="1"/>
    <x v="807"/>
    <d v="2018-08-19T05:00:00"/>
  </r>
  <r>
    <n v="902"/>
    <x v="881"/>
    <x v="901"/>
    <n v="1400"/>
    <n v="3534"/>
    <n v="252"/>
    <x v="1"/>
    <n v="110"/>
    <n v="32.127272727272725"/>
    <s v="US"/>
    <s v="USD"/>
    <n v="1454133600"/>
    <n v="1457762400"/>
    <b v="0"/>
    <b v="0"/>
    <s v="technology/web"/>
    <x v="2"/>
    <x v="2"/>
    <x v="722"/>
    <d v="2016-03-12T06:00:00"/>
  </r>
  <r>
    <n v="903"/>
    <x v="882"/>
    <x v="902"/>
    <n v="41000"/>
    <n v="709"/>
    <n v="2"/>
    <x v="2"/>
    <n v="14"/>
    <n v="50.642857142857146"/>
    <s v="US"/>
    <s v="USD"/>
    <n v="1336194000"/>
    <n v="1337490000"/>
    <b v="0"/>
    <b v="1"/>
    <s v="publishing/nonfiction"/>
    <x v="5"/>
    <x v="9"/>
    <x v="477"/>
    <d v="2012-05-20T05:00:00"/>
  </r>
  <r>
    <n v="904"/>
    <x v="883"/>
    <x v="903"/>
    <n v="6500"/>
    <n v="795"/>
    <n v="12"/>
    <x v="0"/>
    <n v="16"/>
    <n v="49.6875"/>
    <s v="US"/>
    <s v="USD"/>
    <n v="1349326800"/>
    <n v="1349672400"/>
    <b v="0"/>
    <b v="0"/>
    <s v="publishing/radio &amp; podcasts"/>
    <x v="5"/>
    <x v="15"/>
    <x v="259"/>
    <d v="2012-10-08T05:00:00"/>
  </r>
  <r>
    <n v="905"/>
    <x v="884"/>
    <x v="904"/>
    <n v="7900"/>
    <n v="12955"/>
    <n v="164"/>
    <x v="1"/>
    <n v="236"/>
    <n v="54.894067796610166"/>
    <s v="US"/>
    <s v="USD"/>
    <n v="1379566800"/>
    <n v="1379826000"/>
    <b v="0"/>
    <b v="0"/>
    <s v="theater/plays"/>
    <x v="3"/>
    <x v="3"/>
    <x v="9"/>
    <d v="2013-09-22T05:00:00"/>
  </r>
  <r>
    <n v="906"/>
    <x v="885"/>
    <x v="905"/>
    <n v="5500"/>
    <n v="8964"/>
    <n v="163"/>
    <x v="1"/>
    <n v="191"/>
    <n v="46.931937172774866"/>
    <s v="US"/>
    <s v="USD"/>
    <n v="1494651600"/>
    <n v="1497762000"/>
    <b v="1"/>
    <b v="1"/>
    <s v="film &amp; video/documentary"/>
    <x v="4"/>
    <x v="4"/>
    <x v="808"/>
    <d v="2017-06-18T05:00:00"/>
  </r>
  <r>
    <n v="907"/>
    <x v="886"/>
    <x v="906"/>
    <n v="9100"/>
    <n v="1843"/>
    <n v="20"/>
    <x v="0"/>
    <n v="41"/>
    <n v="44.951219512195124"/>
    <s v="US"/>
    <s v="USD"/>
    <n v="1303880400"/>
    <n v="1304485200"/>
    <b v="0"/>
    <b v="0"/>
    <s v="theater/plays"/>
    <x v="3"/>
    <x v="3"/>
    <x v="809"/>
    <d v="2011-05-04T05:00:00"/>
  </r>
  <r>
    <n v="908"/>
    <x v="887"/>
    <x v="907"/>
    <n v="38200"/>
    <n v="121950"/>
    <n v="319"/>
    <x v="1"/>
    <n v="3934"/>
    <n v="30.99898322318251"/>
    <s v="US"/>
    <s v="USD"/>
    <n v="1335934800"/>
    <n v="1336885200"/>
    <b v="0"/>
    <b v="0"/>
    <s v="games/video games"/>
    <x v="6"/>
    <x v="11"/>
    <x v="444"/>
    <d v="2012-05-13T05:00:00"/>
  </r>
  <r>
    <n v="909"/>
    <x v="888"/>
    <x v="908"/>
    <n v="1800"/>
    <n v="8621"/>
    <n v="479"/>
    <x v="1"/>
    <n v="80"/>
    <n v="107.7625"/>
    <s v="CA"/>
    <s v="CAD"/>
    <n v="1528088400"/>
    <n v="1530421200"/>
    <b v="0"/>
    <b v="1"/>
    <s v="theater/plays"/>
    <x v="3"/>
    <x v="3"/>
    <x v="384"/>
    <d v="2018-07-01T05:00:00"/>
  </r>
  <r>
    <n v="910"/>
    <x v="889"/>
    <x v="909"/>
    <n v="154500"/>
    <n v="30215"/>
    <n v="20"/>
    <x v="3"/>
    <n v="296"/>
    <n v="102.07770270270271"/>
    <s v="US"/>
    <s v="USD"/>
    <n v="1421906400"/>
    <n v="1421992800"/>
    <b v="0"/>
    <b v="0"/>
    <s v="theater/plays"/>
    <x v="3"/>
    <x v="3"/>
    <x v="810"/>
    <d v="2015-01-23T06:00:00"/>
  </r>
  <r>
    <n v="911"/>
    <x v="890"/>
    <x v="910"/>
    <n v="5800"/>
    <n v="11539"/>
    <n v="199"/>
    <x v="1"/>
    <n v="462"/>
    <n v="24.976190476190474"/>
    <s v="US"/>
    <s v="USD"/>
    <n v="1568005200"/>
    <n v="1568178000"/>
    <b v="1"/>
    <b v="0"/>
    <s v="technology/web"/>
    <x v="2"/>
    <x v="2"/>
    <x v="811"/>
    <d v="2019-09-11T05:00:00"/>
  </r>
  <r>
    <n v="912"/>
    <x v="891"/>
    <x v="911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x v="6"/>
    <x v="812"/>
    <d v="2012-09-18T05:00:00"/>
  </r>
  <r>
    <n v="913"/>
    <x v="892"/>
    <x v="912"/>
    <n v="70200"/>
    <n v="35536"/>
    <n v="51"/>
    <x v="0"/>
    <n v="523"/>
    <n v="67.946462715105156"/>
    <s v="AU"/>
    <s v="AUD"/>
    <n v="1557637200"/>
    <n v="1558760400"/>
    <b v="0"/>
    <b v="0"/>
    <s v="film &amp; video/drama"/>
    <x v="4"/>
    <x v="6"/>
    <x v="813"/>
    <d v="2019-05-25T05:00:00"/>
  </r>
  <r>
    <n v="914"/>
    <x v="893"/>
    <x v="913"/>
    <n v="6400"/>
    <n v="3676"/>
    <n v="57"/>
    <x v="0"/>
    <n v="141"/>
    <n v="26.070921985815602"/>
    <s v="GB"/>
    <s v="GBP"/>
    <n v="1375592400"/>
    <n v="1376629200"/>
    <b v="0"/>
    <b v="0"/>
    <s v="theater/plays"/>
    <x v="3"/>
    <x v="3"/>
    <x v="814"/>
    <d v="2013-08-16T05:00:00"/>
  </r>
  <r>
    <n v="915"/>
    <x v="894"/>
    <x v="914"/>
    <n v="125900"/>
    <n v="195936"/>
    <n v="156"/>
    <x v="1"/>
    <n v="1866"/>
    <n v="105.0032154340836"/>
    <s v="GB"/>
    <s v="GBP"/>
    <n v="1503982800"/>
    <n v="1504760400"/>
    <b v="0"/>
    <b v="0"/>
    <s v="film &amp; video/television"/>
    <x v="4"/>
    <x v="19"/>
    <x v="80"/>
    <d v="2017-09-07T05:00:00"/>
  </r>
  <r>
    <n v="916"/>
    <x v="895"/>
    <x v="915"/>
    <n v="3700"/>
    <n v="1343"/>
    <n v="36"/>
    <x v="0"/>
    <n v="52"/>
    <n v="25.826923076923077"/>
    <s v="US"/>
    <s v="USD"/>
    <n v="1418882400"/>
    <n v="1419660000"/>
    <b v="0"/>
    <b v="0"/>
    <s v="photography/photography books"/>
    <x v="7"/>
    <x v="14"/>
    <x v="815"/>
    <d v="2014-12-27T06:00:00"/>
  </r>
  <r>
    <n v="917"/>
    <x v="896"/>
    <x v="916"/>
    <n v="3600"/>
    <n v="2097"/>
    <n v="58"/>
    <x v="2"/>
    <n v="27"/>
    <n v="77.666666666666671"/>
    <s v="GB"/>
    <s v="GBP"/>
    <n v="1309237200"/>
    <n v="1311310800"/>
    <b v="0"/>
    <b v="1"/>
    <s v="film &amp; video/shorts"/>
    <x v="4"/>
    <x v="12"/>
    <x v="816"/>
    <d v="2011-07-22T05:00:00"/>
  </r>
  <r>
    <n v="918"/>
    <x v="897"/>
    <x v="917"/>
    <n v="3800"/>
    <n v="9021"/>
    <n v="237"/>
    <x v="1"/>
    <n v="156"/>
    <n v="57.82692307692308"/>
    <s v="CH"/>
    <s v="CHF"/>
    <n v="1343365200"/>
    <n v="1344315600"/>
    <b v="0"/>
    <b v="0"/>
    <s v="publishing/radio &amp; podcasts"/>
    <x v="5"/>
    <x v="15"/>
    <x v="474"/>
    <d v="2012-08-07T05:00:00"/>
  </r>
  <r>
    <n v="919"/>
    <x v="898"/>
    <x v="918"/>
    <n v="35600"/>
    <n v="20915"/>
    <n v="59"/>
    <x v="0"/>
    <n v="225"/>
    <n v="92.955555555555549"/>
    <s v="AU"/>
    <s v="AUD"/>
    <n v="1507957200"/>
    <n v="1510725600"/>
    <b v="0"/>
    <b v="1"/>
    <s v="theater/plays"/>
    <x v="3"/>
    <x v="3"/>
    <x v="817"/>
    <d v="2017-11-15T06:00:00"/>
  </r>
  <r>
    <n v="920"/>
    <x v="899"/>
    <x v="919"/>
    <n v="5300"/>
    <n v="9676"/>
    <n v="183"/>
    <x v="1"/>
    <n v="255"/>
    <n v="37.945098039215686"/>
    <s v="US"/>
    <s v="USD"/>
    <n v="1549519200"/>
    <n v="1551247200"/>
    <b v="1"/>
    <b v="0"/>
    <s v="film &amp; video/animation"/>
    <x v="4"/>
    <x v="10"/>
    <x v="818"/>
    <d v="2019-02-27T06:00:00"/>
  </r>
  <r>
    <n v="921"/>
    <x v="900"/>
    <x v="920"/>
    <n v="160400"/>
    <n v="1210"/>
    <n v="1"/>
    <x v="0"/>
    <n v="38"/>
    <n v="31.842105263157894"/>
    <s v="US"/>
    <s v="USD"/>
    <n v="1329026400"/>
    <n v="1330236000"/>
    <b v="0"/>
    <b v="0"/>
    <s v="technology/web"/>
    <x v="2"/>
    <x v="2"/>
    <x v="819"/>
    <d v="2012-02-26T06:00:00"/>
  </r>
  <r>
    <n v="922"/>
    <x v="901"/>
    <x v="921"/>
    <n v="51400"/>
    <n v="90440"/>
    <n v="176"/>
    <x v="1"/>
    <n v="2261"/>
    <n v="40"/>
    <s v="US"/>
    <s v="USD"/>
    <n v="1544335200"/>
    <n v="1545112800"/>
    <b v="0"/>
    <b v="1"/>
    <s v="music/world music"/>
    <x v="1"/>
    <x v="21"/>
    <x v="609"/>
    <d v="2018-12-18T06:00:00"/>
  </r>
  <r>
    <n v="923"/>
    <x v="902"/>
    <x v="922"/>
    <n v="1700"/>
    <n v="4044"/>
    <n v="238"/>
    <x v="1"/>
    <n v="40"/>
    <n v="101.1"/>
    <s v="US"/>
    <s v="USD"/>
    <n v="1279083600"/>
    <n v="1279170000"/>
    <b v="0"/>
    <b v="0"/>
    <s v="theater/plays"/>
    <x v="3"/>
    <x v="3"/>
    <x v="547"/>
    <d v="2010-07-15T05:00:00"/>
  </r>
  <r>
    <n v="924"/>
    <x v="903"/>
    <x v="923"/>
    <n v="39400"/>
    <n v="192292"/>
    <n v="488"/>
    <x v="1"/>
    <n v="2289"/>
    <n v="84.006989951944078"/>
    <s v="IT"/>
    <s v="EUR"/>
    <n v="1572498000"/>
    <n v="1573452000"/>
    <b v="0"/>
    <b v="0"/>
    <s v="theater/plays"/>
    <x v="3"/>
    <x v="3"/>
    <x v="820"/>
    <d v="2019-11-11T06:00:00"/>
  </r>
  <r>
    <n v="925"/>
    <x v="904"/>
    <x v="924"/>
    <n v="3000"/>
    <n v="6722"/>
    <n v="224"/>
    <x v="1"/>
    <n v="65"/>
    <n v="103.41538461538461"/>
    <s v="US"/>
    <s v="USD"/>
    <n v="1506056400"/>
    <n v="1507093200"/>
    <b v="0"/>
    <b v="0"/>
    <s v="theater/plays"/>
    <x v="3"/>
    <x v="3"/>
    <x v="821"/>
    <d v="2017-10-04T05:00:00"/>
  </r>
  <r>
    <n v="926"/>
    <x v="905"/>
    <x v="925"/>
    <n v="8700"/>
    <n v="1577"/>
    <n v="18"/>
    <x v="0"/>
    <n v="15"/>
    <n v="105.13333333333334"/>
    <s v="US"/>
    <s v="USD"/>
    <n v="1463029200"/>
    <n v="1463374800"/>
    <b v="0"/>
    <b v="0"/>
    <s v="food/food trucks"/>
    <x v="0"/>
    <x v="0"/>
    <x v="151"/>
    <d v="2016-05-16T05:00:00"/>
  </r>
  <r>
    <n v="927"/>
    <x v="906"/>
    <x v="926"/>
    <n v="7200"/>
    <n v="3301"/>
    <n v="46"/>
    <x v="0"/>
    <n v="37"/>
    <n v="89.21621621621621"/>
    <s v="US"/>
    <s v="USD"/>
    <n v="1342069200"/>
    <n v="1344574800"/>
    <b v="0"/>
    <b v="0"/>
    <s v="theater/plays"/>
    <x v="3"/>
    <x v="3"/>
    <x v="822"/>
    <d v="2012-08-10T05:00:00"/>
  </r>
  <r>
    <n v="928"/>
    <x v="907"/>
    <x v="927"/>
    <n v="167400"/>
    <n v="196386"/>
    <n v="117"/>
    <x v="1"/>
    <n v="3777"/>
    <n v="51.995234312946785"/>
    <s v="IT"/>
    <s v="EUR"/>
    <n v="1388296800"/>
    <n v="1389074400"/>
    <b v="0"/>
    <b v="0"/>
    <s v="technology/web"/>
    <x v="2"/>
    <x v="2"/>
    <x v="823"/>
    <d v="2014-01-07T06:00:00"/>
  </r>
  <r>
    <n v="929"/>
    <x v="908"/>
    <x v="928"/>
    <n v="5500"/>
    <n v="11952"/>
    <n v="217"/>
    <x v="1"/>
    <n v="184"/>
    <n v="64.956521739130437"/>
    <s v="GB"/>
    <s v="GBP"/>
    <n v="1493787600"/>
    <n v="1494997200"/>
    <b v="0"/>
    <b v="0"/>
    <s v="theater/plays"/>
    <x v="3"/>
    <x v="3"/>
    <x v="824"/>
    <d v="2017-05-17T05:00:00"/>
  </r>
  <r>
    <n v="930"/>
    <x v="909"/>
    <x v="929"/>
    <n v="3500"/>
    <n v="3930"/>
    <n v="112"/>
    <x v="1"/>
    <n v="85"/>
    <n v="46.235294117647058"/>
    <s v="US"/>
    <s v="USD"/>
    <n v="1424844000"/>
    <n v="1425448800"/>
    <b v="0"/>
    <b v="1"/>
    <s v="theater/plays"/>
    <x v="3"/>
    <x v="3"/>
    <x v="825"/>
    <d v="2015-03-04T06:00:00"/>
  </r>
  <r>
    <n v="931"/>
    <x v="910"/>
    <x v="930"/>
    <n v="7900"/>
    <n v="5729"/>
    <n v="73"/>
    <x v="0"/>
    <n v="112"/>
    <n v="51.151785714285715"/>
    <s v="US"/>
    <s v="USD"/>
    <n v="1403931600"/>
    <n v="1404104400"/>
    <b v="0"/>
    <b v="1"/>
    <s v="theater/plays"/>
    <x v="3"/>
    <x v="3"/>
    <x v="826"/>
    <d v="2014-06-30T05:00:00"/>
  </r>
  <r>
    <n v="932"/>
    <x v="911"/>
    <x v="931"/>
    <n v="2300"/>
    <n v="4883"/>
    <n v="212"/>
    <x v="1"/>
    <n v="144"/>
    <n v="33.909722222222221"/>
    <s v="US"/>
    <s v="USD"/>
    <n v="1394514000"/>
    <n v="1394773200"/>
    <b v="0"/>
    <b v="0"/>
    <s v="music/rock"/>
    <x v="1"/>
    <x v="1"/>
    <x v="827"/>
    <d v="2014-03-14T05:00:00"/>
  </r>
  <r>
    <n v="933"/>
    <x v="912"/>
    <x v="932"/>
    <n v="73000"/>
    <n v="175015"/>
    <n v="240"/>
    <x v="1"/>
    <n v="1902"/>
    <n v="92.016298633017882"/>
    <s v="US"/>
    <s v="USD"/>
    <n v="1365397200"/>
    <n v="1366520400"/>
    <b v="0"/>
    <b v="0"/>
    <s v="theater/plays"/>
    <x v="3"/>
    <x v="3"/>
    <x v="828"/>
    <d v="2013-04-21T05:00:00"/>
  </r>
  <r>
    <n v="934"/>
    <x v="913"/>
    <x v="933"/>
    <n v="6200"/>
    <n v="11280"/>
    <n v="182"/>
    <x v="1"/>
    <n v="105"/>
    <n v="107.42857142857143"/>
    <s v="US"/>
    <s v="USD"/>
    <n v="1456120800"/>
    <n v="1456639200"/>
    <b v="0"/>
    <b v="0"/>
    <s v="theater/plays"/>
    <x v="3"/>
    <x v="3"/>
    <x v="829"/>
    <d v="2016-02-28T06:00:00"/>
  </r>
  <r>
    <n v="935"/>
    <x v="914"/>
    <x v="934"/>
    <n v="6100"/>
    <n v="10012"/>
    <n v="164"/>
    <x v="1"/>
    <n v="132"/>
    <n v="75.848484848484844"/>
    <s v="US"/>
    <s v="USD"/>
    <n v="1437714000"/>
    <n v="1438318800"/>
    <b v="0"/>
    <b v="0"/>
    <s v="theater/plays"/>
    <x v="3"/>
    <x v="3"/>
    <x v="830"/>
    <d v="2015-07-31T05:00:00"/>
  </r>
  <r>
    <n v="936"/>
    <x v="591"/>
    <x v="935"/>
    <n v="103200"/>
    <n v="1690"/>
    <n v="2"/>
    <x v="0"/>
    <n v="21"/>
    <n v="80.476190476190482"/>
    <s v="US"/>
    <s v="USD"/>
    <n v="1563771600"/>
    <n v="1564030800"/>
    <b v="1"/>
    <b v="0"/>
    <s v="theater/plays"/>
    <x v="3"/>
    <x v="3"/>
    <x v="831"/>
    <d v="2019-07-25T05:00:00"/>
  </r>
  <r>
    <n v="937"/>
    <x v="915"/>
    <x v="936"/>
    <n v="171000"/>
    <n v="84891"/>
    <n v="50"/>
    <x v="3"/>
    <n v="976"/>
    <n v="86.978483606557376"/>
    <s v="US"/>
    <s v="USD"/>
    <n v="1448517600"/>
    <n v="1449295200"/>
    <b v="0"/>
    <b v="0"/>
    <s v="film &amp; video/documentary"/>
    <x v="4"/>
    <x v="4"/>
    <x v="832"/>
    <d v="2015-12-05T06:00:00"/>
  </r>
  <r>
    <n v="938"/>
    <x v="916"/>
    <x v="937"/>
    <n v="9200"/>
    <n v="10093"/>
    <n v="110"/>
    <x v="1"/>
    <n v="96"/>
    <n v="105.13541666666667"/>
    <s v="US"/>
    <s v="USD"/>
    <n v="1528779600"/>
    <n v="1531890000"/>
    <b v="0"/>
    <b v="1"/>
    <s v="publishing/fiction"/>
    <x v="5"/>
    <x v="13"/>
    <x v="833"/>
    <d v="2018-07-18T05:00:00"/>
  </r>
  <r>
    <n v="939"/>
    <x v="917"/>
    <x v="938"/>
    <n v="7800"/>
    <n v="3839"/>
    <n v="49"/>
    <x v="0"/>
    <n v="67"/>
    <n v="57.298507462686565"/>
    <s v="US"/>
    <s v="USD"/>
    <n v="1304744400"/>
    <n v="1306213200"/>
    <b v="0"/>
    <b v="1"/>
    <s v="games/video games"/>
    <x v="6"/>
    <x v="11"/>
    <x v="834"/>
    <d v="2011-05-24T05:00:00"/>
  </r>
  <r>
    <n v="940"/>
    <x v="918"/>
    <x v="939"/>
    <n v="9900"/>
    <n v="6161"/>
    <n v="62"/>
    <x v="2"/>
    <n v="66"/>
    <n v="93.348484848484844"/>
    <s v="CA"/>
    <s v="CAD"/>
    <n v="1354341600"/>
    <n v="1356242400"/>
    <b v="0"/>
    <b v="0"/>
    <s v="technology/web"/>
    <x v="2"/>
    <x v="2"/>
    <x v="835"/>
    <d v="2012-12-23T06:00:00"/>
  </r>
  <r>
    <n v="941"/>
    <x v="919"/>
    <x v="940"/>
    <n v="43000"/>
    <n v="5615"/>
    <n v="13"/>
    <x v="0"/>
    <n v="78"/>
    <n v="71.987179487179489"/>
    <s v="US"/>
    <s v="USD"/>
    <n v="1294552800"/>
    <n v="1297576800"/>
    <b v="1"/>
    <b v="0"/>
    <s v="theater/plays"/>
    <x v="3"/>
    <x v="3"/>
    <x v="836"/>
    <d v="2011-02-13T06:00:00"/>
  </r>
  <r>
    <n v="942"/>
    <x v="916"/>
    <x v="941"/>
    <n v="9600"/>
    <n v="6205"/>
    <n v="65"/>
    <x v="0"/>
    <n v="67"/>
    <n v="92.611940298507463"/>
    <s v="AU"/>
    <s v="AUD"/>
    <n v="1295935200"/>
    <n v="1296194400"/>
    <b v="0"/>
    <b v="0"/>
    <s v="theater/plays"/>
    <x v="3"/>
    <x v="3"/>
    <x v="837"/>
    <d v="2011-01-28T06:00:00"/>
  </r>
  <r>
    <n v="943"/>
    <x v="920"/>
    <x v="942"/>
    <n v="7500"/>
    <n v="11969"/>
    <n v="160"/>
    <x v="1"/>
    <n v="114"/>
    <n v="104.99122807017544"/>
    <s v="US"/>
    <s v="USD"/>
    <n v="1411534800"/>
    <n v="1414558800"/>
    <b v="0"/>
    <b v="0"/>
    <s v="food/food trucks"/>
    <x v="0"/>
    <x v="0"/>
    <x v="219"/>
    <d v="2014-10-29T05:00:00"/>
  </r>
  <r>
    <n v="944"/>
    <x v="921"/>
    <x v="943"/>
    <n v="10000"/>
    <n v="8142"/>
    <n v="81"/>
    <x v="0"/>
    <n v="263"/>
    <n v="30.958174904942965"/>
    <s v="AU"/>
    <s v="AUD"/>
    <n v="1486706400"/>
    <n v="1488348000"/>
    <b v="0"/>
    <b v="0"/>
    <s v="photography/photography books"/>
    <x v="7"/>
    <x v="14"/>
    <x v="365"/>
    <d v="2017-03-01T06:00:00"/>
  </r>
  <r>
    <n v="945"/>
    <x v="922"/>
    <x v="944"/>
    <n v="172000"/>
    <n v="55805"/>
    <n v="32"/>
    <x v="0"/>
    <n v="1691"/>
    <n v="33.001182732111175"/>
    <s v="US"/>
    <s v="USD"/>
    <n v="1333602000"/>
    <n v="1334898000"/>
    <b v="1"/>
    <b v="0"/>
    <s v="photography/photography books"/>
    <x v="7"/>
    <x v="14"/>
    <x v="838"/>
    <d v="2012-04-20T05:00:00"/>
  </r>
  <r>
    <n v="946"/>
    <x v="923"/>
    <x v="945"/>
    <n v="153700"/>
    <n v="15238"/>
    <n v="10"/>
    <x v="0"/>
    <n v="181"/>
    <n v="84.187845303867405"/>
    <s v="US"/>
    <s v="USD"/>
    <n v="1308200400"/>
    <n v="1308373200"/>
    <b v="0"/>
    <b v="0"/>
    <s v="theater/plays"/>
    <x v="3"/>
    <x v="3"/>
    <x v="839"/>
    <d v="2011-06-18T05:00:00"/>
  </r>
  <r>
    <n v="947"/>
    <x v="924"/>
    <x v="946"/>
    <n v="3600"/>
    <n v="961"/>
    <n v="27"/>
    <x v="0"/>
    <n v="13"/>
    <n v="73.92307692307692"/>
    <s v="US"/>
    <s v="USD"/>
    <n v="1411707600"/>
    <n v="1412312400"/>
    <b v="0"/>
    <b v="0"/>
    <s v="theater/plays"/>
    <x v="3"/>
    <x v="3"/>
    <x v="840"/>
    <d v="2014-10-03T05:00:00"/>
  </r>
  <r>
    <n v="948"/>
    <x v="925"/>
    <x v="947"/>
    <n v="9400"/>
    <n v="5918"/>
    <n v="63"/>
    <x v="3"/>
    <n v="160"/>
    <n v="36.987499999999997"/>
    <s v="US"/>
    <s v="USD"/>
    <n v="1418364000"/>
    <n v="1419228000"/>
    <b v="1"/>
    <b v="1"/>
    <s v="film &amp; video/documentary"/>
    <x v="4"/>
    <x v="4"/>
    <x v="841"/>
    <d v="2014-12-22T06:00:00"/>
  </r>
  <r>
    <n v="949"/>
    <x v="926"/>
    <x v="948"/>
    <n v="5900"/>
    <n v="9520"/>
    <n v="161"/>
    <x v="1"/>
    <n v="203"/>
    <n v="46.896551724137929"/>
    <s v="US"/>
    <s v="USD"/>
    <n v="1429333200"/>
    <n v="1430974800"/>
    <b v="0"/>
    <b v="0"/>
    <s v="technology/web"/>
    <x v="2"/>
    <x v="2"/>
    <x v="842"/>
    <d v="2015-05-07T05:00:00"/>
  </r>
  <r>
    <n v="950"/>
    <x v="927"/>
    <x v="949"/>
    <n v="100"/>
    <n v="5"/>
    <n v="5"/>
    <x v="0"/>
    <n v="1"/>
    <n v="5"/>
    <s v="US"/>
    <s v="USD"/>
    <n v="1555390800"/>
    <n v="1555822800"/>
    <b v="0"/>
    <b v="1"/>
    <s v="theater/plays"/>
    <x v="3"/>
    <x v="3"/>
    <x v="843"/>
    <d v="2019-04-21T05:00:00"/>
  </r>
  <r>
    <n v="951"/>
    <x v="928"/>
    <x v="950"/>
    <n v="14500"/>
    <n v="159056"/>
    <n v="1097"/>
    <x v="1"/>
    <n v="1559"/>
    <n v="102.02437459910199"/>
    <s v="US"/>
    <s v="USD"/>
    <n v="1482732000"/>
    <n v="1482818400"/>
    <b v="0"/>
    <b v="1"/>
    <s v="music/rock"/>
    <x v="1"/>
    <x v="1"/>
    <x v="844"/>
    <d v="2016-12-27T06:00:00"/>
  </r>
  <r>
    <n v="952"/>
    <x v="929"/>
    <x v="951"/>
    <n v="145500"/>
    <n v="101987"/>
    <n v="70"/>
    <x v="3"/>
    <n v="2266"/>
    <n v="45.007502206531335"/>
    <s v="US"/>
    <s v="USD"/>
    <n v="1470718800"/>
    <n v="1471928400"/>
    <b v="0"/>
    <b v="0"/>
    <s v="film &amp; video/documentary"/>
    <x v="4"/>
    <x v="4"/>
    <x v="845"/>
    <d v="2016-08-23T05:00:00"/>
  </r>
  <r>
    <n v="953"/>
    <x v="930"/>
    <x v="952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x v="22"/>
    <x v="846"/>
    <d v="2016-01-25T06:00:00"/>
  </r>
  <r>
    <n v="954"/>
    <x v="931"/>
    <x v="953"/>
    <n v="42600"/>
    <n v="156384"/>
    <n v="367"/>
    <x v="1"/>
    <n v="1548"/>
    <n v="101.02325581395348"/>
    <s v="AU"/>
    <s v="AUD"/>
    <n v="1348290000"/>
    <n v="1350363600"/>
    <b v="0"/>
    <b v="0"/>
    <s v="technology/web"/>
    <x v="2"/>
    <x v="2"/>
    <x v="110"/>
    <d v="2012-10-16T05:00:00"/>
  </r>
  <r>
    <n v="955"/>
    <x v="932"/>
    <x v="954"/>
    <n v="700"/>
    <n v="7763"/>
    <n v="1109"/>
    <x v="1"/>
    <n v="80"/>
    <n v="97.037499999999994"/>
    <s v="US"/>
    <s v="USD"/>
    <n v="1353823200"/>
    <n v="1353996000"/>
    <b v="0"/>
    <b v="0"/>
    <s v="theater/plays"/>
    <x v="3"/>
    <x v="3"/>
    <x v="847"/>
    <d v="2012-11-27T06:00:00"/>
  </r>
  <r>
    <n v="956"/>
    <x v="933"/>
    <x v="955"/>
    <n v="187600"/>
    <n v="35698"/>
    <n v="19"/>
    <x v="0"/>
    <n v="830"/>
    <n v="43.00963855421687"/>
    <s v="US"/>
    <s v="USD"/>
    <n v="1450764000"/>
    <n v="1451109600"/>
    <b v="0"/>
    <b v="0"/>
    <s v="film &amp; video/science fiction"/>
    <x v="4"/>
    <x v="22"/>
    <x v="848"/>
    <d v="2015-12-26T06:00:00"/>
  </r>
  <r>
    <n v="957"/>
    <x v="934"/>
    <x v="956"/>
    <n v="9800"/>
    <n v="12434"/>
    <n v="127"/>
    <x v="1"/>
    <n v="131"/>
    <n v="94.916030534351151"/>
    <s v="US"/>
    <s v="USD"/>
    <n v="1329372000"/>
    <n v="1329631200"/>
    <b v="0"/>
    <b v="0"/>
    <s v="theater/plays"/>
    <x v="3"/>
    <x v="3"/>
    <x v="849"/>
    <d v="2012-02-19T06:00:00"/>
  </r>
  <r>
    <n v="958"/>
    <x v="935"/>
    <x v="957"/>
    <n v="1100"/>
    <n v="8081"/>
    <n v="735"/>
    <x v="1"/>
    <n v="112"/>
    <n v="72.151785714285708"/>
    <s v="US"/>
    <s v="USD"/>
    <n v="1277096400"/>
    <n v="1278997200"/>
    <b v="0"/>
    <b v="0"/>
    <s v="film &amp; video/animation"/>
    <x v="4"/>
    <x v="10"/>
    <x v="780"/>
    <d v="2010-07-13T05:00:00"/>
  </r>
  <r>
    <n v="959"/>
    <x v="936"/>
    <x v="958"/>
    <n v="145000"/>
    <n v="6631"/>
    <n v="5"/>
    <x v="0"/>
    <n v="130"/>
    <n v="51.007692307692309"/>
    <s v="US"/>
    <s v="USD"/>
    <n v="1277701200"/>
    <n v="1280120400"/>
    <b v="0"/>
    <b v="0"/>
    <s v="publishing/translations"/>
    <x v="5"/>
    <x v="18"/>
    <x v="140"/>
    <d v="2010-07-26T05:00:00"/>
  </r>
  <r>
    <n v="960"/>
    <x v="937"/>
    <x v="959"/>
    <n v="5500"/>
    <n v="4678"/>
    <n v="85"/>
    <x v="0"/>
    <n v="55"/>
    <n v="85.054545454545448"/>
    <s v="US"/>
    <s v="USD"/>
    <n v="1454911200"/>
    <n v="1458104400"/>
    <b v="0"/>
    <b v="0"/>
    <s v="technology/web"/>
    <x v="2"/>
    <x v="2"/>
    <x v="850"/>
    <d v="2016-03-16T05:00:00"/>
  </r>
  <r>
    <n v="961"/>
    <x v="938"/>
    <x v="960"/>
    <n v="5700"/>
    <n v="6800"/>
    <n v="119"/>
    <x v="1"/>
    <n v="155"/>
    <n v="43.87096774193548"/>
    <s v="US"/>
    <s v="USD"/>
    <n v="1297922400"/>
    <n v="1298268000"/>
    <b v="0"/>
    <b v="0"/>
    <s v="publishing/translations"/>
    <x v="5"/>
    <x v="18"/>
    <x v="851"/>
    <d v="2011-02-21T06:00:00"/>
  </r>
  <r>
    <n v="962"/>
    <x v="939"/>
    <x v="961"/>
    <n v="3600"/>
    <n v="10657"/>
    <n v="296"/>
    <x v="1"/>
    <n v="266"/>
    <n v="40.063909774436091"/>
    <s v="US"/>
    <s v="USD"/>
    <n v="1384408800"/>
    <n v="1386223200"/>
    <b v="0"/>
    <b v="0"/>
    <s v="food/food trucks"/>
    <x v="0"/>
    <x v="0"/>
    <x v="852"/>
    <d v="2013-12-05T06:00:00"/>
  </r>
  <r>
    <n v="963"/>
    <x v="940"/>
    <x v="962"/>
    <n v="5900"/>
    <n v="4997"/>
    <n v="85"/>
    <x v="0"/>
    <n v="114"/>
    <n v="43.833333333333336"/>
    <s v="IT"/>
    <s v="EUR"/>
    <n v="1299304800"/>
    <n v="1299823200"/>
    <b v="0"/>
    <b v="1"/>
    <s v="photography/photography books"/>
    <x v="7"/>
    <x v="14"/>
    <x v="853"/>
    <d v="2011-03-11T06:00:00"/>
  </r>
  <r>
    <n v="964"/>
    <x v="941"/>
    <x v="963"/>
    <n v="3700"/>
    <n v="13164"/>
    <n v="356"/>
    <x v="1"/>
    <n v="155"/>
    <n v="84.92903225806451"/>
    <s v="US"/>
    <s v="USD"/>
    <n v="1431320400"/>
    <n v="1431752400"/>
    <b v="0"/>
    <b v="0"/>
    <s v="theater/plays"/>
    <x v="3"/>
    <x v="3"/>
    <x v="854"/>
    <d v="2015-05-16T05:00:00"/>
  </r>
  <r>
    <n v="965"/>
    <x v="942"/>
    <x v="964"/>
    <n v="2200"/>
    <n v="8501"/>
    <n v="386"/>
    <x v="1"/>
    <n v="207"/>
    <n v="41.067632850241544"/>
    <s v="GB"/>
    <s v="GBP"/>
    <n v="1264399200"/>
    <n v="1267855200"/>
    <b v="0"/>
    <b v="0"/>
    <s v="music/rock"/>
    <x v="1"/>
    <x v="1"/>
    <x v="67"/>
    <d v="2010-03-06T06:00:00"/>
  </r>
  <r>
    <n v="966"/>
    <x v="411"/>
    <x v="965"/>
    <n v="1700"/>
    <n v="13468"/>
    <n v="792"/>
    <x v="1"/>
    <n v="245"/>
    <n v="54.971428571428568"/>
    <s v="US"/>
    <s v="USD"/>
    <n v="1497502800"/>
    <n v="1497675600"/>
    <b v="0"/>
    <b v="0"/>
    <s v="theater/plays"/>
    <x v="3"/>
    <x v="3"/>
    <x v="855"/>
    <d v="2017-06-17T05:00:00"/>
  </r>
  <r>
    <n v="967"/>
    <x v="943"/>
    <x v="966"/>
    <n v="88400"/>
    <n v="121138"/>
    <n v="137"/>
    <x v="1"/>
    <n v="1573"/>
    <n v="77.010807374443743"/>
    <s v="US"/>
    <s v="USD"/>
    <n v="1333688400"/>
    <n v="1336885200"/>
    <b v="0"/>
    <b v="0"/>
    <s v="music/world music"/>
    <x v="1"/>
    <x v="21"/>
    <x v="107"/>
    <d v="2012-05-13T05:00:00"/>
  </r>
  <r>
    <n v="968"/>
    <x v="944"/>
    <x v="967"/>
    <n v="2400"/>
    <n v="8117"/>
    <n v="338"/>
    <x v="1"/>
    <n v="114"/>
    <n v="71.201754385964918"/>
    <s v="US"/>
    <s v="USD"/>
    <n v="1293861600"/>
    <n v="1295157600"/>
    <b v="0"/>
    <b v="0"/>
    <s v="food/food trucks"/>
    <x v="0"/>
    <x v="0"/>
    <x v="344"/>
    <d v="2011-01-16T06:00:00"/>
  </r>
  <r>
    <n v="969"/>
    <x v="945"/>
    <x v="968"/>
    <n v="7900"/>
    <n v="8550"/>
    <n v="108"/>
    <x v="1"/>
    <n v="93"/>
    <n v="91.935483870967744"/>
    <s v="US"/>
    <s v="USD"/>
    <n v="1576994400"/>
    <n v="1577599200"/>
    <b v="0"/>
    <b v="0"/>
    <s v="theater/plays"/>
    <x v="3"/>
    <x v="3"/>
    <x v="856"/>
    <d v="2019-12-29T06:00:00"/>
  </r>
  <r>
    <n v="970"/>
    <x v="946"/>
    <x v="969"/>
    <n v="94900"/>
    <n v="57659"/>
    <n v="61"/>
    <x v="0"/>
    <n v="594"/>
    <n v="97.069023569023571"/>
    <s v="US"/>
    <s v="USD"/>
    <n v="1304917200"/>
    <n v="1305003600"/>
    <b v="0"/>
    <b v="0"/>
    <s v="theater/plays"/>
    <x v="3"/>
    <x v="3"/>
    <x v="857"/>
    <d v="2011-05-10T05:00:00"/>
  </r>
  <r>
    <n v="971"/>
    <x v="947"/>
    <x v="970"/>
    <n v="5100"/>
    <n v="1414"/>
    <n v="28"/>
    <x v="0"/>
    <n v="24"/>
    <n v="58.916666666666664"/>
    <s v="US"/>
    <s v="USD"/>
    <n v="1381208400"/>
    <n v="1381726800"/>
    <b v="0"/>
    <b v="0"/>
    <s v="film &amp; video/television"/>
    <x v="4"/>
    <x v="19"/>
    <x v="858"/>
    <d v="2013-10-14T05:00:00"/>
  </r>
  <r>
    <n v="972"/>
    <x v="948"/>
    <x v="971"/>
    <n v="42700"/>
    <n v="97524"/>
    <n v="228"/>
    <x v="1"/>
    <n v="1681"/>
    <n v="58.015466983938133"/>
    <s v="US"/>
    <s v="USD"/>
    <n v="1401685200"/>
    <n v="1402462800"/>
    <b v="0"/>
    <b v="1"/>
    <s v="technology/web"/>
    <x v="2"/>
    <x v="2"/>
    <x v="859"/>
    <d v="2014-06-11T05:00:00"/>
  </r>
  <r>
    <n v="973"/>
    <x v="949"/>
    <x v="972"/>
    <n v="121100"/>
    <n v="26176"/>
    <n v="22"/>
    <x v="0"/>
    <n v="252"/>
    <n v="103.87301587301587"/>
    <s v="US"/>
    <s v="USD"/>
    <n v="1291960800"/>
    <n v="1292133600"/>
    <b v="0"/>
    <b v="1"/>
    <s v="theater/plays"/>
    <x v="3"/>
    <x v="3"/>
    <x v="860"/>
    <d v="2010-12-12T06:00:00"/>
  </r>
  <r>
    <n v="974"/>
    <x v="950"/>
    <x v="973"/>
    <n v="800"/>
    <n v="2991"/>
    <n v="374"/>
    <x v="1"/>
    <n v="32"/>
    <n v="93.46875"/>
    <s v="US"/>
    <s v="USD"/>
    <n v="1368853200"/>
    <n v="1368939600"/>
    <b v="0"/>
    <b v="0"/>
    <s v="music/indie rock"/>
    <x v="1"/>
    <x v="7"/>
    <x v="170"/>
    <d v="2013-05-19T05:00:00"/>
  </r>
  <r>
    <n v="975"/>
    <x v="951"/>
    <x v="974"/>
    <n v="5400"/>
    <n v="8366"/>
    <n v="155"/>
    <x v="1"/>
    <n v="135"/>
    <n v="61.970370370370368"/>
    <s v="US"/>
    <s v="USD"/>
    <n v="1448776800"/>
    <n v="1452146400"/>
    <b v="0"/>
    <b v="1"/>
    <s v="theater/plays"/>
    <x v="3"/>
    <x v="3"/>
    <x v="861"/>
    <d v="2016-01-07T06:00:00"/>
  </r>
  <r>
    <n v="976"/>
    <x v="952"/>
    <x v="975"/>
    <n v="4000"/>
    <n v="12886"/>
    <n v="322"/>
    <x v="1"/>
    <n v="140"/>
    <n v="92.042857142857144"/>
    <s v="US"/>
    <s v="USD"/>
    <n v="1296194400"/>
    <n v="1296712800"/>
    <b v="0"/>
    <b v="1"/>
    <s v="theater/plays"/>
    <x v="3"/>
    <x v="3"/>
    <x v="862"/>
    <d v="2011-02-03T06:00:00"/>
  </r>
  <r>
    <n v="977"/>
    <x v="597"/>
    <x v="976"/>
    <n v="7000"/>
    <n v="5177"/>
    <n v="74"/>
    <x v="0"/>
    <n v="67"/>
    <n v="77.268656716417908"/>
    <s v="US"/>
    <s v="USD"/>
    <n v="1517983200"/>
    <n v="1520748000"/>
    <b v="0"/>
    <b v="0"/>
    <s v="food/food trucks"/>
    <x v="0"/>
    <x v="0"/>
    <x v="863"/>
    <d v="2018-03-11T06:00:00"/>
  </r>
  <r>
    <n v="978"/>
    <x v="953"/>
    <x v="977"/>
    <n v="1000"/>
    <n v="8641"/>
    <n v="864"/>
    <x v="1"/>
    <n v="92"/>
    <n v="93.923913043478265"/>
    <s v="US"/>
    <s v="USD"/>
    <n v="1478930400"/>
    <n v="1480831200"/>
    <b v="0"/>
    <b v="0"/>
    <s v="games/video games"/>
    <x v="6"/>
    <x v="11"/>
    <x v="864"/>
    <d v="2016-12-04T06:00:00"/>
  </r>
  <r>
    <n v="979"/>
    <x v="954"/>
    <x v="978"/>
    <n v="60200"/>
    <n v="86244"/>
    <n v="143"/>
    <x v="1"/>
    <n v="1015"/>
    <n v="84.969458128078813"/>
    <s v="GB"/>
    <s v="GBP"/>
    <n v="1426395600"/>
    <n v="1426914000"/>
    <b v="0"/>
    <b v="0"/>
    <s v="theater/plays"/>
    <x v="3"/>
    <x v="3"/>
    <x v="527"/>
    <d v="2015-03-21T05:00:00"/>
  </r>
  <r>
    <n v="980"/>
    <x v="955"/>
    <x v="979"/>
    <n v="195200"/>
    <n v="78630"/>
    <n v="40"/>
    <x v="0"/>
    <n v="742"/>
    <n v="105.97035040431267"/>
    <s v="US"/>
    <s v="USD"/>
    <n v="1446181200"/>
    <n v="1446616800"/>
    <b v="1"/>
    <b v="0"/>
    <s v="publishing/nonfiction"/>
    <x v="5"/>
    <x v="9"/>
    <x v="865"/>
    <d v="2015-11-04T06:00:00"/>
  </r>
  <r>
    <n v="981"/>
    <x v="956"/>
    <x v="980"/>
    <n v="6700"/>
    <n v="11941"/>
    <n v="178"/>
    <x v="1"/>
    <n v="323"/>
    <n v="36.969040247678016"/>
    <s v="US"/>
    <s v="USD"/>
    <n v="1514181600"/>
    <n v="1517032800"/>
    <b v="0"/>
    <b v="0"/>
    <s v="technology/web"/>
    <x v="2"/>
    <x v="2"/>
    <x v="866"/>
    <d v="2018-01-27T06:00:00"/>
  </r>
  <r>
    <n v="982"/>
    <x v="957"/>
    <x v="981"/>
    <n v="7200"/>
    <n v="6115"/>
    <n v="85"/>
    <x v="0"/>
    <n v="75"/>
    <n v="81.533333333333331"/>
    <s v="US"/>
    <s v="USD"/>
    <n v="1311051600"/>
    <n v="1311224400"/>
    <b v="0"/>
    <b v="1"/>
    <s v="film &amp; video/documentary"/>
    <x v="4"/>
    <x v="4"/>
    <x v="867"/>
    <d v="2011-07-21T05:00:00"/>
  </r>
  <r>
    <n v="983"/>
    <x v="958"/>
    <x v="982"/>
    <n v="129100"/>
    <n v="188404"/>
    <n v="146"/>
    <x v="1"/>
    <n v="2326"/>
    <n v="80.999140154772135"/>
    <s v="US"/>
    <s v="USD"/>
    <n v="1564894800"/>
    <n v="1566190800"/>
    <b v="0"/>
    <b v="0"/>
    <s v="film &amp; video/documentary"/>
    <x v="4"/>
    <x v="4"/>
    <x v="868"/>
    <d v="2019-08-19T05:00:00"/>
  </r>
  <r>
    <n v="984"/>
    <x v="959"/>
    <x v="983"/>
    <n v="6500"/>
    <n v="9910"/>
    <n v="152"/>
    <x v="1"/>
    <n v="381"/>
    <n v="26.010498687664043"/>
    <s v="US"/>
    <s v="USD"/>
    <n v="1567918800"/>
    <n v="1570165200"/>
    <b v="0"/>
    <b v="0"/>
    <s v="theater/plays"/>
    <x v="3"/>
    <x v="3"/>
    <x v="105"/>
    <d v="2019-10-04T05:00:00"/>
  </r>
  <r>
    <n v="985"/>
    <x v="960"/>
    <x v="984"/>
    <n v="170600"/>
    <n v="114523"/>
    <n v="67"/>
    <x v="0"/>
    <n v="4405"/>
    <n v="25.998410896708286"/>
    <s v="US"/>
    <s v="USD"/>
    <n v="1386309600"/>
    <n v="1388556000"/>
    <b v="0"/>
    <b v="1"/>
    <s v="music/rock"/>
    <x v="1"/>
    <x v="1"/>
    <x v="481"/>
    <d v="2014-01-01T06:00:00"/>
  </r>
  <r>
    <n v="986"/>
    <x v="961"/>
    <x v="985"/>
    <n v="7800"/>
    <n v="3144"/>
    <n v="40"/>
    <x v="0"/>
    <n v="92"/>
    <n v="34.173913043478258"/>
    <s v="US"/>
    <s v="USD"/>
    <n v="1301979600"/>
    <n v="1303189200"/>
    <b v="0"/>
    <b v="0"/>
    <s v="music/rock"/>
    <x v="1"/>
    <x v="1"/>
    <x v="253"/>
    <d v="2011-04-19T05:00:00"/>
  </r>
  <r>
    <n v="987"/>
    <x v="962"/>
    <x v="986"/>
    <n v="6200"/>
    <n v="13441"/>
    <n v="217"/>
    <x v="1"/>
    <n v="480"/>
    <n v="28.002083333333335"/>
    <s v="US"/>
    <s v="USD"/>
    <n v="1493269200"/>
    <n v="1494478800"/>
    <b v="0"/>
    <b v="0"/>
    <s v="film &amp; video/documentary"/>
    <x v="4"/>
    <x v="4"/>
    <x v="869"/>
    <d v="2017-05-11T05:00:00"/>
  </r>
  <r>
    <n v="988"/>
    <x v="963"/>
    <x v="987"/>
    <n v="9400"/>
    <n v="4899"/>
    <n v="52"/>
    <x v="0"/>
    <n v="64"/>
    <n v="76.546875"/>
    <s v="US"/>
    <s v="USD"/>
    <n v="1478930400"/>
    <n v="1480744800"/>
    <b v="0"/>
    <b v="0"/>
    <s v="publishing/radio &amp; podcasts"/>
    <x v="5"/>
    <x v="15"/>
    <x v="864"/>
    <d v="2016-12-03T06:00:00"/>
  </r>
  <r>
    <n v="989"/>
    <x v="964"/>
    <x v="988"/>
    <n v="2400"/>
    <n v="11990"/>
    <n v="500"/>
    <x v="1"/>
    <n v="226"/>
    <n v="53.053097345132741"/>
    <s v="US"/>
    <s v="USD"/>
    <n v="1555390800"/>
    <n v="1555822800"/>
    <b v="0"/>
    <b v="0"/>
    <s v="publishing/translations"/>
    <x v="5"/>
    <x v="18"/>
    <x v="843"/>
    <d v="2019-04-21T05:00:00"/>
  </r>
  <r>
    <n v="990"/>
    <x v="965"/>
    <x v="989"/>
    <n v="7800"/>
    <n v="6839"/>
    <n v="88"/>
    <x v="0"/>
    <n v="64"/>
    <n v="106.859375"/>
    <s v="US"/>
    <s v="USD"/>
    <n v="1456984800"/>
    <n v="1458882000"/>
    <b v="0"/>
    <b v="1"/>
    <s v="film &amp; video/drama"/>
    <x v="4"/>
    <x v="6"/>
    <x v="289"/>
    <d v="2016-03-25T05:00:00"/>
  </r>
  <r>
    <n v="991"/>
    <x v="509"/>
    <x v="990"/>
    <n v="9800"/>
    <n v="11091"/>
    <n v="113"/>
    <x v="1"/>
    <n v="241"/>
    <n v="46.020746887966808"/>
    <s v="US"/>
    <s v="USD"/>
    <n v="1411621200"/>
    <n v="1411966800"/>
    <b v="0"/>
    <b v="1"/>
    <s v="music/rock"/>
    <x v="1"/>
    <x v="1"/>
    <x v="870"/>
    <d v="2014-09-29T05:00:00"/>
  </r>
  <r>
    <n v="992"/>
    <x v="966"/>
    <x v="991"/>
    <n v="3100"/>
    <n v="13223"/>
    <n v="427"/>
    <x v="1"/>
    <n v="132"/>
    <n v="100.17424242424242"/>
    <s v="US"/>
    <s v="USD"/>
    <n v="1525669200"/>
    <n v="1526878800"/>
    <b v="0"/>
    <b v="1"/>
    <s v="film &amp; video/drama"/>
    <x v="4"/>
    <x v="6"/>
    <x v="871"/>
    <d v="2018-05-21T05:00:00"/>
  </r>
  <r>
    <n v="993"/>
    <x v="967"/>
    <x v="992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x v="14"/>
    <x v="872"/>
    <d v="2016-01-10T06:00:00"/>
  </r>
  <r>
    <n v="994"/>
    <x v="968"/>
    <x v="993"/>
    <n v="141100"/>
    <n v="74073"/>
    <n v="52"/>
    <x v="0"/>
    <n v="842"/>
    <n v="87.972684085510693"/>
    <s v="US"/>
    <s v="USD"/>
    <n v="1413522000"/>
    <n v="1414040400"/>
    <b v="0"/>
    <b v="1"/>
    <s v="publishing/translations"/>
    <x v="5"/>
    <x v="18"/>
    <x v="873"/>
    <d v="2014-10-23T05:00:00"/>
  </r>
  <r>
    <n v="995"/>
    <x v="969"/>
    <x v="994"/>
    <n v="97300"/>
    <n v="153216"/>
    <n v="157"/>
    <x v="1"/>
    <n v="2043"/>
    <n v="74.995594713656388"/>
    <s v="US"/>
    <s v="USD"/>
    <n v="1541307600"/>
    <n v="1543816800"/>
    <b v="0"/>
    <b v="1"/>
    <s v="food/food trucks"/>
    <x v="0"/>
    <x v="0"/>
    <x v="874"/>
    <d v="2018-12-03T06:00:00"/>
  </r>
  <r>
    <n v="996"/>
    <x v="970"/>
    <x v="995"/>
    <n v="6600"/>
    <n v="4814"/>
    <n v="73"/>
    <x v="0"/>
    <n v="112"/>
    <n v="42.982142857142854"/>
    <s v="US"/>
    <s v="USD"/>
    <n v="1357106400"/>
    <n v="1359698400"/>
    <b v="0"/>
    <b v="0"/>
    <s v="theater/plays"/>
    <x v="3"/>
    <x v="3"/>
    <x v="875"/>
    <d v="2013-02-01T06:00:00"/>
  </r>
  <r>
    <n v="997"/>
    <x v="971"/>
    <x v="996"/>
    <n v="7600"/>
    <n v="4603"/>
    <n v="61"/>
    <x v="3"/>
    <n v="139"/>
    <n v="33.115107913669064"/>
    <s v="IT"/>
    <s v="EUR"/>
    <n v="1390197600"/>
    <n v="1390629600"/>
    <b v="0"/>
    <b v="0"/>
    <s v="theater/plays"/>
    <x v="3"/>
    <x v="3"/>
    <x v="876"/>
    <d v="2014-01-25T06:00:00"/>
  </r>
  <r>
    <n v="998"/>
    <x v="972"/>
    <x v="997"/>
    <n v="66600"/>
    <n v="37823"/>
    <n v="57"/>
    <x v="0"/>
    <n v="374"/>
    <n v="101.13101604278074"/>
    <s v="US"/>
    <s v="USD"/>
    <n v="1265868000"/>
    <n v="1267077600"/>
    <b v="0"/>
    <b v="1"/>
    <s v="music/indie rock"/>
    <x v="1"/>
    <x v="7"/>
    <x v="877"/>
    <d v="2010-02-25T06:00:00"/>
  </r>
  <r>
    <n v="999"/>
    <x v="973"/>
    <x v="998"/>
    <n v="111100"/>
    <n v="62819"/>
    <n v="57"/>
    <x v="3"/>
    <n v="1122"/>
    <n v="55.98841354723708"/>
    <s v="US"/>
    <s v="USD"/>
    <n v="1467176400"/>
    <n v="1467781200"/>
    <b v="0"/>
    <b v="0"/>
    <s v="food/food trucks"/>
    <x v="0"/>
    <x v="0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B1008-3131-FE42-ADE6-7D50EF684ECF}" name="PivotTable5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0EF876-4567-4B4C-8318-46EA1ACAFE7E}" name="PivotTable6" cacheId="1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63DF08-55BC-0A46-BE18-D67844CE2146}" name="PivotTable8" cacheId="1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1" colPageCount="1"/>
  <pivotFields count="20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745"/>
        <item x="389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691"/>
        <item x="503"/>
        <item x="666"/>
        <item x="433"/>
        <item x="680"/>
        <item x="318"/>
        <item x="257"/>
        <item x="338"/>
        <item x="564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09"/>
        <item x="238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50"/>
        <item x="96"/>
        <item x="782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983"/>
        <item x="558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641"/>
        <item x="568"/>
        <item x="91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8"/>
        <item x="646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8"/>
        <item x="204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432"/>
        <item x="669"/>
        <item x="859"/>
        <item x="363"/>
        <item x="237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791"/>
        <item x="911"/>
        <item x="502"/>
        <item x="200"/>
        <item x="101"/>
        <item x="631"/>
        <item x="709"/>
        <item x="990"/>
        <item x="40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673"/>
        <item x="450"/>
        <item x="587"/>
        <item x="190"/>
        <item x="844"/>
        <item x="249"/>
        <item x="508"/>
        <item x="465"/>
        <item x="597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813"/>
        <item x="322"/>
        <item x="404"/>
        <item x="342"/>
        <item x="706"/>
        <item x="44"/>
        <item x="729"/>
        <item x="38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1">
    <pageField fld="16" hier="-1"/>
  </pageFields>
  <dataFields count="1">
    <dataField name="Count of outcome" fld="6" subtotal="count" baseField="0" baseItem="0"/>
  </dataField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B1" workbookViewId="0">
      <selection activeCell="D3" sqref="D3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8.6640625" customWidth="1"/>
    <col min="6" max="6" width="14.1640625" customWidth="1"/>
    <col min="8" max="8" width="13" bestFit="1" customWidth="1"/>
    <col min="9" max="9" width="18" customWidth="1"/>
    <col min="12" max="13" width="11.1640625" bestFit="1" customWidth="1"/>
    <col min="16" max="16" width="20" customWidth="1"/>
    <col min="17" max="17" width="13.5" customWidth="1"/>
    <col min="18" max="18" width="11.33203125" customWidth="1"/>
    <col min="19" max="19" width="21.33203125" customWidth="1"/>
    <col min="20" max="20" width="21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2072</v>
      </c>
      <c r="T1" s="1" t="s">
        <v>2071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ROUND(E2/D2*100,0)</f>
        <v>0</v>
      </c>
      <c r="G2" t="s">
        <v>14</v>
      </c>
      <c r="H2">
        <v>0</v>
      </c>
      <c r="I2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_xlfn.TEXTSPLIT(P2,"/",)</f>
        <v>food</v>
      </c>
      <c r="R2" t="str">
        <v>food trucks</v>
      </c>
      <c r="S2" s="6">
        <f>(((L2/60)/60)/24)+DATE(1970,1,1)</f>
        <v>42336.25</v>
      </c>
      <c r="T2" s="6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ROUND(E3/D3*100,0)</f>
        <v>1040</v>
      </c>
      <c r="G3" t="s">
        <v>20</v>
      </c>
      <c r="H3">
        <v>158</v>
      </c>
      <c r="I3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_xlfn.TEXTSPLIT(P3,"/",)</f>
        <v>music</v>
      </c>
      <c r="R3" t="str">
        <v>rock</v>
      </c>
      <c r="S3" s="6">
        <f t="shared" ref="S3:S66" si="1">(((L3/60)/60)/24)+DATE(1970,1,1)</f>
        <v>41870.208333333336</v>
      </c>
      <c r="T3" s="6">
        <f t="shared" ref="T3:T66" si="2">(((M3/60)/60)/24)+DATE(1970,1,1)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_xlfn.TEXTSPLIT(P4,"/",)</f>
        <v>technology</v>
      </c>
      <c r="R4" t="str">
        <v>web</v>
      </c>
      <c r="S4" s="6">
        <f t="shared" si="1"/>
        <v>41595.25</v>
      </c>
      <c r="T4" s="6">
        <f t="shared" si="2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ROUND(E5/D5*100,0)</f>
        <v>59</v>
      </c>
      <c r="G5" t="s">
        <v>14</v>
      </c>
      <c r="H5">
        <v>24</v>
      </c>
      <c r="I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_xlfn.TEXTSPLIT(P5,"/",)</f>
        <v>music</v>
      </c>
      <c r="R5" t="str">
        <v>rock</v>
      </c>
      <c r="S5" s="6">
        <f t="shared" si="1"/>
        <v>43688.208333333328</v>
      </c>
      <c r="T5" s="6">
        <f t="shared" si="2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_xlfn.TEXTSPLIT(P6,"/",)</f>
        <v>theater</v>
      </c>
      <c r="R6" t="str">
        <v>plays</v>
      </c>
      <c r="S6" s="6">
        <f t="shared" si="1"/>
        <v>43485.25</v>
      </c>
      <c r="T6" s="6">
        <f t="shared" si="2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_xlfn.TEXTSPLIT(P7,"/",)</f>
        <v>theater</v>
      </c>
      <c r="R7" t="str">
        <v>plays</v>
      </c>
      <c r="S7" s="6">
        <f t="shared" si="1"/>
        <v>41149.208333333336</v>
      </c>
      <c r="T7" s="6">
        <f t="shared" si="2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_xlfn.TEXTSPLIT(P8,"/",)</f>
        <v>film &amp; video</v>
      </c>
      <c r="R8" t="str">
        <v>documentary</v>
      </c>
      <c r="S8" s="6">
        <f t="shared" si="1"/>
        <v>42991.208333333328</v>
      </c>
      <c r="T8" s="6">
        <f t="shared" si="2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_xlfn.TEXTSPLIT(P9,"/",)</f>
        <v>theater</v>
      </c>
      <c r="R9" t="str">
        <v>plays</v>
      </c>
      <c r="S9" s="6">
        <f t="shared" si="1"/>
        <v>42229.208333333328</v>
      </c>
      <c r="T9" s="6">
        <f t="shared" si="2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_xlfn.TEXTSPLIT(P10,"/",)</f>
        <v>theater</v>
      </c>
      <c r="R10" t="str">
        <v>plays</v>
      </c>
      <c r="S10" s="6">
        <f t="shared" si="1"/>
        <v>40399.208333333336</v>
      </c>
      <c r="T10" s="6">
        <f t="shared" si="2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_xlfn.TEXTSPLIT(P11,"/",)</f>
        <v>music</v>
      </c>
      <c r="R11" t="str">
        <v>electric music</v>
      </c>
      <c r="S11" s="6">
        <f t="shared" si="1"/>
        <v>41536.208333333336</v>
      </c>
      <c r="T11" s="6">
        <f t="shared" si="2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_xlfn.TEXTSPLIT(P12,"/",)</f>
        <v>film &amp; video</v>
      </c>
      <c r="R12" t="str">
        <v>drama</v>
      </c>
      <c r="S12" s="6">
        <f t="shared" si="1"/>
        <v>40404.208333333336</v>
      </c>
      <c r="T12" s="6">
        <f t="shared" si="2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_xlfn.TEXTSPLIT(P13,"/",)</f>
        <v>theater</v>
      </c>
      <c r="R13" t="str">
        <v>plays</v>
      </c>
      <c r="S13" s="6">
        <f t="shared" si="1"/>
        <v>40442.208333333336</v>
      </c>
      <c r="T13" s="6">
        <f t="shared" si="2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_xlfn.TEXTSPLIT(P14,"/",)</f>
        <v>film &amp; video</v>
      </c>
      <c r="R14" t="str">
        <v>drama</v>
      </c>
      <c r="S14" s="6">
        <f t="shared" si="1"/>
        <v>43760.208333333328</v>
      </c>
      <c r="T14" s="6">
        <f t="shared" si="2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_xlfn.TEXTSPLIT(P15,"/",)</f>
        <v>music</v>
      </c>
      <c r="R15" t="str">
        <v>indie rock</v>
      </c>
      <c r="S15" s="6">
        <f t="shared" si="1"/>
        <v>42532.208333333328</v>
      </c>
      <c r="T15" s="6">
        <f t="shared" si="2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_xlfn.TEXTSPLIT(P16,"/",)</f>
        <v>music</v>
      </c>
      <c r="R16" t="str">
        <v>indie rock</v>
      </c>
      <c r="S16" s="6">
        <f t="shared" si="1"/>
        <v>40974.25</v>
      </c>
      <c r="T16" s="6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_xlfn.TEXTSPLIT(P17,"/",)</f>
        <v>technology</v>
      </c>
      <c r="R17" t="str">
        <v>wearables</v>
      </c>
      <c r="S17" s="6">
        <f t="shared" si="1"/>
        <v>43809.25</v>
      </c>
      <c r="T17" s="6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_xlfn.TEXTSPLIT(P18,"/",)</f>
        <v>publishing</v>
      </c>
      <c r="R18" t="str">
        <v>nonfiction</v>
      </c>
      <c r="S18" s="6">
        <f t="shared" si="1"/>
        <v>41661.25</v>
      </c>
      <c r="T18" s="6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_xlfn.TEXTSPLIT(P19,"/",)</f>
        <v>film &amp; video</v>
      </c>
      <c r="R19" t="str">
        <v>animation</v>
      </c>
      <c r="S19" s="6">
        <f t="shared" si="1"/>
        <v>40555.25</v>
      </c>
      <c r="T19" s="6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_xlfn.TEXTSPLIT(P20,"/",)</f>
        <v>theater</v>
      </c>
      <c r="R20" t="str">
        <v>plays</v>
      </c>
      <c r="S20" s="6">
        <f t="shared" si="1"/>
        <v>43351.208333333328</v>
      </c>
      <c r="T20" s="6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_xlfn.TEXTSPLIT(P21,"/",)</f>
        <v>theater</v>
      </c>
      <c r="R21" t="str">
        <v>plays</v>
      </c>
      <c r="S21" s="6">
        <f t="shared" si="1"/>
        <v>43528.25</v>
      </c>
      <c r="T21" s="6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_xlfn.TEXTSPLIT(P22,"/",)</f>
        <v>film &amp; video</v>
      </c>
      <c r="R22" t="str">
        <v>drama</v>
      </c>
      <c r="S22" s="6">
        <f t="shared" si="1"/>
        <v>41848.208333333336</v>
      </c>
      <c r="T22" s="6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_xlfn.TEXTSPLIT(P23,"/",)</f>
        <v>theater</v>
      </c>
      <c r="R23" t="str">
        <v>plays</v>
      </c>
      <c r="S23" s="6">
        <f t="shared" si="1"/>
        <v>40770.208333333336</v>
      </c>
      <c r="T23" s="6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_xlfn.TEXTSPLIT(P24,"/",)</f>
        <v>theater</v>
      </c>
      <c r="R24" t="str">
        <v>plays</v>
      </c>
      <c r="S24" s="6">
        <f t="shared" si="1"/>
        <v>43193.208333333328</v>
      </c>
      <c r="T24" s="6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_xlfn.TEXTSPLIT(P25,"/",)</f>
        <v>film &amp; video</v>
      </c>
      <c r="R25" t="str">
        <v>documentary</v>
      </c>
      <c r="S25" s="6">
        <f t="shared" si="1"/>
        <v>43510.25</v>
      </c>
      <c r="T25" s="6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_xlfn.TEXTSPLIT(P26,"/",)</f>
        <v>technology</v>
      </c>
      <c r="R26" t="str">
        <v>wearables</v>
      </c>
      <c r="S26" s="6">
        <f t="shared" si="1"/>
        <v>41811.208333333336</v>
      </c>
      <c r="T26" s="6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_xlfn.TEXTSPLIT(P27,"/",)</f>
        <v>games</v>
      </c>
      <c r="R27" t="str">
        <v>video games</v>
      </c>
      <c r="S27" s="6">
        <f t="shared" si="1"/>
        <v>40681.208333333336</v>
      </c>
      <c r="T27" s="6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_xlfn.TEXTSPLIT(P28,"/",)</f>
        <v>theater</v>
      </c>
      <c r="R28" t="str">
        <v>plays</v>
      </c>
      <c r="S28" s="6">
        <f t="shared" si="1"/>
        <v>43312.208333333328</v>
      </c>
      <c r="T28" s="6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_xlfn.TEXTSPLIT(P29,"/",)</f>
        <v>music</v>
      </c>
      <c r="R29" t="str">
        <v>rock</v>
      </c>
      <c r="S29" s="6">
        <f t="shared" si="1"/>
        <v>42280.208333333328</v>
      </c>
      <c r="T29" s="6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_xlfn.TEXTSPLIT(P30,"/",)</f>
        <v>theater</v>
      </c>
      <c r="R30" t="str">
        <v>plays</v>
      </c>
      <c r="S30" s="6">
        <f t="shared" si="1"/>
        <v>40218.25</v>
      </c>
      <c r="T30" s="6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_xlfn.TEXTSPLIT(P31,"/",)</f>
        <v>film &amp; video</v>
      </c>
      <c r="R31" t="str">
        <v>shorts</v>
      </c>
      <c r="S31" s="6">
        <f t="shared" si="1"/>
        <v>43301.208333333328</v>
      </c>
      <c r="T31" s="6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_xlfn.TEXTSPLIT(P32,"/",)</f>
        <v>film &amp; video</v>
      </c>
      <c r="R32" t="str">
        <v>animation</v>
      </c>
      <c r="S32" s="6">
        <f t="shared" si="1"/>
        <v>43609.208333333328</v>
      </c>
      <c r="T32" s="6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_xlfn.TEXTSPLIT(P33,"/",)</f>
        <v>games</v>
      </c>
      <c r="R33" t="str">
        <v>video games</v>
      </c>
      <c r="S33" s="6">
        <f t="shared" si="1"/>
        <v>42374.25</v>
      </c>
      <c r="T33" s="6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_xlfn.TEXTSPLIT(P34,"/",)</f>
        <v>film &amp; video</v>
      </c>
      <c r="R34" t="str">
        <v>documentary</v>
      </c>
      <c r="S34" s="6">
        <f t="shared" si="1"/>
        <v>43110.25</v>
      </c>
      <c r="T34" s="6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_xlfn.TEXTSPLIT(P35,"/",)</f>
        <v>theater</v>
      </c>
      <c r="R35" t="str">
        <v>plays</v>
      </c>
      <c r="S35" s="6">
        <f t="shared" si="1"/>
        <v>41917.208333333336</v>
      </c>
      <c r="T35" s="6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_xlfn.TEXTSPLIT(P36,"/",)</f>
        <v>film &amp; video</v>
      </c>
      <c r="R36" t="str">
        <v>documentary</v>
      </c>
      <c r="S36" s="6">
        <f t="shared" si="1"/>
        <v>42817.208333333328</v>
      </c>
      <c r="T36" s="6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_xlfn.TEXTSPLIT(P37,"/",)</f>
        <v>film &amp; video</v>
      </c>
      <c r="R37" t="str">
        <v>drama</v>
      </c>
      <c r="S37" s="6">
        <f t="shared" si="1"/>
        <v>43484.25</v>
      </c>
      <c r="T37" s="6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_xlfn.TEXTSPLIT(P38,"/",)</f>
        <v>theater</v>
      </c>
      <c r="R38" t="str">
        <v>plays</v>
      </c>
      <c r="S38" s="6">
        <f t="shared" si="1"/>
        <v>40600.25</v>
      </c>
      <c r="T38" s="6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_xlfn.TEXTSPLIT(P39,"/",)</f>
        <v>publishing</v>
      </c>
      <c r="R39" t="str">
        <v>fiction</v>
      </c>
      <c r="S39" s="6">
        <f t="shared" si="1"/>
        <v>43744.208333333328</v>
      </c>
      <c r="T39" s="6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_xlfn.TEXTSPLIT(P40,"/",)</f>
        <v>photography</v>
      </c>
      <c r="R40" t="str">
        <v>photography books</v>
      </c>
      <c r="S40" s="6">
        <f t="shared" si="1"/>
        <v>40469.208333333336</v>
      </c>
      <c r="T40" s="6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_xlfn.TEXTSPLIT(P41,"/",)</f>
        <v>theater</v>
      </c>
      <c r="R41" t="str">
        <v>plays</v>
      </c>
      <c r="S41" s="6">
        <f t="shared" si="1"/>
        <v>41330.25</v>
      </c>
      <c r="T41" s="6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_xlfn.TEXTSPLIT(P42,"/",)</f>
        <v>technology</v>
      </c>
      <c r="R42" t="str">
        <v>wearables</v>
      </c>
      <c r="S42" s="6">
        <f t="shared" si="1"/>
        <v>40334.208333333336</v>
      </c>
      <c r="T42" s="6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_xlfn.TEXTSPLIT(P43,"/",)</f>
        <v>music</v>
      </c>
      <c r="R43" t="str">
        <v>rock</v>
      </c>
      <c r="S43" s="6">
        <f t="shared" si="1"/>
        <v>41156.208333333336</v>
      </c>
      <c r="T43" s="6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_xlfn.TEXTSPLIT(P44,"/",)</f>
        <v>food</v>
      </c>
      <c r="R44" t="str">
        <v>food trucks</v>
      </c>
      <c r="S44" s="6">
        <f t="shared" si="1"/>
        <v>40728.208333333336</v>
      </c>
      <c r="T44" s="6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_xlfn.TEXTSPLIT(P45,"/",)</f>
        <v>publishing</v>
      </c>
      <c r="R45" t="str">
        <v>radio &amp; podcasts</v>
      </c>
      <c r="S45" s="6">
        <f t="shared" si="1"/>
        <v>41844.208333333336</v>
      </c>
      <c r="T45" s="6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_xlfn.TEXTSPLIT(P46,"/",)</f>
        <v>publishing</v>
      </c>
      <c r="R46" t="str">
        <v>fiction</v>
      </c>
      <c r="S46" s="6">
        <f t="shared" si="1"/>
        <v>43541.208333333328</v>
      </c>
      <c r="T46" s="6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_xlfn.TEXTSPLIT(P47,"/",)</f>
        <v>theater</v>
      </c>
      <c r="R47" t="str">
        <v>plays</v>
      </c>
      <c r="S47" s="6">
        <f t="shared" si="1"/>
        <v>42676.208333333328</v>
      </c>
      <c r="T47" s="6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_xlfn.TEXTSPLIT(P48,"/",)</f>
        <v>music</v>
      </c>
      <c r="R48" t="str">
        <v>rock</v>
      </c>
      <c r="S48" s="6">
        <f t="shared" si="1"/>
        <v>40367.208333333336</v>
      </c>
      <c r="T48" s="6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_xlfn.TEXTSPLIT(P49,"/",)</f>
        <v>theater</v>
      </c>
      <c r="R49" t="str">
        <v>plays</v>
      </c>
      <c r="S49" s="6">
        <f t="shared" si="1"/>
        <v>41727.208333333336</v>
      </c>
      <c r="T49" s="6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_xlfn.TEXTSPLIT(P50,"/",)</f>
        <v>theater</v>
      </c>
      <c r="R50" t="str">
        <v>plays</v>
      </c>
      <c r="S50" s="6">
        <f t="shared" si="1"/>
        <v>42180.208333333328</v>
      </c>
      <c r="T50" s="6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_xlfn.TEXTSPLIT(P51,"/",)</f>
        <v>music</v>
      </c>
      <c r="R51" t="str">
        <v>rock</v>
      </c>
      <c r="S51" s="6">
        <f t="shared" si="1"/>
        <v>43758.208333333328</v>
      </c>
      <c r="T51" s="6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_xlfn.TEXTSPLIT(P52,"/",)</f>
        <v>music</v>
      </c>
      <c r="R52" t="str">
        <v>metal</v>
      </c>
      <c r="S52" s="6">
        <f t="shared" si="1"/>
        <v>41487.208333333336</v>
      </c>
      <c r="T52" s="6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_xlfn.TEXTSPLIT(P53,"/",)</f>
        <v>technology</v>
      </c>
      <c r="R53" t="str">
        <v>wearables</v>
      </c>
      <c r="S53" s="6">
        <f t="shared" si="1"/>
        <v>40995.208333333336</v>
      </c>
      <c r="T53" s="6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_xlfn.TEXTSPLIT(P54,"/",)</f>
        <v>theater</v>
      </c>
      <c r="R54" t="str">
        <v>plays</v>
      </c>
      <c r="S54" s="6">
        <f t="shared" si="1"/>
        <v>40436.208333333336</v>
      </c>
      <c r="T54" s="6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_xlfn.TEXTSPLIT(P55,"/",)</f>
        <v>film &amp; video</v>
      </c>
      <c r="R55" t="str">
        <v>drama</v>
      </c>
      <c r="S55" s="6">
        <f t="shared" si="1"/>
        <v>41779.208333333336</v>
      </c>
      <c r="T55" s="6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_xlfn.TEXTSPLIT(P56,"/",)</f>
        <v>technology</v>
      </c>
      <c r="R56" t="str">
        <v>wearables</v>
      </c>
      <c r="S56" s="6">
        <f t="shared" si="1"/>
        <v>43170.25</v>
      </c>
      <c r="T56" s="6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_xlfn.TEXTSPLIT(P57,"/",)</f>
        <v>music</v>
      </c>
      <c r="R57" t="str">
        <v>jazz</v>
      </c>
      <c r="S57" s="6">
        <f t="shared" si="1"/>
        <v>43311.208333333328</v>
      </c>
      <c r="T57" s="6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_xlfn.TEXTSPLIT(P58,"/",)</f>
        <v>technology</v>
      </c>
      <c r="R58" t="str">
        <v>wearables</v>
      </c>
      <c r="S58" s="6">
        <f t="shared" si="1"/>
        <v>42014.25</v>
      </c>
      <c r="T58" s="6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_xlfn.TEXTSPLIT(P59,"/",)</f>
        <v>games</v>
      </c>
      <c r="R59" t="str">
        <v>video games</v>
      </c>
      <c r="S59" s="6">
        <f t="shared" si="1"/>
        <v>42979.208333333328</v>
      </c>
      <c r="T59" s="6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_xlfn.TEXTSPLIT(P60,"/",)</f>
        <v>theater</v>
      </c>
      <c r="R60" t="str">
        <v>plays</v>
      </c>
      <c r="S60" s="6">
        <f t="shared" si="1"/>
        <v>42268.208333333328</v>
      </c>
      <c r="T60" s="6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_xlfn.TEXTSPLIT(P61,"/",)</f>
        <v>theater</v>
      </c>
      <c r="R61" t="str">
        <v>plays</v>
      </c>
      <c r="S61" s="6">
        <f t="shared" si="1"/>
        <v>42898.208333333328</v>
      </c>
      <c r="T61" s="6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_xlfn.TEXTSPLIT(P62,"/",)</f>
        <v>theater</v>
      </c>
      <c r="R62" t="str">
        <v>plays</v>
      </c>
      <c r="S62" s="6">
        <f t="shared" si="1"/>
        <v>41107.208333333336</v>
      </c>
      <c r="T62" s="6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_xlfn.TEXTSPLIT(P63,"/",)</f>
        <v>theater</v>
      </c>
      <c r="R63" t="str">
        <v>plays</v>
      </c>
      <c r="S63" s="6">
        <f t="shared" si="1"/>
        <v>40595.25</v>
      </c>
      <c r="T63" s="6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_xlfn.TEXTSPLIT(P64,"/",)</f>
        <v>technology</v>
      </c>
      <c r="R64" t="str">
        <v>web</v>
      </c>
      <c r="S64" s="6">
        <f t="shared" si="1"/>
        <v>42160.208333333328</v>
      </c>
      <c r="T64" s="6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_xlfn.TEXTSPLIT(P65,"/",)</f>
        <v>theater</v>
      </c>
      <c r="R65" t="str">
        <v>plays</v>
      </c>
      <c r="S65" s="6">
        <f t="shared" si="1"/>
        <v>42853.208333333328</v>
      </c>
      <c r="T65" s="6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_xlfn.TEXTSPLIT(P66,"/",)</f>
        <v>technology</v>
      </c>
      <c r="R66" t="str">
        <v>web</v>
      </c>
      <c r="S66" s="6">
        <f t="shared" si="1"/>
        <v>43283.208333333328</v>
      </c>
      <c r="T66" s="6">
        <f t="shared" si="2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ROUND(E67/D67*100,0)</f>
        <v>236</v>
      </c>
      <c r="G67" t="s">
        <v>20</v>
      </c>
      <c r="H67">
        <v>236</v>
      </c>
      <c r="I67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_xlfn.TEXTSPLIT(P67,"/",)</f>
        <v>theater</v>
      </c>
      <c r="R67" t="str">
        <v>plays</v>
      </c>
      <c r="S67" s="6">
        <f t="shared" ref="S67:S130" si="5">(((L67/60)/60)/24)+DATE(1970,1,1)</f>
        <v>40570.25</v>
      </c>
      <c r="T67" s="6">
        <f t="shared" ref="T67:T130" si="6">(((M67/60)/60)/24)+DATE(1970,1,1)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_xlfn.TEXTSPLIT(P68,"/",)</f>
        <v>theater</v>
      </c>
      <c r="R68" t="str">
        <v>plays</v>
      </c>
      <c r="S68" s="6">
        <f t="shared" si="5"/>
        <v>42102.208333333328</v>
      </c>
      <c r="T68" s="6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_xlfn.TEXTSPLIT(P69,"/",)</f>
        <v>technology</v>
      </c>
      <c r="R69" t="str">
        <v>wearables</v>
      </c>
      <c r="S69" s="6">
        <f t="shared" si="5"/>
        <v>40203.25</v>
      </c>
      <c r="T69" s="6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_xlfn.TEXTSPLIT(P70,"/",)</f>
        <v>theater</v>
      </c>
      <c r="R70" t="str">
        <v>plays</v>
      </c>
      <c r="S70" s="6">
        <f t="shared" si="5"/>
        <v>42943.208333333328</v>
      </c>
      <c r="T70" s="6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_xlfn.TEXTSPLIT(P71,"/",)</f>
        <v>theater</v>
      </c>
      <c r="R71" t="str">
        <v>plays</v>
      </c>
      <c r="S71" s="6">
        <f t="shared" si="5"/>
        <v>40531.25</v>
      </c>
      <c r="T71" s="6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_xlfn.TEXTSPLIT(P72,"/",)</f>
        <v>theater</v>
      </c>
      <c r="R72" t="str">
        <v>plays</v>
      </c>
      <c r="S72" s="6">
        <f t="shared" si="5"/>
        <v>40484.208333333336</v>
      </c>
      <c r="T72" s="6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_xlfn.TEXTSPLIT(P73,"/",)</f>
        <v>theater</v>
      </c>
      <c r="R73" t="str">
        <v>plays</v>
      </c>
      <c r="S73" s="6">
        <f t="shared" si="5"/>
        <v>43799.25</v>
      </c>
      <c r="T73" s="6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_xlfn.TEXTSPLIT(P74,"/",)</f>
        <v>film &amp; video</v>
      </c>
      <c r="R74" t="str">
        <v>animation</v>
      </c>
      <c r="S74" s="6">
        <f t="shared" si="5"/>
        <v>42186.208333333328</v>
      </c>
      <c r="T74" s="6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_xlfn.TEXTSPLIT(P75,"/",)</f>
        <v>music</v>
      </c>
      <c r="R75" t="str">
        <v>jazz</v>
      </c>
      <c r="S75" s="6">
        <f t="shared" si="5"/>
        <v>42701.25</v>
      </c>
      <c r="T75" s="6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_xlfn.TEXTSPLIT(P76,"/",)</f>
        <v>music</v>
      </c>
      <c r="R76" t="str">
        <v>metal</v>
      </c>
      <c r="S76" s="6">
        <f t="shared" si="5"/>
        <v>42456.208333333328</v>
      </c>
      <c r="T76" s="6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_xlfn.TEXTSPLIT(P77,"/",)</f>
        <v>photography</v>
      </c>
      <c r="R77" t="str">
        <v>photography books</v>
      </c>
      <c r="S77" s="6">
        <f t="shared" si="5"/>
        <v>43296.208333333328</v>
      </c>
      <c r="T77" s="6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_xlfn.TEXTSPLIT(P78,"/",)</f>
        <v>theater</v>
      </c>
      <c r="R78" t="str">
        <v>plays</v>
      </c>
      <c r="S78" s="6">
        <f t="shared" si="5"/>
        <v>42027.25</v>
      </c>
      <c r="T78" s="6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_xlfn.TEXTSPLIT(P79,"/",)</f>
        <v>film &amp; video</v>
      </c>
      <c r="R79" t="str">
        <v>animation</v>
      </c>
      <c r="S79" s="6">
        <f t="shared" si="5"/>
        <v>40448.208333333336</v>
      </c>
      <c r="T79" s="6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_xlfn.TEXTSPLIT(P80,"/",)</f>
        <v>publishing</v>
      </c>
      <c r="R80" t="str">
        <v>translations</v>
      </c>
      <c r="S80" s="6">
        <f t="shared" si="5"/>
        <v>43206.208333333328</v>
      </c>
      <c r="T80" s="6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_xlfn.TEXTSPLIT(P81,"/",)</f>
        <v>theater</v>
      </c>
      <c r="R81" t="str">
        <v>plays</v>
      </c>
      <c r="S81" s="6">
        <f t="shared" si="5"/>
        <v>43267.208333333328</v>
      </c>
      <c r="T81" s="6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_xlfn.TEXTSPLIT(P82,"/",)</f>
        <v>games</v>
      </c>
      <c r="R82" t="str">
        <v>video games</v>
      </c>
      <c r="S82" s="6">
        <f t="shared" si="5"/>
        <v>42976.208333333328</v>
      </c>
      <c r="T82" s="6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_xlfn.TEXTSPLIT(P83,"/",)</f>
        <v>music</v>
      </c>
      <c r="R83" t="str">
        <v>rock</v>
      </c>
      <c r="S83" s="6">
        <f t="shared" si="5"/>
        <v>43062.25</v>
      </c>
      <c r="T83" s="6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_xlfn.TEXTSPLIT(P84,"/",)</f>
        <v>games</v>
      </c>
      <c r="R84" t="str">
        <v>video games</v>
      </c>
      <c r="S84" s="6">
        <f t="shared" si="5"/>
        <v>43482.25</v>
      </c>
      <c r="T84" s="6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_xlfn.TEXTSPLIT(P85,"/",)</f>
        <v>music</v>
      </c>
      <c r="R85" t="str">
        <v>electric music</v>
      </c>
      <c r="S85" s="6">
        <f t="shared" si="5"/>
        <v>42579.208333333328</v>
      </c>
      <c r="T85" s="6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_xlfn.TEXTSPLIT(P86,"/",)</f>
        <v>technology</v>
      </c>
      <c r="R86" t="str">
        <v>wearables</v>
      </c>
      <c r="S86" s="6">
        <f t="shared" si="5"/>
        <v>41118.208333333336</v>
      </c>
      <c r="T86" s="6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_xlfn.TEXTSPLIT(P87,"/",)</f>
        <v>music</v>
      </c>
      <c r="R87" t="str">
        <v>indie rock</v>
      </c>
      <c r="S87" s="6">
        <f t="shared" si="5"/>
        <v>40797.208333333336</v>
      </c>
      <c r="T87" s="6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_xlfn.TEXTSPLIT(P88,"/",)</f>
        <v>theater</v>
      </c>
      <c r="R88" t="str">
        <v>plays</v>
      </c>
      <c r="S88" s="6">
        <f t="shared" si="5"/>
        <v>42128.208333333328</v>
      </c>
      <c r="T88" s="6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_xlfn.TEXTSPLIT(P89,"/",)</f>
        <v>music</v>
      </c>
      <c r="R89" t="str">
        <v>rock</v>
      </c>
      <c r="S89" s="6">
        <f t="shared" si="5"/>
        <v>40610.25</v>
      </c>
      <c r="T89" s="6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_xlfn.TEXTSPLIT(P90,"/",)</f>
        <v>publishing</v>
      </c>
      <c r="R90" t="str">
        <v>translations</v>
      </c>
      <c r="S90" s="6">
        <f t="shared" si="5"/>
        <v>42110.208333333328</v>
      </c>
      <c r="T90" s="6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_xlfn.TEXTSPLIT(P91,"/",)</f>
        <v>theater</v>
      </c>
      <c r="R91" t="str">
        <v>plays</v>
      </c>
      <c r="S91" s="6">
        <f t="shared" si="5"/>
        <v>40283.208333333336</v>
      </c>
      <c r="T91" s="6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_xlfn.TEXTSPLIT(P92,"/",)</f>
        <v>theater</v>
      </c>
      <c r="R92" t="str">
        <v>plays</v>
      </c>
      <c r="S92" s="6">
        <f t="shared" si="5"/>
        <v>42425.25</v>
      </c>
      <c r="T92" s="6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_xlfn.TEXTSPLIT(P93,"/",)</f>
        <v>publishing</v>
      </c>
      <c r="R93" t="str">
        <v>translations</v>
      </c>
      <c r="S93" s="6">
        <f t="shared" si="5"/>
        <v>42588.208333333328</v>
      </c>
      <c r="T93" s="6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_xlfn.TEXTSPLIT(P94,"/",)</f>
        <v>games</v>
      </c>
      <c r="R94" t="str">
        <v>video games</v>
      </c>
      <c r="S94" s="6">
        <f t="shared" si="5"/>
        <v>40352.208333333336</v>
      </c>
      <c r="T94" s="6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_xlfn.TEXTSPLIT(P95,"/",)</f>
        <v>theater</v>
      </c>
      <c r="R95" t="str">
        <v>plays</v>
      </c>
      <c r="S95" s="6">
        <f t="shared" si="5"/>
        <v>41202.208333333336</v>
      </c>
      <c r="T95" s="6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_xlfn.TEXTSPLIT(P96,"/",)</f>
        <v>technology</v>
      </c>
      <c r="R96" t="str">
        <v>web</v>
      </c>
      <c r="S96" s="6">
        <f t="shared" si="5"/>
        <v>43562.208333333328</v>
      </c>
      <c r="T96" s="6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_xlfn.TEXTSPLIT(P97,"/",)</f>
        <v>film &amp; video</v>
      </c>
      <c r="R97" t="str">
        <v>documentary</v>
      </c>
      <c r="S97" s="6">
        <f t="shared" si="5"/>
        <v>43752.208333333328</v>
      </c>
      <c r="T97" s="6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_xlfn.TEXTSPLIT(P98,"/",)</f>
        <v>theater</v>
      </c>
      <c r="R98" t="str">
        <v>plays</v>
      </c>
      <c r="S98" s="6">
        <f t="shared" si="5"/>
        <v>40612.25</v>
      </c>
      <c r="T98" s="6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_xlfn.TEXTSPLIT(P99,"/",)</f>
        <v>food</v>
      </c>
      <c r="R99" t="str">
        <v>food trucks</v>
      </c>
      <c r="S99" s="6">
        <f t="shared" si="5"/>
        <v>42180.208333333328</v>
      </c>
      <c r="T99" s="6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_xlfn.TEXTSPLIT(P100,"/",)</f>
        <v>games</v>
      </c>
      <c r="R100" t="str">
        <v>video games</v>
      </c>
      <c r="S100" s="6">
        <f t="shared" si="5"/>
        <v>42212.208333333328</v>
      </c>
      <c r="T100" s="6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_xlfn.TEXTSPLIT(P101,"/",)</f>
        <v>theater</v>
      </c>
      <c r="R101" t="str">
        <v>plays</v>
      </c>
      <c r="S101" s="6">
        <f t="shared" si="5"/>
        <v>41968.25</v>
      </c>
      <c r="T101" s="6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_xlfn.TEXTSPLIT(P102,"/",)</f>
        <v>theater</v>
      </c>
      <c r="R102" t="str">
        <v>plays</v>
      </c>
      <c r="S102" s="6">
        <f t="shared" si="5"/>
        <v>40835.208333333336</v>
      </c>
      <c r="T102" s="6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_xlfn.TEXTSPLIT(P103,"/",)</f>
        <v>music</v>
      </c>
      <c r="R103" t="str">
        <v>electric music</v>
      </c>
      <c r="S103" s="6">
        <f t="shared" si="5"/>
        <v>42056.25</v>
      </c>
      <c r="T103" s="6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_xlfn.TEXTSPLIT(P104,"/",)</f>
        <v>technology</v>
      </c>
      <c r="R104" t="str">
        <v>wearables</v>
      </c>
      <c r="S104" s="6">
        <f t="shared" si="5"/>
        <v>43234.208333333328</v>
      </c>
      <c r="T104" s="6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_xlfn.TEXTSPLIT(P105,"/",)</f>
        <v>music</v>
      </c>
      <c r="R105" t="str">
        <v>electric music</v>
      </c>
      <c r="S105" s="6">
        <f t="shared" si="5"/>
        <v>40475.208333333336</v>
      </c>
      <c r="T105" s="6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_xlfn.TEXTSPLIT(P106,"/",)</f>
        <v>music</v>
      </c>
      <c r="R106" t="str">
        <v>indie rock</v>
      </c>
      <c r="S106" s="6">
        <f t="shared" si="5"/>
        <v>42878.208333333328</v>
      </c>
      <c r="T106" s="6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_xlfn.TEXTSPLIT(P107,"/",)</f>
        <v>technology</v>
      </c>
      <c r="R107" t="str">
        <v>web</v>
      </c>
      <c r="S107" s="6">
        <f t="shared" si="5"/>
        <v>41366.208333333336</v>
      </c>
      <c r="T107" s="6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_xlfn.TEXTSPLIT(P108,"/",)</f>
        <v>theater</v>
      </c>
      <c r="R108" t="str">
        <v>plays</v>
      </c>
      <c r="S108" s="6">
        <f t="shared" si="5"/>
        <v>43716.208333333328</v>
      </c>
      <c r="T108" s="6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_xlfn.TEXTSPLIT(P109,"/",)</f>
        <v>theater</v>
      </c>
      <c r="R109" t="str">
        <v>plays</v>
      </c>
      <c r="S109" s="6">
        <f t="shared" si="5"/>
        <v>43213.208333333328</v>
      </c>
      <c r="T109" s="6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_xlfn.TEXTSPLIT(P110,"/",)</f>
        <v>film &amp; video</v>
      </c>
      <c r="R110" t="str">
        <v>documentary</v>
      </c>
      <c r="S110" s="6">
        <f t="shared" si="5"/>
        <v>41005.208333333336</v>
      </c>
      <c r="T110" s="6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_xlfn.TEXTSPLIT(P111,"/",)</f>
        <v>film &amp; video</v>
      </c>
      <c r="R111" t="str">
        <v>television</v>
      </c>
      <c r="S111" s="6">
        <f t="shared" si="5"/>
        <v>41651.25</v>
      </c>
      <c r="T111" s="6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_xlfn.TEXTSPLIT(P112,"/",)</f>
        <v>food</v>
      </c>
      <c r="R112" t="str">
        <v>food trucks</v>
      </c>
      <c r="S112" s="6">
        <f t="shared" si="5"/>
        <v>43354.208333333328</v>
      </c>
      <c r="T112" s="6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_xlfn.TEXTSPLIT(P113,"/",)</f>
        <v>publishing</v>
      </c>
      <c r="R113" t="str">
        <v>radio &amp; podcasts</v>
      </c>
      <c r="S113" s="6">
        <f t="shared" si="5"/>
        <v>41174.208333333336</v>
      </c>
      <c r="T113" s="6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_xlfn.TEXTSPLIT(P114,"/",)</f>
        <v>technology</v>
      </c>
      <c r="R114" t="str">
        <v>web</v>
      </c>
      <c r="S114" s="6">
        <f t="shared" si="5"/>
        <v>41875.208333333336</v>
      </c>
      <c r="T114" s="6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_xlfn.TEXTSPLIT(P115,"/",)</f>
        <v>food</v>
      </c>
      <c r="R115" t="str">
        <v>food trucks</v>
      </c>
      <c r="S115" s="6">
        <f t="shared" si="5"/>
        <v>42990.208333333328</v>
      </c>
      <c r="T115" s="6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_xlfn.TEXTSPLIT(P116,"/",)</f>
        <v>technology</v>
      </c>
      <c r="R116" t="str">
        <v>wearables</v>
      </c>
      <c r="S116" s="6">
        <f t="shared" si="5"/>
        <v>43564.208333333328</v>
      </c>
      <c r="T116" s="6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_xlfn.TEXTSPLIT(P117,"/",)</f>
        <v>publishing</v>
      </c>
      <c r="R117" t="str">
        <v>fiction</v>
      </c>
      <c r="S117" s="6">
        <f t="shared" si="5"/>
        <v>43056.25</v>
      </c>
      <c r="T117" s="6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_xlfn.TEXTSPLIT(P118,"/",)</f>
        <v>theater</v>
      </c>
      <c r="R118" t="str">
        <v>plays</v>
      </c>
      <c r="S118" s="6">
        <f t="shared" si="5"/>
        <v>42265.208333333328</v>
      </c>
      <c r="T118" s="6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_xlfn.TEXTSPLIT(P119,"/",)</f>
        <v>film &amp; video</v>
      </c>
      <c r="R119" t="str">
        <v>television</v>
      </c>
      <c r="S119" s="6">
        <f t="shared" si="5"/>
        <v>40808.208333333336</v>
      </c>
      <c r="T119" s="6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_xlfn.TEXTSPLIT(P120,"/",)</f>
        <v>photography</v>
      </c>
      <c r="R120" t="str">
        <v>photography books</v>
      </c>
      <c r="S120" s="6">
        <f t="shared" si="5"/>
        <v>41665.25</v>
      </c>
      <c r="T120" s="6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_xlfn.TEXTSPLIT(P121,"/",)</f>
        <v>film &amp; video</v>
      </c>
      <c r="R121" t="str">
        <v>documentary</v>
      </c>
      <c r="S121" s="6">
        <f t="shared" si="5"/>
        <v>41806.208333333336</v>
      </c>
      <c r="T121" s="6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_xlfn.TEXTSPLIT(P122,"/",)</f>
        <v>games</v>
      </c>
      <c r="R122" t="str">
        <v>mobile games</v>
      </c>
      <c r="S122" s="6">
        <f t="shared" si="5"/>
        <v>42111.208333333328</v>
      </c>
      <c r="T122" s="6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_xlfn.TEXTSPLIT(P123,"/",)</f>
        <v>games</v>
      </c>
      <c r="R123" t="str">
        <v>video games</v>
      </c>
      <c r="S123" s="6">
        <f t="shared" si="5"/>
        <v>41917.208333333336</v>
      </c>
      <c r="T123" s="6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_xlfn.TEXTSPLIT(P124,"/",)</f>
        <v>publishing</v>
      </c>
      <c r="R124" t="str">
        <v>fiction</v>
      </c>
      <c r="S124" s="6">
        <f t="shared" si="5"/>
        <v>41970.25</v>
      </c>
      <c r="T124" s="6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_xlfn.TEXTSPLIT(P125,"/",)</f>
        <v>theater</v>
      </c>
      <c r="R125" t="str">
        <v>plays</v>
      </c>
      <c r="S125" s="6">
        <f t="shared" si="5"/>
        <v>42332.25</v>
      </c>
      <c r="T125" s="6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_xlfn.TEXTSPLIT(P126,"/",)</f>
        <v>photography</v>
      </c>
      <c r="R126" t="str">
        <v>photography books</v>
      </c>
      <c r="S126" s="6">
        <f t="shared" si="5"/>
        <v>43598.208333333328</v>
      </c>
      <c r="T126" s="6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_xlfn.TEXTSPLIT(P127,"/",)</f>
        <v>theater</v>
      </c>
      <c r="R127" t="str">
        <v>plays</v>
      </c>
      <c r="S127" s="6">
        <f t="shared" si="5"/>
        <v>43362.208333333328</v>
      </c>
      <c r="T127" s="6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_xlfn.TEXTSPLIT(P128,"/",)</f>
        <v>theater</v>
      </c>
      <c r="R128" t="str">
        <v>plays</v>
      </c>
      <c r="S128" s="6">
        <f t="shared" si="5"/>
        <v>42596.208333333328</v>
      </c>
      <c r="T128" s="6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_xlfn.TEXTSPLIT(P129,"/",)</f>
        <v>theater</v>
      </c>
      <c r="R129" t="str">
        <v>plays</v>
      </c>
      <c r="S129" s="6">
        <f t="shared" si="5"/>
        <v>40310.208333333336</v>
      </c>
      <c r="T129" s="6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_xlfn.TEXTSPLIT(P130,"/",)</f>
        <v>music</v>
      </c>
      <c r="R130" t="str">
        <v>rock</v>
      </c>
      <c r="S130" s="6">
        <f t="shared" si="5"/>
        <v>40417.208333333336</v>
      </c>
      <c r="T130" s="6">
        <f t="shared" si="6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ROUND(E131/D131*100,0)</f>
        <v>3</v>
      </c>
      <c r="G131" t="s">
        <v>74</v>
      </c>
      <c r="H131">
        <v>55</v>
      </c>
      <c r="I131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_xlfn.TEXTSPLIT(P131,"/",)</f>
        <v>food</v>
      </c>
      <c r="R131" t="str">
        <v>food trucks</v>
      </c>
      <c r="S131" s="6">
        <f t="shared" ref="S131:S194" si="9">(((L131/60)/60)/24)+DATE(1970,1,1)</f>
        <v>42038.25</v>
      </c>
      <c r="T131" s="6">
        <f t="shared" ref="T131:T194" si="10">(((M131/60)/60)/24)+DATE(1970,1,1)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_xlfn.TEXTSPLIT(P132,"/",)</f>
        <v>film &amp; video</v>
      </c>
      <c r="R132" t="str">
        <v>drama</v>
      </c>
      <c r="S132" s="6">
        <f t="shared" si="9"/>
        <v>40842.208333333336</v>
      </c>
      <c r="T132" s="6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_xlfn.TEXTSPLIT(P133,"/",)</f>
        <v>technology</v>
      </c>
      <c r="R133" t="str">
        <v>web</v>
      </c>
      <c r="S133" s="6">
        <f t="shared" si="9"/>
        <v>41607.25</v>
      </c>
      <c r="T133" s="6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_xlfn.TEXTSPLIT(P134,"/",)</f>
        <v>theater</v>
      </c>
      <c r="R134" t="str">
        <v>plays</v>
      </c>
      <c r="S134" s="6">
        <f t="shared" si="9"/>
        <v>43112.25</v>
      </c>
      <c r="T134" s="6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_xlfn.TEXTSPLIT(P135,"/",)</f>
        <v>music</v>
      </c>
      <c r="R135" t="str">
        <v>world music</v>
      </c>
      <c r="S135" s="6">
        <f t="shared" si="9"/>
        <v>40767.208333333336</v>
      </c>
      <c r="T135" s="6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_xlfn.TEXTSPLIT(P136,"/",)</f>
        <v>film &amp; video</v>
      </c>
      <c r="R136" t="str">
        <v>documentary</v>
      </c>
      <c r="S136" s="6">
        <f t="shared" si="9"/>
        <v>40713.208333333336</v>
      </c>
      <c r="T136" s="6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_xlfn.TEXTSPLIT(P137,"/",)</f>
        <v>theater</v>
      </c>
      <c r="R137" t="str">
        <v>plays</v>
      </c>
      <c r="S137" s="6">
        <f t="shared" si="9"/>
        <v>41340.25</v>
      </c>
      <c r="T137" s="6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_xlfn.TEXTSPLIT(P138,"/",)</f>
        <v>film &amp; video</v>
      </c>
      <c r="R138" t="str">
        <v>drama</v>
      </c>
      <c r="S138" s="6">
        <f t="shared" si="9"/>
        <v>41797.208333333336</v>
      </c>
      <c r="T138" s="6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_xlfn.TEXTSPLIT(P139,"/",)</f>
        <v>publishing</v>
      </c>
      <c r="R139" t="str">
        <v>nonfiction</v>
      </c>
      <c r="S139" s="6">
        <f t="shared" si="9"/>
        <v>40457.208333333336</v>
      </c>
      <c r="T139" s="6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_xlfn.TEXTSPLIT(P140,"/",)</f>
        <v>games</v>
      </c>
      <c r="R140" t="str">
        <v>mobile games</v>
      </c>
      <c r="S140" s="6">
        <f t="shared" si="9"/>
        <v>41180.208333333336</v>
      </c>
      <c r="T140" s="6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_xlfn.TEXTSPLIT(P141,"/",)</f>
        <v>technology</v>
      </c>
      <c r="R141" t="str">
        <v>wearables</v>
      </c>
      <c r="S141" s="6">
        <f t="shared" si="9"/>
        <v>42115.208333333328</v>
      </c>
      <c r="T141" s="6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_xlfn.TEXTSPLIT(P142,"/",)</f>
        <v>film &amp; video</v>
      </c>
      <c r="R142" t="str">
        <v>documentary</v>
      </c>
      <c r="S142" s="6">
        <f t="shared" si="9"/>
        <v>43156.25</v>
      </c>
      <c r="T142" s="6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_xlfn.TEXTSPLIT(P143,"/",)</f>
        <v>technology</v>
      </c>
      <c r="R143" t="str">
        <v>web</v>
      </c>
      <c r="S143" s="6">
        <f t="shared" si="9"/>
        <v>42167.208333333328</v>
      </c>
      <c r="T143" s="6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_xlfn.TEXTSPLIT(P144,"/",)</f>
        <v>technology</v>
      </c>
      <c r="R144" t="str">
        <v>web</v>
      </c>
      <c r="S144" s="6">
        <f t="shared" si="9"/>
        <v>41005.208333333336</v>
      </c>
      <c r="T144" s="6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_xlfn.TEXTSPLIT(P145,"/",)</f>
        <v>music</v>
      </c>
      <c r="R145" t="str">
        <v>indie rock</v>
      </c>
      <c r="S145" s="6">
        <f t="shared" si="9"/>
        <v>40357.208333333336</v>
      </c>
      <c r="T145" s="6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_xlfn.TEXTSPLIT(P146,"/",)</f>
        <v>theater</v>
      </c>
      <c r="R146" t="str">
        <v>plays</v>
      </c>
      <c r="S146" s="6">
        <f t="shared" si="9"/>
        <v>43633.208333333328</v>
      </c>
      <c r="T146" s="6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_xlfn.TEXTSPLIT(P147,"/",)</f>
        <v>technology</v>
      </c>
      <c r="R147" t="str">
        <v>wearables</v>
      </c>
      <c r="S147" s="6">
        <f t="shared" si="9"/>
        <v>41889.208333333336</v>
      </c>
      <c r="T147" s="6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_xlfn.TEXTSPLIT(P148,"/",)</f>
        <v>theater</v>
      </c>
      <c r="R148" t="str">
        <v>plays</v>
      </c>
      <c r="S148" s="6">
        <f t="shared" si="9"/>
        <v>40855.25</v>
      </c>
      <c r="T148" s="6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_xlfn.TEXTSPLIT(P149,"/",)</f>
        <v>theater</v>
      </c>
      <c r="R149" t="str">
        <v>plays</v>
      </c>
      <c r="S149" s="6">
        <f t="shared" si="9"/>
        <v>42534.208333333328</v>
      </c>
      <c r="T149" s="6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_xlfn.TEXTSPLIT(P150,"/",)</f>
        <v>technology</v>
      </c>
      <c r="R150" t="str">
        <v>wearables</v>
      </c>
      <c r="S150" s="6">
        <f t="shared" si="9"/>
        <v>42941.208333333328</v>
      </c>
      <c r="T150" s="6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_xlfn.TEXTSPLIT(P151,"/",)</f>
        <v>music</v>
      </c>
      <c r="R151" t="str">
        <v>indie rock</v>
      </c>
      <c r="S151" s="6">
        <f t="shared" si="9"/>
        <v>41275.25</v>
      </c>
      <c r="T151" s="6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_xlfn.TEXTSPLIT(P152,"/",)</f>
        <v>music</v>
      </c>
      <c r="R152" t="str">
        <v>rock</v>
      </c>
      <c r="S152" s="6">
        <f t="shared" si="9"/>
        <v>43450.25</v>
      </c>
      <c r="T152" s="6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_xlfn.TEXTSPLIT(P153,"/",)</f>
        <v>music</v>
      </c>
      <c r="R153" t="str">
        <v>electric music</v>
      </c>
      <c r="S153" s="6">
        <f t="shared" si="9"/>
        <v>41799.208333333336</v>
      </c>
      <c r="T153" s="6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_xlfn.TEXTSPLIT(P154,"/",)</f>
        <v>music</v>
      </c>
      <c r="R154" t="str">
        <v>indie rock</v>
      </c>
      <c r="S154" s="6">
        <f t="shared" si="9"/>
        <v>42783.25</v>
      </c>
      <c r="T154" s="6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_xlfn.TEXTSPLIT(P155,"/",)</f>
        <v>theater</v>
      </c>
      <c r="R155" t="str">
        <v>plays</v>
      </c>
      <c r="S155" s="6">
        <f t="shared" si="9"/>
        <v>41201.208333333336</v>
      </c>
      <c r="T155" s="6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_xlfn.TEXTSPLIT(P156,"/",)</f>
        <v>music</v>
      </c>
      <c r="R156" t="str">
        <v>indie rock</v>
      </c>
      <c r="S156" s="6">
        <f t="shared" si="9"/>
        <v>42502.208333333328</v>
      </c>
      <c r="T156" s="6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_xlfn.TEXTSPLIT(P157,"/",)</f>
        <v>theater</v>
      </c>
      <c r="R157" t="str">
        <v>plays</v>
      </c>
      <c r="S157" s="6">
        <f t="shared" si="9"/>
        <v>40262.208333333336</v>
      </c>
      <c r="T157" s="6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_xlfn.TEXTSPLIT(P158,"/",)</f>
        <v>music</v>
      </c>
      <c r="R158" t="str">
        <v>rock</v>
      </c>
      <c r="S158" s="6">
        <f t="shared" si="9"/>
        <v>43743.208333333328</v>
      </c>
      <c r="T158" s="6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_xlfn.TEXTSPLIT(P159,"/",)</f>
        <v>photography</v>
      </c>
      <c r="R159" t="str">
        <v>photography books</v>
      </c>
      <c r="S159" s="6">
        <f t="shared" si="9"/>
        <v>41638.25</v>
      </c>
      <c r="T159" s="6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_xlfn.TEXTSPLIT(P160,"/",)</f>
        <v>music</v>
      </c>
      <c r="R160" t="str">
        <v>rock</v>
      </c>
      <c r="S160" s="6">
        <f t="shared" si="9"/>
        <v>42346.25</v>
      </c>
      <c r="T160" s="6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_xlfn.TEXTSPLIT(P161,"/",)</f>
        <v>theater</v>
      </c>
      <c r="R161" t="str">
        <v>plays</v>
      </c>
      <c r="S161" s="6">
        <f t="shared" si="9"/>
        <v>43551.208333333328</v>
      </c>
      <c r="T161" s="6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_xlfn.TEXTSPLIT(P162,"/",)</f>
        <v>technology</v>
      </c>
      <c r="R162" t="str">
        <v>wearables</v>
      </c>
      <c r="S162" s="6">
        <f t="shared" si="9"/>
        <v>43582.208333333328</v>
      </c>
      <c r="T162" s="6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_xlfn.TEXTSPLIT(P163,"/",)</f>
        <v>technology</v>
      </c>
      <c r="R163" t="str">
        <v>web</v>
      </c>
      <c r="S163" s="6">
        <f t="shared" si="9"/>
        <v>42270.208333333328</v>
      </c>
      <c r="T163" s="6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_xlfn.TEXTSPLIT(P164,"/",)</f>
        <v>music</v>
      </c>
      <c r="R164" t="str">
        <v>rock</v>
      </c>
      <c r="S164" s="6">
        <f t="shared" si="9"/>
        <v>43442.25</v>
      </c>
      <c r="T164" s="6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_xlfn.TEXTSPLIT(P165,"/",)</f>
        <v>photography</v>
      </c>
      <c r="R165" t="str">
        <v>photography books</v>
      </c>
      <c r="S165" s="6">
        <f t="shared" si="9"/>
        <v>43028.208333333328</v>
      </c>
      <c r="T165" s="6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_xlfn.TEXTSPLIT(P166,"/",)</f>
        <v>theater</v>
      </c>
      <c r="R166" t="str">
        <v>plays</v>
      </c>
      <c r="S166" s="6">
        <f t="shared" si="9"/>
        <v>43016.208333333328</v>
      </c>
      <c r="T166" s="6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_xlfn.TEXTSPLIT(P167,"/",)</f>
        <v>technology</v>
      </c>
      <c r="R167" t="str">
        <v>web</v>
      </c>
      <c r="S167" s="6">
        <f t="shared" si="9"/>
        <v>42948.208333333328</v>
      </c>
      <c r="T167" s="6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_xlfn.TEXTSPLIT(P168,"/",)</f>
        <v>photography</v>
      </c>
      <c r="R168" t="str">
        <v>photography books</v>
      </c>
      <c r="S168" s="6">
        <f t="shared" si="9"/>
        <v>40534.25</v>
      </c>
      <c r="T168" s="6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_xlfn.TEXTSPLIT(P169,"/",)</f>
        <v>theater</v>
      </c>
      <c r="R169" t="str">
        <v>plays</v>
      </c>
      <c r="S169" s="6">
        <f t="shared" si="9"/>
        <v>41435.208333333336</v>
      </c>
      <c r="T169" s="6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_xlfn.TEXTSPLIT(P170,"/",)</f>
        <v>music</v>
      </c>
      <c r="R170" t="str">
        <v>indie rock</v>
      </c>
      <c r="S170" s="6">
        <f t="shared" si="9"/>
        <v>43518.25</v>
      </c>
      <c r="T170" s="6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_xlfn.TEXTSPLIT(P171,"/",)</f>
        <v>film &amp; video</v>
      </c>
      <c r="R171" t="str">
        <v>shorts</v>
      </c>
      <c r="S171" s="6">
        <f t="shared" si="9"/>
        <v>41077.208333333336</v>
      </c>
      <c r="T171" s="6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_xlfn.TEXTSPLIT(P172,"/",)</f>
        <v>music</v>
      </c>
      <c r="R172" t="str">
        <v>indie rock</v>
      </c>
      <c r="S172" s="6">
        <f t="shared" si="9"/>
        <v>42950.208333333328</v>
      </c>
      <c r="T172" s="6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_xlfn.TEXTSPLIT(P173,"/",)</f>
        <v>publishing</v>
      </c>
      <c r="R173" t="str">
        <v>translations</v>
      </c>
      <c r="S173" s="6">
        <f t="shared" si="9"/>
        <v>41718.208333333336</v>
      </c>
      <c r="T173" s="6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_xlfn.TEXTSPLIT(P174,"/",)</f>
        <v>film &amp; video</v>
      </c>
      <c r="R174" t="str">
        <v>documentary</v>
      </c>
      <c r="S174" s="6">
        <f t="shared" si="9"/>
        <v>41839.208333333336</v>
      </c>
      <c r="T174" s="6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_xlfn.TEXTSPLIT(P175,"/",)</f>
        <v>theater</v>
      </c>
      <c r="R175" t="str">
        <v>plays</v>
      </c>
      <c r="S175" s="6">
        <f t="shared" si="9"/>
        <v>41412.208333333336</v>
      </c>
      <c r="T175" s="6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_xlfn.TEXTSPLIT(P176,"/",)</f>
        <v>technology</v>
      </c>
      <c r="R176" t="str">
        <v>wearables</v>
      </c>
      <c r="S176" s="6">
        <f t="shared" si="9"/>
        <v>42282.208333333328</v>
      </c>
      <c r="T176" s="6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_xlfn.TEXTSPLIT(P177,"/",)</f>
        <v>theater</v>
      </c>
      <c r="R177" t="str">
        <v>plays</v>
      </c>
      <c r="S177" s="6">
        <f t="shared" si="9"/>
        <v>42613.208333333328</v>
      </c>
      <c r="T177" s="6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_xlfn.TEXTSPLIT(P178,"/",)</f>
        <v>theater</v>
      </c>
      <c r="R178" t="str">
        <v>plays</v>
      </c>
      <c r="S178" s="6">
        <f t="shared" si="9"/>
        <v>42616.208333333328</v>
      </c>
      <c r="T178" s="6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_xlfn.TEXTSPLIT(P179,"/",)</f>
        <v>theater</v>
      </c>
      <c r="R179" t="str">
        <v>plays</v>
      </c>
      <c r="S179" s="6">
        <f t="shared" si="9"/>
        <v>40497.25</v>
      </c>
      <c r="T179" s="6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_xlfn.TEXTSPLIT(P180,"/",)</f>
        <v>food</v>
      </c>
      <c r="R180" t="str">
        <v>food trucks</v>
      </c>
      <c r="S180" s="6">
        <f t="shared" si="9"/>
        <v>42999.208333333328</v>
      </c>
      <c r="T180" s="6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_xlfn.TEXTSPLIT(P181,"/",)</f>
        <v>theater</v>
      </c>
      <c r="R181" t="str">
        <v>plays</v>
      </c>
      <c r="S181" s="6">
        <f t="shared" si="9"/>
        <v>41350.208333333336</v>
      </c>
      <c r="T181" s="6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_xlfn.TEXTSPLIT(P182,"/",)</f>
        <v>technology</v>
      </c>
      <c r="R182" t="str">
        <v>wearables</v>
      </c>
      <c r="S182" s="6">
        <f t="shared" si="9"/>
        <v>40259.208333333336</v>
      </c>
      <c r="T182" s="6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_xlfn.TEXTSPLIT(P183,"/",)</f>
        <v>technology</v>
      </c>
      <c r="R183" t="str">
        <v>web</v>
      </c>
      <c r="S183" s="6">
        <f t="shared" si="9"/>
        <v>43012.208333333328</v>
      </c>
      <c r="T183" s="6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_xlfn.TEXTSPLIT(P184,"/",)</f>
        <v>theater</v>
      </c>
      <c r="R184" t="str">
        <v>plays</v>
      </c>
      <c r="S184" s="6">
        <f t="shared" si="9"/>
        <v>43631.208333333328</v>
      </c>
      <c r="T184" s="6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_xlfn.TEXTSPLIT(P185,"/",)</f>
        <v>music</v>
      </c>
      <c r="R185" t="str">
        <v>rock</v>
      </c>
      <c r="S185" s="6">
        <f t="shared" si="9"/>
        <v>40430.208333333336</v>
      </c>
      <c r="T185" s="6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_xlfn.TEXTSPLIT(P186,"/",)</f>
        <v>theater</v>
      </c>
      <c r="R186" t="str">
        <v>plays</v>
      </c>
      <c r="S186" s="6">
        <f t="shared" si="9"/>
        <v>43588.208333333328</v>
      </c>
      <c r="T186" s="6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_xlfn.TEXTSPLIT(P187,"/",)</f>
        <v>film &amp; video</v>
      </c>
      <c r="R187" t="str">
        <v>television</v>
      </c>
      <c r="S187" s="6">
        <f t="shared" si="9"/>
        <v>43233.208333333328</v>
      </c>
      <c r="T187" s="6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_xlfn.TEXTSPLIT(P188,"/",)</f>
        <v>theater</v>
      </c>
      <c r="R188" t="str">
        <v>plays</v>
      </c>
      <c r="S188" s="6">
        <f t="shared" si="9"/>
        <v>41782.208333333336</v>
      </c>
      <c r="T188" s="6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_xlfn.TEXTSPLIT(P189,"/",)</f>
        <v>film &amp; video</v>
      </c>
      <c r="R189" t="str">
        <v>shorts</v>
      </c>
      <c r="S189" s="6">
        <f t="shared" si="9"/>
        <v>41328.25</v>
      </c>
      <c r="T189" s="6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_xlfn.TEXTSPLIT(P190,"/",)</f>
        <v>theater</v>
      </c>
      <c r="R190" t="str">
        <v>plays</v>
      </c>
      <c r="S190" s="6">
        <f t="shared" si="9"/>
        <v>41975.25</v>
      </c>
      <c r="T190" s="6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_xlfn.TEXTSPLIT(P191,"/",)</f>
        <v>theater</v>
      </c>
      <c r="R191" t="str">
        <v>plays</v>
      </c>
      <c r="S191" s="6">
        <f t="shared" si="9"/>
        <v>42433.25</v>
      </c>
      <c r="T191" s="6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_xlfn.TEXTSPLIT(P192,"/",)</f>
        <v>theater</v>
      </c>
      <c r="R192" t="str">
        <v>plays</v>
      </c>
      <c r="S192" s="6">
        <f t="shared" si="9"/>
        <v>41429.208333333336</v>
      </c>
      <c r="T192" s="6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_xlfn.TEXTSPLIT(P193,"/",)</f>
        <v>theater</v>
      </c>
      <c r="R193" t="str">
        <v>plays</v>
      </c>
      <c r="S193" s="6">
        <f t="shared" si="9"/>
        <v>43536.208333333328</v>
      </c>
      <c r="T193" s="6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_xlfn.TEXTSPLIT(P194,"/",)</f>
        <v>music</v>
      </c>
      <c r="R194" t="str">
        <v>rock</v>
      </c>
      <c r="S194" s="6">
        <f t="shared" si="9"/>
        <v>41817.208333333336</v>
      </c>
      <c r="T194" s="6">
        <f t="shared" si="10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ROUND(E195/D195*100,0)</f>
        <v>46</v>
      </c>
      <c r="G195" t="s">
        <v>14</v>
      </c>
      <c r="H195">
        <v>65</v>
      </c>
      <c r="I19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_xlfn.TEXTSPLIT(P195,"/",)</f>
        <v>music</v>
      </c>
      <c r="R195" t="str">
        <v>indie rock</v>
      </c>
      <c r="S195" s="6">
        <f t="shared" ref="S195:S258" si="13">(((L195/60)/60)/24)+DATE(1970,1,1)</f>
        <v>43198.208333333328</v>
      </c>
      <c r="T195" s="6">
        <f t="shared" ref="T195:T258" si="14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_xlfn.TEXTSPLIT(P196,"/",)</f>
        <v>music</v>
      </c>
      <c r="R196" t="str">
        <v>metal</v>
      </c>
      <c r="S196" s="6">
        <f t="shared" si="13"/>
        <v>42261.208333333328</v>
      </c>
      <c r="T196" s="6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_xlfn.TEXTSPLIT(P197,"/",)</f>
        <v>music</v>
      </c>
      <c r="R197" t="str">
        <v>electric music</v>
      </c>
      <c r="S197" s="6">
        <f t="shared" si="13"/>
        <v>43310.208333333328</v>
      </c>
      <c r="T197" s="6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_xlfn.TEXTSPLIT(P198,"/",)</f>
        <v>technology</v>
      </c>
      <c r="R198" t="str">
        <v>wearables</v>
      </c>
      <c r="S198" s="6">
        <f t="shared" si="13"/>
        <v>42616.208333333328</v>
      </c>
      <c r="T198" s="6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_xlfn.TEXTSPLIT(P199,"/",)</f>
        <v>film &amp; video</v>
      </c>
      <c r="R199" t="str">
        <v>drama</v>
      </c>
      <c r="S199" s="6">
        <f t="shared" si="13"/>
        <v>42909.208333333328</v>
      </c>
      <c r="T199" s="6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_xlfn.TEXTSPLIT(P200,"/",)</f>
        <v>music</v>
      </c>
      <c r="R200" t="str">
        <v>electric music</v>
      </c>
      <c r="S200" s="6">
        <f t="shared" si="13"/>
        <v>40396.208333333336</v>
      </c>
      <c r="T200" s="6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_xlfn.TEXTSPLIT(P201,"/",)</f>
        <v>music</v>
      </c>
      <c r="R201" t="str">
        <v>rock</v>
      </c>
      <c r="S201" s="6">
        <f t="shared" si="13"/>
        <v>42192.208333333328</v>
      </c>
      <c r="T201" s="6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_xlfn.TEXTSPLIT(P202,"/",)</f>
        <v>theater</v>
      </c>
      <c r="R202" t="str">
        <v>plays</v>
      </c>
      <c r="S202" s="6">
        <f t="shared" si="13"/>
        <v>40262.208333333336</v>
      </c>
      <c r="T202" s="6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_xlfn.TEXTSPLIT(P203,"/",)</f>
        <v>technology</v>
      </c>
      <c r="R203" t="str">
        <v>web</v>
      </c>
      <c r="S203" s="6">
        <f t="shared" si="13"/>
        <v>41845.208333333336</v>
      </c>
      <c r="T203" s="6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_xlfn.TEXTSPLIT(P204,"/",)</f>
        <v>food</v>
      </c>
      <c r="R204" t="str">
        <v>food trucks</v>
      </c>
      <c r="S204" s="6">
        <f t="shared" si="13"/>
        <v>40818.208333333336</v>
      </c>
      <c r="T204" s="6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_xlfn.TEXTSPLIT(P205,"/",)</f>
        <v>theater</v>
      </c>
      <c r="R205" t="str">
        <v>plays</v>
      </c>
      <c r="S205" s="6">
        <f t="shared" si="13"/>
        <v>42752.25</v>
      </c>
      <c r="T205" s="6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_xlfn.TEXTSPLIT(P206,"/",)</f>
        <v>music</v>
      </c>
      <c r="R206" t="str">
        <v>jazz</v>
      </c>
      <c r="S206" s="6">
        <f t="shared" si="13"/>
        <v>40636.208333333336</v>
      </c>
      <c r="T206" s="6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_xlfn.TEXTSPLIT(P207,"/",)</f>
        <v>theater</v>
      </c>
      <c r="R207" t="str">
        <v>plays</v>
      </c>
      <c r="S207" s="6">
        <f t="shared" si="13"/>
        <v>43390.208333333328</v>
      </c>
      <c r="T207" s="6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_xlfn.TEXTSPLIT(P208,"/",)</f>
        <v>publishing</v>
      </c>
      <c r="R208" t="str">
        <v>fiction</v>
      </c>
      <c r="S208" s="6">
        <f t="shared" si="13"/>
        <v>40236.25</v>
      </c>
      <c r="T208" s="6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_xlfn.TEXTSPLIT(P209,"/",)</f>
        <v>music</v>
      </c>
      <c r="R209" t="str">
        <v>rock</v>
      </c>
      <c r="S209" s="6">
        <f t="shared" si="13"/>
        <v>43340.208333333328</v>
      </c>
      <c r="T209" s="6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_xlfn.TEXTSPLIT(P210,"/",)</f>
        <v>film &amp; video</v>
      </c>
      <c r="R210" t="str">
        <v>documentary</v>
      </c>
      <c r="S210" s="6">
        <f t="shared" si="13"/>
        <v>43048.25</v>
      </c>
      <c r="T210" s="6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_xlfn.TEXTSPLIT(P211,"/",)</f>
        <v>film &amp; video</v>
      </c>
      <c r="R211" t="str">
        <v>documentary</v>
      </c>
      <c r="S211" s="6">
        <f t="shared" si="13"/>
        <v>42496.208333333328</v>
      </c>
      <c r="T211" s="6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_xlfn.TEXTSPLIT(P212,"/",)</f>
        <v>film &amp; video</v>
      </c>
      <c r="R212" t="str">
        <v>science fiction</v>
      </c>
      <c r="S212" s="6">
        <f t="shared" si="13"/>
        <v>42797.25</v>
      </c>
      <c r="T212" s="6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_xlfn.TEXTSPLIT(P213,"/",)</f>
        <v>theater</v>
      </c>
      <c r="R213" t="str">
        <v>plays</v>
      </c>
      <c r="S213" s="6">
        <f t="shared" si="13"/>
        <v>41513.208333333336</v>
      </c>
      <c r="T213" s="6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_xlfn.TEXTSPLIT(P214,"/",)</f>
        <v>theater</v>
      </c>
      <c r="R214" t="str">
        <v>plays</v>
      </c>
      <c r="S214" s="6">
        <f t="shared" si="13"/>
        <v>43814.25</v>
      </c>
      <c r="T214" s="6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_xlfn.TEXTSPLIT(P215,"/",)</f>
        <v>music</v>
      </c>
      <c r="R215" t="str">
        <v>indie rock</v>
      </c>
      <c r="S215" s="6">
        <f t="shared" si="13"/>
        <v>40488.208333333336</v>
      </c>
      <c r="T215" s="6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_xlfn.TEXTSPLIT(P216,"/",)</f>
        <v>music</v>
      </c>
      <c r="R216" t="str">
        <v>rock</v>
      </c>
      <c r="S216" s="6">
        <f t="shared" si="13"/>
        <v>40409.208333333336</v>
      </c>
      <c r="T216" s="6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_xlfn.TEXTSPLIT(P217,"/",)</f>
        <v>theater</v>
      </c>
      <c r="R217" t="str">
        <v>plays</v>
      </c>
      <c r="S217" s="6">
        <f t="shared" si="13"/>
        <v>43509.25</v>
      </c>
      <c r="T217" s="6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_xlfn.TEXTSPLIT(P218,"/",)</f>
        <v>theater</v>
      </c>
      <c r="R218" t="str">
        <v>plays</v>
      </c>
      <c r="S218" s="6">
        <f t="shared" si="13"/>
        <v>40869.25</v>
      </c>
      <c r="T218" s="6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_xlfn.TEXTSPLIT(P219,"/",)</f>
        <v>film &amp; video</v>
      </c>
      <c r="R219" t="str">
        <v>science fiction</v>
      </c>
      <c r="S219" s="6">
        <f t="shared" si="13"/>
        <v>43583.208333333328</v>
      </c>
      <c r="T219" s="6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_xlfn.TEXTSPLIT(P220,"/",)</f>
        <v>film &amp; video</v>
      </c>
      <c r="R220" t="str">
        <v>shorts</v>
      </c>
      <c r="S220" s="6">
        <f t="shared" si="13"/>
        <v>40858.25</v>
      </c>
      <c r="T220" s="6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_xlfn.TEXTSPLIT(P221,"/",)</f>
        <v>film &amp; video</v>
      </c>
      <c r="R221" t="str">
        <v>animation</v>
      </c>
      <c r="S221" s="6">
        <f t="shared" si="13"/>
        <v>41137.208333333336</v>
      </c>
      <c r="T221" s="6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_xlfn.TEXTSPLIT(P222,"/",)</f>
        <v>theater</v>
      </c>
      <c r="R222" t="str">
        <v>plays</v>
      </c>
      <c r="S222" s="6">
        <f t="shared" si="13"/>
        <v>40725.208333333336</v>
      </c>
      <c r="T222" s="6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_xlfn.TEXTSPLIT(P223,"/",)</f>
        <v>food</v>
      </c>
      <c r="R223" t="str">
        <v>food trucks</v>
      </c>
      <c r="S223" s="6">
        <f t="shared" si="13"/>
        <v>41081.208333333336</v>
      </c>
      <c r="T223" s="6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_xlfn.TEXTSPLIT(P224,"/",)</f>
        <v>photography</v>
      </c>
      <c r="R224" t="str">
        <v>photography books</v>
      </c>
      <c r="S224" s="6">
        <f t="shared" si="13"/>
        <v>41914.208333333336</v>
      </c>
      <c r="T224" s="6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_xlfn.TEXTSPLIT(P225,"/",)</f>
        <v>theater</v>
      </c>
      <c r="R225" t="str">
        <v>plays</v>
      </c>
      <c r="S225" s="6">
        <f t="shared" si="13"/>
        <v>42445.208333333328</v>
      </c>
      <c r="T225" s="6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_xlfn.TEXTSPLIT(P226,"/",)</f>
        <v>film &amp; video</v>
      </c>
      <c r="R226" t="str">
        <v>science fiction</v>
      </c>
      <c r="S226" s="6">
        <f t="shared" si="13"/>
        <v>41906.208333333336</v>
      </c>
      <c r="T226" s="6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_xlfn.TEXTSPLIT(P227,"/",)</f>
        <v>music</v>
      </c>
      <c r="R227" t="str">
        <v>rock</v>
      </c>
      <c r="S227" s="6">
        <f t="shared" si="13"/>
        <v>41762.208333333336</v>
      </c>
      <c r="T227" s="6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_xlfn.TEXTSPLIT(P228,"/",)</f>
        <v>photography</v>
      </c>
      <c r="R228" t="str">
        <v>photography books</v>
      </c>
      <c r="S228" s="6">
        <f t="shared" si="13"/>
        <v>40276.208333333336</v>
      </c>
      <c r="T228" s="6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_xlfn.TEXTSPLIT(P229,"/",)</f>
        <v>games</v>
      </c>
      <c r="R229" t="str">
        <v>mobile games</v>
      </c>
      <c r="S229" s="6">
        <f t="shared" si="13"/>
        <v>42139.208333333328</v>
      </c>
      <c r="T229" s="6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_xlfn.TEXTSPLIT(P230,"/",)</f>
        <v>film &amp; video</v>
      </c>
      <c r="R230" t="str">
        <v>animation</v>
      </c>
      <c r="S230" s="6">
        <f t="shared" si="13"/>
        <v>42613.208333333328</v>
      </c>
      <c r="T230" s="6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_xlfn.TEXTSPLIT(P231,"/",)</f>
        <v>games</v>
      </c>
      <c r="R231" t="str">
        <v>mobile games</v>
      </c>
      <c r="S231" s="6">
        <f t="shared" si="13"/>
        <v>42887.208333333328</v>
      </c>
      <c r="T231" s="6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_xlfn.TEXTSPLIT(P232,"/",)</f>
        <v>games</v>
      </c>
      <c r="R232" t="str">
        <v>video games</v>
      </c>
      <c r="S232" s="6">
        <f t="shared" si="13"/>
        <v>43805.25</v>
      </c>
      <c r="T232" s="6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_xlfn.TEXTSPLIT(P233,"/",)</f>
        <v>theater</v>
      </c>
      <c r="R233" t="str">
        <v>plays</v>
      </c>
      <c r="S233" s="6">
        <f t="shared" si="13"/>
        <v>41415.208333333336</v>
      </c>
      <c r="T233" s="6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_xlfn.TEXTSPLIT(P234,"/",)</f>
        <v>theater</v>
      </c>
      <c r="R234" t="str">
        <v>plays</v>
      </c>
      <c r="S234" s="6">
        <f t="shared" si="13"/>
        <v>42576.208333333328</v>
      </c>
      <c r="T234" s="6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_xlfn.TEXTSPLIT(P235,"/",)</f>
        <v>film &amp; video</v>
      </c>
      <c r="R235" t="str">
        <v>animation</v>
      </c>
      <c r="S235" s="6">
        <f t="shared" si="13"/>
        <v>40706.208333333336</v>
      </c>
      <c r="T235" s="6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_xlfn.TEXTSPLIT(P236,"/",)</f>
        <v>games</v>
      </c>
      <c r="R236" t="str">
        <v>video games</v>
      </c>
      <c r="S236" s="6">
        <f t="shared" si="13"/>
        <v>42969.208333333328</v>
      </c>
      <c r="T236" s="6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_xlfn.TEXTSPLIT(P237,"/",)</f>
        <v>film &amp; video</v>
      </c>
      <c r="R237" t="str">
        <v>animation</v>
      </c>
      <c r="S237" s="6">
        <f t="shared" si="13"/>
        <v>42779.25</v>
      </c>
      <c r="T237" s="6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_xlfn.TEXTSPLIT(P238,"/",)</f>
        <v>music</v>
      </c>
      <c r="R238" t="str">
        <v>rock</v>
      </c>
      <c r="S238" s="6">
        <f t="shared" si="13"/>
        <v>43641.208333333328</v>
      </c>
      <c r="T238" s="6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_xlfn.TEXTSPLIT(P239,"/",)</f>
        <v>film &amp; video</v>
      </c>
      <c r="R239" t="str">
        <v>animation</v>
      </c>
      <c r="S239" s="6">
        <f t="shared" si="13"/>
        <v>41754.208333333336</v>
      </c>
      <c r="T239" s="6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_xlfn.TEXTSPLIT(P240,"/",)</f>
        <v>theater</v>
      </c>
      <c r="R240" t="str">
        <v>plays</v>
      </c>
      <c r="S240" s="6">
        <f t="shared" si="13"/>
        <v>43083.25</v>
      </c>
      <c r="T240" s="6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_xlfn.TEXTSPLIT(P241,"/",)</f>
        <v>technology</v>
      </c>
      <c r="R241" t="str">
        <v>wearables</v>
      </c>
      <c r="S241" s="6">
        <f t="shared" si="13"/>
        <v>42245.208333333328</v>
      </c>
      <c r="T241" s="6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_xlfn.TEXTSPLIT(P242,"/",)</f>
        <v>theater</v>
      </c>
      <c r="R242" t="str">
        <v>plays</v>
      </c>
      <c r="S242" s="6">
        <f t="shared" si="13"/>
        <v>40396.208333333336</v>
      </c>
      <c r="T242" s="6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_xlfn.TEXTSPLIT(P243,"/",)</f>
        <v>publishing</v>
      </c>
      <c r="R243" t="str">
        <v>nonfiction</v>
      </c>
      <c r="S243" s="6">
        <f t="shared" si="13"/>
        <v>41742.208333333336</v>
      </c>
      <c r="T243" s="6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_xlfn.TEXTSPLIT(P244,"/",)</f>
        <v>music</v>
      </c>
      <c r="R244" t="str">
        <v>rock</v>
      </c>
      <c r="S244" s="6">
        <f t="shared" si="13"/>
        <v>42865.208333333328</v>
      </c>
      <c r="T244" s="6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_xlfn.TEXTSPLIT(P245,"/",)</f>
        <v>theater</v>
      </c>
      <c r="R245" t="str">
        <v>plays</v>
      </c>
      <c r="S245" s="6">
        <f t="shared" si="13"/>
        <v>43163.25</v>
      </c>
      <c r="T245" s="6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_xlfn.TEXTSPLIT(P246,"/",)</f>
        <v>theater</v>
      </c>
      <c r="R246" t="str">
        <v>plays</v>
      </c>
      <c r="S246" s="6">
        <f t="shared" si="13"/>
        <v>41834.208333333336</v>
      </c>
      <c r="T246" s="6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_xlfn.TEXTSPLIT(P247,"/",)</f>
        <v>theater</v>
      </c>
      <c r="R247" t="str">
        <v>plays</v>
      </c>
      <c r="S247" s="6">
        <f t="shared" si="13"/>
        <v>41736.208333333336</v>
      </c>
      <c r="T247" s="6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_xlfn.TEXTSPLIT(P248,"/",)</f>
        <v>technology</v>
      </c>
      <c r="R248" t="str">
        <v>web</v>
      </c>
      <c r="S248" s="6">
        <f t="shared" si="13"/>
        <v>41491.208333333336</v>
      </c>
      <c r="T248" s="6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_xlfn.TEXTSPLIT(P249,"/",)</f>
        <v>publishing</v>
      </c>
      <c r="R249" t="str">
        <v>fiction</v>
      </c>
      <c r="S249" s="6">
        <f t="shared" si="13"/>
        <v>42726.25</v>
      </c>
      <c r="T249" s="6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_xlfn.TEXTSPLIT(P250,"/",)</f>
        <v>games</v>
      </c>
      <c r="R250" t="str">
        <v>mobile games</v>
      </c>
      <c r="S250" s="6">
        <f t="shared" si="13"/>
        <v>42004.25</v>
      </c>
      <c r="T250" s="6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_xlfn.TEXTSPLIT(P251,"/",)</f>
        <v>publishing</v>
      </c>
      <c r="R251" t="str">
        <v>translations</v>
      </c>
      <c r="S251" s="6">
        <f t="shared" si="13"/>
        <v>42006.25</v>
      </c>
      <c r="T251" s="6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_xlfn.TEXTSPLIT(P252,"/",)</f>
        <v>music</v>
      </c>
      <c r="R252" t="str">
        <v>rock</v>
      </c>
      <c r="S252" s="6">
        <f t="shared" si="13"/>
        <v>40203.25</v>
      </c>
      <c r="T252" s="6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_xlfn.TEXTSPLIT(P253,"/",)</f>
        <v>theater</v>
      </c>
      <c r="R253" t="str">
        <v>plays</v>
      </c>
      <c r="S253" s="6">
        <f t="shared" si="13"/>
        <v>41252.25</v>
      </c>
      <c r="T253" s="6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_xlfn.TEXTSPLIT(P254,"/",)</f>
        <v>theater</v>
      </c>
      <c r="R254" t="str">
        <v>plays</v>
      </c>
      <c r="S254" s="6">
        <f t="shared" si="13"/>
        <v>41572.208333333336</v>
      </c>
      <c r="T254" s="6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_xlfn.TEXTSPLIT(P255,"/",)</f>
        <v>film &amp; video</v>
      </c>
      <c r="R255" t="str">
        <v>drama</v>
      </c>
      <c r="S255" s="6">
        <f t="shared" si="13"/>
        <v>40641.208333333336</v>
      </c>
      <c r="T255" s="6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_xlfn.TEXTSPLIT(P256,"/",)</f>
        <v>publishing</v>
      </c>
      <c r="R256" t="str">
        <v>nonfiction</v>
      </c>
      <c r="S256" s="6">
        <f t="shared" si="13"/>
        <v>42787.25</v>
      </c>
      <c r="T256" s="6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_xlfn.TEXTSPLIT(P257,"/",)</f>
        <v>music</v>
      </c>
      <c r="R257" t="str">
        <v>rock</v>
      </c>
      <c r="S257" s="6">
        <f t="shared" si="13"/>
        <v>40590.25</v>
      </c>
      <c r="T257" s="6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_xlfn.TEXTSPLIT(P258,"/",)</f>
        <v>music</v>
      </c>
      <c r="R258" t="str">
        <v>rock</v>
      </c>
      <c r="S258" s="6">
        <f t="shared" si="13"/>
        <v>42393.25</v>
      </c>
      <c r="T258" s="6">
        <f t="shared" si="14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ROUND(E259/D259*100,0)</f>
        <v>146</v>
      </c>
      <c r="G259" t="s">
        <v>20</v>
      </c>
      <c r="H259">
        <v>92</v>
      </c>
      <c r="I259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_xlfn.TEXTSPLIT(P259,"/",)</f>
        <v>theater</v>
      </c>
      <c r="R259" t="str">
        <v>plays</v>
      </c>
      <c r="S259" s="6">
        <f t="shared" ref="S259:S322" si="17">(((L259/60)/60)/24)+DATE(1970,1,1)</f>
        <v>41338.25</v>
      </c>
      <c r="T259" s="6">
        <f t="shared" ref="T259:T322" si="18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_xlfn.TEXTSPLIT(P260,"/",)</f>
        <v>theater</v>
      </c>
      <c r="R260" t="str">
        <v>plays</v>
      </c>
      <c r="S260" s="6">
        <f t="shared" si="17"/>
        <v>42712.25</v>
      </c>
      <c r="T260" s="6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_xlfn.TEXTSPLIT(P261,"/",)</f>
        <v>photography</v>
      </c>
      <c r="R261" t="str">
        <v>photography books</v>
      </c>
      <c r="S261" s="6">
        <f t="shared" si="17"/>
        <v>41251.25</v>
      </c>
      <c r="T261" s="6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_xlfn.TEXTSPLIT(P262,"/",)</f>
        <v>music</v>
      </c>
      <c r="R262" t="str">
        <v>rock</v>
      </c>
      <c r="S262" s="6">
        <f t="shared" si="17"/>
        <v>41180.208333333336</v>
      </c>
      <c r="T262" s="6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_xlfn.TEXTSPLIT(P263,"/",)</f>
        <v>music</v>
      </c>
      <c r="R263" t="str">
        <v>rock</v>
      </c>
      <c r="S263" s="6">
        <f t="shared" si="17"/>
        <v>40415.208333333336</v>
      </c>
      <c r="T263" s="6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_xlfn.TEXTSPLIT(P264,"/",)</f>
        <v>music</v>
      </c>
      <c r="R264" t="str">
        <v>indie rock</v>
      </c>
      <c r="S264" s="6">
        <f t="shared" si="17"/>
        <v>40638.208333333336</v>
      </c>
      <c r="T264" s="6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_xlfn.TEXTSPLIT(P265,"/",)</f>
        <v>photography</v>
      </c>
      <c r="R265" t="str">
        <v>photography books</v>
      </c>
      <c r="S265" s="6">
        <f t="shared" si="17"/>
        <v>40187.25</v>
      </c>
      <c r="T265" s="6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_xlfn.TEXTSPLIT(P266,"/",)</f>
        <v>theater</v>
      </c>
      <c r="R266" t="str">
        <v>plays</v>
      </c>
      <c r="S266" s="6">
        <f t="shared" si="17"/>
        <v>41317.25</v>
      </c>
      <c r="T266" s="6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_xlfn.TEXTSPLIT(P267,"/",)</f>
        <v>theater</v>
      </c>
      <c r="R267" t="str">
        <v>plays</v>
      </c>
      <c r="S267" s="6">
        <f t="shared" si="17"/>
        <v>42372.25</v>
      </c>
      <c r="T267" s="6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_xlfn.TEXTSPLIT(P268,"/",)</f>
        <v>music</v>
      </c>
      <c r="R268" t="str">
        <v>jazz</v>
      </c>
      <c r="S268" s="6">
        <f t="shared" si="17"/>
        <v>41950.25</v>
      </c>
      <c r="T268" s="6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_xlfn.TEXTSPLIT(P269,"/",)</f>
        <v>theater</v>
      </c>
      <c r="R269" t="str">
        <v>plays</v>
      </c>
      <c r="S269" s="6">
        <f t="shared" si="17"/>
        <v>41206.208333333336</v>
      </c>
      <c r="T269" s="6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_xlfn.TEXTSPLIT(P270,"/",)</f>
        <v>film &amp; video</v>
      </c>
      <c r="R270" t="str">
        <v>documentary</v>
      </c>
      <c r="S270" s="6">
        <f t="shared" si="17"/>
        <v>41186.208333333336</v>
      </c>
      <c r="T270" s="6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_xlfn.TEXTSPLIT(P271,"/",)</f>
        <v>film &amp; video</v>
      </c>
      <c r="R271" t="str">
        <v>television</v>
      </c>
      <c r="S271" s="6">
        <f t="shared" si="17"/>
        <v>43496.25</v>
      </c>
      <c r="T271" s="6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_xlfn.TEXTSPLIT(P272,"/",)</f>
        <v>games</v>
      </c>
      <c r="R272" t="str">
        <v>video games</v>
      </c>
      <c r="S272" s="6">
        <f t="shared" si="17"/>
        <v>40514.25</v>
      </c>
      <c r="T272" s="6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_xlfn.TEXTSPLIT(P273,"/",)</f>
        <v>photography</v>
      </c>
      <c r="R273" t="str">
        <v>photography books</v>
      </c>
      <c r="S273" s="6">
        <f t="shared" si="17"/>
        <v>42345.25</v>
      </c>
      <c r="T273" s="6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_xlfn.TEXTSPLIT(P274,"/",)</f>
        <v>theater</v>
      </c>
      <c r="R274" t="str">
        <v>plays</v>
      </c>
      <c r="S274" s="6">
        <f t="shared" si="17"/>
        <v>43656.208333333328</v>
      </c>
      <c r="T274" s="6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_xlfn.TEXTSPLIT(P275,"/",)</f>
        <v>theater</v>
      </c>
      <c r="R275" t="str">
        <v>plays</v>
      </c>
      <c r="S275" s="6">
        <f t="shared" si="17"/>
        <v>42995.208333333328</v>
      </c>
      <c r="T275" s="6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_xlfn.TEXTSPLIT(P276,"/",)</f>
        <v>theater</v>
      </c>
      <c r="R276" t="str">
        <v>plays</v>
      </c>
      <c r="S276" s="6">
        <f t="shared" si="17"/>
        <v>43045.25</v>
      </c>
      <c r="T276" s="6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_xlfn.TEXTSPLIT(P277,"/",)</f>
        <v>publishing</v>
      </c>
      <c r="R277" t="str">
        <v>translations</v>
      </c>
      <c r="S277" s="6">
        <f t="shared" si="17"/>
        <v>43561.208333333328</v>
      </c>
      <c r="T277" s="6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_xlfn.TEXTSPLIT(P278,"/",)</f>
        <v>games</v>
      </c>
      <c r="R278" t="str">
        <v>video games</v>
      </c>
      <c r="S278" s="6">
        <f t="shared" si="17"/>
        <v>41018.208333333336</v>
      </c>
      <c r="T278" s="6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_xlfn.TEXTSPLIT(P279,"/",)</f>
        <v>theater</v>
      </c>
      <c r="R279" t="str">
        <v>plays</v>
      </c>
      <c r="S279" s="6">
        <f t="shared" si="17"/>
        <v>40378.208333333336</v>
      </c>
      <c r="T279" s="6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_xlfn.TEXTSPLIT(P280,"/",)</f>
        <v>technology</v>
      </c>
      <c r="R280" t="str">
        <v>web</v>
      </c>
      <c r="S280" s="6">
        <f t="shared" si="17"/>
        <v>41239.25</v>
      </c>
      <c r="T280" s="6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_xlfn.TEXTSPLIT(P281,"/",)</f>
        <v>theater</v>
      </c>
      <c r="R281" t="str">
        <v>plays</v>
      </c>
      <c r="S281" s="6">
        <f t="shared" si="17"/>
        <v>43346.208333333328</v>
      </c>
      <c r="T281" s="6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_xlfn.TEXTSPLIT(P282,"/",)</f>
        <v>film &amp; video</v>
      </c>
      <c r="R282" t="str">
        <v>animation</v>
      </c>
      <c r="S282" s="6">
        <f t="shared" si="17"/>
        <v>43060.25</v>
      </c>
      <c r="T282" s="6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_xlfn.TEXTSPLIT(P283,"/",)</f>
        <v>theater</v>
      </c>
      <c r="R283" t="str">
        <v>plays</v>
      </c>
      <c r="S283" s="6">
        <f t="shared" si="17"/>
        <v>40979.25</v>
      </c>
      <c r="T283" s="6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_xlfn.TEXTSPLIT(P284,"/",)</f>
        <v>film &amp; video</v>
      </c>
      <c r="R284" t="str">
        <v>television</v>
      </c>
      <c r="S284" s="6">
        <f t="shared" si="17"/>
        <v>42701.25</v>
      </c>
      <c r="T284" s="6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_xlfn.TEXTSPLIT(P285,"/",)</f>
        <v>music</v>
      </c>
      <c r="R285" t="str">
        <v>rock</v>
      </c>
      <c r="S285" s="6">
        <f t="shared" si="17"/>
        <v>42520.208333333328</v>
      </c>
      <c r="T285" s="6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_xlfn.TEXTSPLIT(P286,"/",)</f>
        <v>technology</v>
      </c>
      <c r="R286" t="str">
        <v>web</v>
      </c>
      <c r="S286" s="6">
        <f t="shared" si="17"/>
        <v>41030.208333333336</v>
      </c>
      <c r="T286" s="6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_xlfn.TEXTSPLIT(P287,"/",)</f>
        <v>theater</v>
      </c>
      <c r="R287" t="str">
        <v>plays</v>
      </c>
      <c r="S287" s="6">
        <f t="shared" si="17"/>
        <v>42623.208333333328</v>
      </c>
      <c r="T287" s="6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_xlfn.TEXTSPLIT(P288,"/",)</f>
        <v>theater</v>
      </c>
      <c r="R288" t="str">
        <v>plays</v>
      </c>
      <c r="S288" s="6">
        <f t="shared" si="17"/>
        <v>42697.25</v>
      </c>
      <c r="T288" s="6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_xlfn.TEXTSPLIT(P289,"/",)</f>
        <v>music</v>
      </c>
      <c r="R289" t="str">
        <v>electric music</v>
      </c>
      <c r="S289" s="6">
        <f t="shared" si="17"/>
        <v>42122.208333333328</v>
      </c>
      <c r="T289" s="6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_xlfn.TEXTSPLIT(P290,"/",)</f>
        <v>music</v>
      </c>
      <c r="R290" t="str">
        <v>metal</v>
      </c>
      <c r="S290" s="6">
        <f t="shared" si="17"/>
        <v>40982.208333333336</v>
      </c>
      <c r="T290" s="6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_xlfn.TEXTSPLIT(P291,"/",)</f>
        <v>theater</v>
      </c>
      <c r="R291" t="str">
        <v>plays</v>
      </c>
      <c r="S291" s="6">
        <f t="shared" si="17"/>
        <v>42219.208333333328</v>
      </c>
      <c r="T291" s="6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_xlfn.TEXTSPLIT(P292,"/",)</f>
        <v>film &amp; video</v>
      </c>
      <c r="R292" t="str">
        <v>documentary</v>
      </c>
      <c r="S292" s="6">
        <f t="shared" si="17"/>
        <v>41404.208333333336</v>
      </c>
      <c r="T292" s="6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_xlfn.TEXTSPLIT(P293,"/",)</f>
        <v>technology</v>
      </c>
      <c r="R293" t="str">
        <v>web</v>
      </c>
      <c r="S293" s="6">
        <f t="shared" si="17"/>
        <v>40831.208333333336</v>
      </c>
      <c r="T293" s="6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_xlfn.TEXTSPLIT(P294,"/",)</f>
        <v>food</v>
      </c>
      <c r="R294" t="str">
        <v>food trucks</v>
      </c>
      <c r="S294" s="6">
        <f t="shared" si="17"/>
        <v>40984.208333333336</v>
      </c>
      <c r="T294" s="6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_xlfn.TEXTSPLIT(P295,"/",)</f>
        <v>theater</v>
      </c>
      <c r="R295" t="str">
        <v>plays</v>
      </c>
      <c r="S295" s="6">
        <f t="shared" si="17"/>
        <v>40456.208333333336</v>
      </c>
      <c r="T295" s="6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_xlfn.TEXTSPLIT(P296,"/",)</f>
        <v>theater</v>
      </c>
      <c r="R296" t="str">
        <v>plays</v>
      </c>
      <c r="S296" s="6">
        <f t="shared" si="17"/>
        <v>43399.208333333328</v>
      </c>
      <c r="T296" s="6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_xlfn.TEXTSPLIT(P297,"/",)</f>
        <v>theater</v>
      </c>
      <c r="R297" t="str">
        <v>plays</v>
      </c>
      <c r="S297" s="6">
        <f t="shared" si="17"/>
        <v>41562.208333333336</v>
      </c>
      <c r="T297" s="6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_xlfn.TEXTSPLIT(P298,"/",)</f>
        <v>theater</v>
      </c>
      <c r="R298" t="str">
        <v>plays</v>
      </c>
      <c r="S298" s="6">
        <f t="shared" si="17"/>
        <v>43493.25</v>
      </c>
      <c r="T298" s="6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_xlfn.TEXTSPLIT(P299,"/",)</f>
        <v>theater</v>
      </c>
      <c r="R299" t="str">
        <v>plays</v>
      </c>
      <c r="S299" s="6">
        <f t="shared" si="17"/>
        <v>41653.25</v>
      </c>
      <c r="T299" s="6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_xlfn.TEXTSPLIT(P300,"/",)</f>
        <v>music</v>
      </c>
      <c r="R300" t="str">
        <v>rock</v>
      </c>
      <c r="S300" s="6">
        <f t="shared" si="17"/>
        <v>42426.25</v>
      </c>
      <c r="T300" s="6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_xlfn.TEXTSPLIT(P301,"/",)</f>
        <v>food</v>
      </c>
      <c r="R301" t="str">
        <v>food trucks</v>
      </c>
      <c r="S301" s="6">
        <f t="shared" si="17"/>
        <v>42432.25</v>
      </c>
      <c r="T301" s="6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_xlfn.TEXTSPLIT(P302,"/",)</f>
        <v>publishing</v>
      </c>
      <c r="R302" t="str">
        <v>nonfiction</v>
      </c>
      <c r="S302" s="6">
        <f t="shared" si="17"/>
        <v>42977.208333333328</v>
      </c>
      <c r="T302" s="6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_xlfn.TEXTSPLIT(P303,"/",)</f>
        <v>film &amp; video</v>
      </c>
      <c r="R303" t="str">
        <v>documentary</v>
      </c>
      <c r="S303" s="6">
        <f t="shared" si="17"/>
        <v>42061.25</v>
      </c>
      <c r="T303" s="6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_xlfn.TEXTSPLIT(P304,"/",)</f>
        <v>theater</v>
      </c>
      <c r="R304" t="str">
        <v>plays</v>
      </c>
      <c r="S304" s="6">
        <f t="shared" si="17"/>
        <v>43345.208333333328</v>
      </c>
      <c r="T304" s="6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_xlfn.TEXTSPLIT(P305,"/",)</f>
        <v>music</v>
      </c>
      <c r="R305" t="str">
        <v>indie rock</v>
      </c>
      <c r="S305" s="6">
        <f t="shared" si="17"/>
        <v>42376.25</v>
      </c>
      <c r="T305" s="6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_xlfn.TEXTSPLIT(P306,"/",)</f>
        <v>film &amp; video</v>
      </c>
      <c r="R306" t="str">
        <v>documentary</v>
      </c>
      <c r="S306" s="6">
        <f t="shared" si="17"/>
        <v>42589.208333333328</v>
      </c>
      <c r="T306" s="6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_xlfn.TEXTSPLIT(P307,"/",)</f>
        <v>theater</v>
      </c>
      <c r="R307" t="str">
        <v>plays</v>
      </c>
      <c r="S307" s="6">
        <f t="shared" si="17"/>
        <v>42448.208333333328</v>
      </c>
      <c r="T307" s="6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_xlfn.TEXTSPLIT(P308,"/",)</f>
        <v>theater</v>
      </c>
      <c r="R308" t="str">
        <v>plays</v>
      </c>
      <c r="S308" s="6">
        <f t="shared" si="17"/>
        <v>42930.208333333328</v>
      </c>
      <c r="T308" s="6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_xlfn.TEXTSPLIT(P309,"/",)</f>
        <v>publishing</v>
      </c>
      <c r="R309" t="str">
        <v>fiction</v>
      </c>
      <c r="S309" s="6">
        <f t="shared" si="17"/>
        <v>41066.208333333336</v>
      </c>
      <c r="T309" s="6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_xlfn.TEXTSPLIT(P310,"/",)</f>
        <v>theater</v>
      </c>
      <c r="R310" t="str">
        <v>plays</v>
      </c>
      <c r="S310" s="6">
        <f t="shared" si="17"/>
        <v>40651.208333333336</v>
      </c>
      <c r="T310" s="6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_xlfn.TEXTSPLIT(P311,"/",)</f>
        <v>music</v>
      </c>
      <c r="R311" t="str">
        <v>indie rock</v>
      </c>
      <c r="S311" s="6">
        <f t="shared" si="17"/>
        <v>40807.208333333336</v>
      </c>
      <c r="T311" s="6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_xlfn.TEXTSPLIT(P312,"/",)</f>
        <v>games</v>
      </c>
      <c r="R312" t="str">
        <v>video games</v>
      </c>
      <c r="S312" s="6">
        <f t="shared" si="17"/>
        <v>40277.208333333336</v>
      </c>
      <c r="T312" s="6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_xlfn.TEXTSPLIT(P313,"/",)</f>
        <v>theater</v>
      </c>
      <c r="R313" t="str">
        <v>plays</v>
      </c>
      <c r="S313" s="6">
        <f t="shared" si="17"/>
        <v>40590.25</v>
      </c>
      <c r="T313" s="6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_xlfn.TEXTSPLIT(P314,"/",)</f>
        <v>theater</v>
      </c>
      <c r="R314" t="str">
        <v>plays</v>
      </c>
      <c r="S314" s="6">
        <f t="shared" si="17"/>
        <v>41572.208333333336</v>
      </c>
      <c r="T314" s="6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_xlfn.TEXTSPLIT(P315,"/",)</f>
        <v>music</v>
      </c>
      <c r="R315" t="str">
        <v>rock</v>
      </c>
      <c r="S315" s="6">
        <f t="shared" si="17"/>
        <v>40966.25</v>
      </c>
      <c r="T315" s="6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_xlfn.TEXTSPLIT(P316,"/",)</f>
        <v>film &amp; video</v>
      </c>
      <c r="R316" t="str">
        <v>documentary</v>
      </c>
      <c r="S316" s="6">
        <f t="shared" si="17"/>
        <v>43536.208333333328</v>
      </c>
      <c r="T316" s="6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_xlfn.TEXTSPLIT(P317,"/",)</f>
        <v>theater</v>
      </c>
      <c r="R317" t="str">
        <v>plays</v>
      </c>
      <c r="S317" s="6">
        <f t="shared" si="17"/>
        <v>41783.208333333336</v>
      </c>
      <c r="T317" s="6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_xlfn.TEXTSPLIT(P318,"/",)</f>
        <v>food</v>
      </c>
      <c r="R318" t="str">
        <v>food trucks</v>
      </c>
      <c r="S318" s="6">
        <f t="shared" si="17"/>
        <v>43788.25</v>
      </c>
      <c r="T318" s="6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_xlfn.TEXTSPLIT(P319,"/",)</f>
        <v>theater</v>
      </c>
      <c r="R319" t="str">
        <v>plays</v>
      </c>
      <c r="S319" s="6">
        <f t="shared" si="17"/>
        <v>42869.208333333328</v>
      </c>
      <c r="T319" s="6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_xlfn.TEXTSPLIT(P320,"/",)</f>
        <v>music</v>
      </c>
      <c r="R320" t="str">
        <v>rock</v>
      </c>
      <c r="S320" s="6">
        <f t="shared" si="17"/>
        <v>41684.25</v>
      </c>
      <c r="T320" s="6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_xlfn.TEXTSPLIT(P321,"/",)</f>
        <v>technology</v>
      </c>
      <c r="R321" t="str">
        <v>web</v>
      </c>
      <c r="S321" s="6">
        <f t="shared" si="17"/>
        <v>40402.208333333336</v>
      </c>
      <c r="T321" s="6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_xlfn.TEXTSPLIT(P322,"/",)</f>
        <v>publishing</v>
      </c>
      <c r="R322" t="str">
        <v>fiction</v>
      </c>
      <c r="S322" s="6">
        <f t="shared" si="17"/>
        <v>40673.208333333336</v>
      </c>
      <c r="T322" s="6">
        <f t="shared" si="18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ROUND(E323/D323*100,0)</f>
        <v>94</v>
      </c>
      <c r="G323" t="s">
        <v>14</v>
      </c>
      <c r="H323">
        <v>2468</v>
      </c>
      <c r="I323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_xlfn.TEXTSPLIT(P323,"/",)</f>
        <v>film &amp; video</v>
      </c>
      <c r="R323" t="str">
        <v>shorts</v>
      </c>
      <c r="S323" s="6">
        <f t="shared" ref="S323:S386" si="21">(((L323/60)/60)/24)+DATE(1970,1,1)</f>
        <v>40634.208333333336</v>
      </c>
      <c r="T323" s="6">
        <f t="shared" ref="T323:T386" si="22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_xlfn.TEXTSPLIT(P324,"/",)</f>
        <v>theater</v>
      </c>
      <c r="R324" t="str">
        <v>plays</v>
      </c>
      <c r="S324" s="6">
        <f t="shared" si="21"/>
        <v>40507.25</v>
      </c>
      <c r="T324" s="6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_xlfn.TEXTSPLIT(P325,"/",)</f>
        <v>film &amp; video</v>
      </c>
      <c r="R325" t="str">
        <v>documentary</v>
      </c>
      <c r="S325" s="6">
        <f t="shared" si="21"/>
        <v>41725.208333333336</v>
      </c>
      <c r="T325" s="6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_xlfn.TEXTSPLIT(P326,"/",)</f>
        <v>theater</v>
      </c>
      <c r="R326" t="str">
        <v>plays</v>
      </c>
      <c r="S326" s="6">
        <f t="shared" si="21"/>
        <v>42176.208333333328</v>
      </c>
      <c r="T326" s="6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_xlfn.TEXTSPLIT(P327,"/",)</f>
        <v>theater</v>
      </c>
      <c r="R327" t="str">
        <v>plays</v>
      </c>
      <c r="S327" s="6">
        <f t="shared" si="21"/>
        <v>43267.208333333328</v>
      </c>
      <c r="T327" s="6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_xlfn.TEXTSPLIT(P328,"/",)</f>
        <v>film &amp; video</v>
      </c>
      <c r="R328" t="str">
        <v>animation</v>
      </c>
      <c r="S328" s="6">
        <f t="shared" si="21"/>
        <v>42364.25</v>
      </c>
      <c r="T328" s="6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_xlfn.TEXTSPLIT(P329,"/",)</f>
        <v>theater</v>
      </c>
      <c r="R329" t="str">
        <v>plays</v>
      </c>
      <c r="S329" s="6">
        <f t="shared" si="21"/>
        <v>43705.208333333328</v>
      </c>
      <c r="T329" s="6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_xlfn.TEXTSPLIT(P330,"/",)</f>
        <v>music</v>
      </c>
      <c r="R330" t="str">
        <v>rock</v>
      </c>
      <c r="S330" s="6">
        <f t="shared" si="21"/>
        <v>43434.25</v>
      </c>
      <c r="T330" s="6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_xlfn.TEXTSPLIT(P331,"/",)</f>
        <v>games</v>
      </c>
      <c r="R331" t="str">
        <v>video games</v>
      </c>
      <c r="S331" s="6">
        <f t="shared" si="21"/>
        <v>42716.25</v>
      </c>
      <c r="T331" s="6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_xlfn.TEXTSPLIT(P332,"/",)</f>
        <v>film &amp; video</v>
      </c>
      <c r="R332" t="str">
        <v>documentary</v>
      </c>
      <c r="S332" s="6">
        <f t="shared" si="21"/>
        <v>43077.25</v>
      </c>
      <c r="T332" s="6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_xlfn.TEXTSPLIT(P333,"/",)</f>
        <v>food</v>
      </c>
      <c r="R333" t="str">
        <v>food trucks</v>
      </c>
      <c r="S333" s="6">
        <f t="shared" si="21"/>
        <v>40896.25</v>
      </c>
      <c r="T333" s="6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_xlfn.TEXTSPLIT(P334,"/",)</f>
        <v>technology</v>
      </c>
      <c r="R334" t="str">
        <v>wearables</v>
      </c>
      <c r="S334" s="6">
        <f t="shared" si="21"/>
        <v>41361.208333333336</v>
      </c>
      <c r="T334" s="6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_xlfn.TEXTSPLIT(P335,"/",)</f>
        <v>theater</v>
      </c>
      <c r="R335" t="str">
        <v>plays</v>
      </c>
      <c r="S335" s="6">
        <f t="shared" si="21"/>
        <v>43424.25</v>
      </c>
      <c r="T335" s="6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_xlfn.TEXTSPLIT(P336,"/",)</f>
        <v>music</v>
      </c>
      <c r="R336" t="str">
        <v>rock</v>
      </c>
      <c r="S336" s="6">
        <f t="shared" si="21"/>
        <v>43110.25</v>
      </c>
      <c r="T336" s="6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_xlfn.TEXTSPLIT(P337,"/",)</f>
        <v>music</v>
      </c>
      <c r="R337" t="str">
        <v>rock</v>
      </c>
      <c r="S337" s="6">
        <f t="shared" si="21"/>
        <v>43784.25</v>
      </c>
      <c r="T337" s="6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_xlfn.TEXTSPLIT(P338,"/",)</f>
        <v>music</v>
      </c>
      <c r="R338" t="str">
        <v>rock</v>
      </c>
      <c r="S338" s="6">
        <f t="shared" si="21"/>
        <v>40527.25</v>
      </c>
      <c r="T338" s="6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_xlfn.TEXTSPLIT(P339,"/",)</f>
        <v>theater</v>
      </c>
      <c r="R339" t="str">
        <v>plays</v>
      </c>
      <c r="S339" s="6">
        <f t="shared" si="21"/>
        <v>43780.25</v>
      </c>
      <c r="T339" s="6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_xlfn.TEXTSPLIT(P340,"/",)</f>
        <v>theater</v>
      </c>
      <c r="R340" t="str">
        <v>plays</v>
      </c>
      <c r="S340" s="6">
        <f t="shared" si="21"/>
        <v>40821.208333333336</v>
      </c>
      <c r="T340" s="6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_xlfn.TEXTSPLIT(P341,"/",)</f>
        <v>theater</v>
      </c>
      <c r="R341" t="str">
        <v>plays</v>
      </c>
      <c r="S341" s="6">
        <f t="shared" si="21"/>
        <v>42949.208333333328</v>
      </c>
      <c r="T341" s="6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_xlfn.TEXTSPLIT(P342,"/",)</f>
        <v>photography</v>
      </c>
      <c r="R342" t="str">
        <v>photography books</v>
      </c>
      <c r="S342" s="6">
        <f t="shared" si="21"/>
        <v>40889.25</v>
      </c>
      <c r="T342" s="6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_xlfn.TEXTSPLIT(P343,"/",)</f>
        <v>music</v>
      </c>
      <c r="R343" t="str">
        <v>indie rock</v>
      </c>
      <c r="S343" s="6">
        <f t="shared" si="21"/>
        <v>42244.208333333328</v>
      </c>
      <c r="T343" s="6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_xlfn.TEXTSPLIT(P344,"/",)</f>
        <v>theater</v>
      </c>
      <c r="R344" t="str">
        <v>plays</v>
      </c>
      <c r="S344" s="6">
        <f t="shared" si="21"/>
        <v>41475.208333333336</v>
      </c>
      <c r="T344" s="6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_xlfn.TEXTSPLIT(P345,"/",)</f>
        <v>theater</v>
      </c>
      <c r="R345" t="str">
        <v>plays</v>
      </c>
      <c r="S345" s="6">
        <f t="shared" si="21"/>
        <v>41597.25</v>
      </c>
      <c r="T345" s="6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_xlfn.TEXTSPLIT(P346,"/",)</f>
        <v>games</v>
      </c>
      <c r="R346" t="str">
        <v>video games</v>
      </c>
      <c r="S346" s="6">
        <f t="shared" si="21"/>
        <v>43122.25</v>
      </c>
      <c r="T346" s="6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_xlfn.TEXTSPLIT(P347,"/",)</f>
        <v>film &amp; video</v>
      </c>
      <c r="R347" t="str">
        <v>drama</v>
      </c>
      <c r="S347" s="6">
        <f t="shared" si="21"/>
        <v>42194.208333333328</v>
      </c>
      <c r="T347" s="6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_xlfn.TEXTSPLIT(P348,"/",)</f>
        <v>music</v>
      </c>
      <c r="R348" t="str">
        <v>indie rock</v>
      </c>
      <c r="S348" s="6">
        <f t="shared" si="21"/>
        <v>42971.208333333328</v>
      </c>
      <c r="T348" s="6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_xlfn.TEXTSPLIT(P349,"/",)</f>
        <v>technology</v>
      </c>
      <c r="R349" t="str">
        <v>web</v>
      </c>
      <c r="S349" s="6">
        <f t="shared" si="21"/>
        <v>42046.25</v>
      </c>
      <c r="T349" s="6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_xlfn.TEXTSPLIT(P350,"/",)</f>
        <v>food</v>
      </c>
      <c r="R350" t="str">
        <v>food trucks</v>
      </c>
      <c r="S350" s="6">
        <f t="shared" si="21"/>
        <v>42782.25</v>
      </c>
      <c r="T350" s="6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_xlfn.TEXTSPLIT(P351,"/",)</f>
        <v>theater</v>
      </c>
      <c r="R351" t="str">
        <v>plays</v>
      </c>
      <c r="S351" s="6">
        <f t="shared" si="21"/>
        <v>42930.208333333328</v>
      </c>
      <c r="T351" s="6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_xlfn.TEXTSPLIT(P352,"/",)</f>
        <v>music</v>
      </c>
      <c r="R352" t="str">
        <v>jazz</v>
      </c>
      <c r="S352" s="6">
        <f t="shared" si="21"/>
        <v>42144.208333333328</v>
      </c>
      <c r="T352" s="6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_xlfn.TEXTSPLIT(P353,"/",)</f>
        <v>music</v>
      </c>
      <c r="R353" t="str">
        <v>rock</v>
      </c>
      <c r="S353" s="6">
        <f t="shared" si="21"/>
        <v>42240.208333333328</v>
      </c>
      <c r="T353" s="6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_xlfn.TEXTSPLIT(P354,"/",)</f>
        <v>theater</v>
      </c>
      <c r="R354" t="str">
        <v>plays</v>
      </c>
      <c r="S354" s="6">
        <f t="shared" si="21"/>
        <v>42315.25</v>
      </c>
      <c r="T354" s="6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_xlfn.TEXTSPLIT(P355,"/",)</f>
        <v>theater</v>
      </c>
      <c r="R355" t="str">
        <v>plays</v>
      </c>
      <c r="S355" s="6">
        <f t="shared" si="21"/>
        <v>43651.208333333328</v>
      </c>
      <c r="T355" s="6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_xlfn.TEXTSPLIT(P356,"/",)</f>
        <v>film &amp; video</v>
      </c>
      <c r="R356" t="str">
        <v>documentary</v>
      </c>
      <c r="S356" s="6">
        <f t="shared" si="21"/>
        <v>41520.208333333336</v>
      </c>
      <c r="T356" s="6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_xlfn.TEXTSPLIT(P357,"/",)</f>
        <v>technology</v>
      </c>
      <c r="R357" t="str">
        <v>wearables</v>
      </c>
      <c r="S357" s="6">
        <f t="shared" si="21"/>
        <v>42757.25</v>
      </c>
      <c r="T357" s="6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_xlfn.TEXTSPLIT(P358,"/",)</f>
        <v>theater</v>
      </c>
      <c r="R358" t="str">
        <v>plays</v>
      </c>
      <c r="S358" s="6">
        <f t="shared" si="21"/>
        <v>40922.25</v>
      </c>
      <c r="T358" s="6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_xlfn.TEXTSPLIT(P359,"/",)</f>
        <v>games</v>
      </c>
      <c r="R359" t="str">
        <v>video games</v>
      </c>
      <c r="S359" s="6">
        <f t="shared" si="21"/>
        <v>42250.208333333328</v>
      </c>
      <c r="T359" s="6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_xlfn.TEXTSPLIT(P360,"/",)</f>
        <v>photography</v>
      </c>
      <c r="R360" t="str">
        <v>photography books</v>
      </c>
      <c r="S360" s="6">
        <f t="shared" si="21"/>
        <v>43322.208333333328</v>
      </c>
      <c r="T360" s="6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_xlfn.TEXTSPLIT(P361,"/",)</f>
        <v>film &amp; video</v>
      </c>
      <c r="R361" t="str">
        <v>animation</v>
      </c>
      <c r="S361" s="6">
        <f t="shared" si="21"/>
        <v>40782.208333333336</v>
      </c>
      <c r="T361" s="6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_xlfn.TEXTSPLIT(P362,"/",)</f>
        <v>theater</v>
      </c>
      <c r="R362" t="str">
        <v>plays</v>
      </c>
      <c r="S362" s="6">
        <f t="shared" si="21"/>
        <v>40544.25</v>
      </c>
      <c r="T362" s="6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_xlfn.TEXTSPLIT(P363,"/",)</f>
        <v>theater</v>
      </c>
      <c r="R363" t="str">
        <v>plays</v>
      </c>
      <c r="S363" s="6">
        <f t="shared" si="21"/>
        <v>43015.208333333328</v>
      </c>
      <c r="T363" s="6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_xlfn.TEXTSPLIT(P364,"/",)</f>
        <v>music</v>
      </c>
      <c r="R364" t="str">
        <v>rock</v>
      </c>
      <c r="S364" s="6">
        <f t="shared" si="21"/>
        <v>40570.25</v>
      </c>
      <c r="T364" s="6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_xlfn.TEXTSPLIT(P365,"/",)</f>
        <v>music</v>
      </c>
      <c r="R365" t="str">
        <v>rock</v>
      </c>
      <c r="S365" s="6">
        <f t="shared" si="21"/>
        <v>40904.25</v>
      </c>
      <c r="T365" s="6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_xlfn.TEXTSPLIT(P366,"/",)</f>
        <v>music</v>
      </c>
      <c r="R366" t="str">
        <v>indie rock</v>
      </c>
      <c r="S366" s="6">
        <f t="shared" si="21"/>
        <v>43164.25</v>
      </c>
      <c r="T366" s="6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_xlfn.TEXTSPLIT(P367,"/",)</f>
        <v>theater</v>
      </c>
      <c r="R367" t="str">
        <v>plays</v>
      </c>
      <c r="S367" s="6">
        <f t="shared" si="21"/>
        <v>42733.25</v>
      </c>
      <c r="T367" s="6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_xlfn.TEXTSPLIT(P368,"/",)</f>
        <v>theater</v>
      </c>
      <c r="R368" t="str">
        <v>plays</v>
      </c>
      <c r="S368" s="6">
        <f t="shared" si="21"/>
        <v>40546.25</v>
      </c>
      <c r="T368" s="6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_xlfn.TEXTSPLIT(P369,"/",)</f>
        <v>theater</v>
      </c>
      <c r="R369" t="str">
        <v>plays</v>
      </c>
      <c r="S369" s="6">
        <f t="shared" si="21"/>
        <v>41930.208333333336</v>
      </c>
      <c r="T369" s="6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_xlfn.TEXTSPLIT(P370,"/",)</f>
        <v>film &amp; video</v>
      </c>
      <c r="R370" t="str">
        <v>documentary</v>
      </c>
      <c r="S370" s="6">
        <f t="shared" si="21"/>
        <v>40464.208333333336</v>
      </c>
      <c r="T370" s="6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_xlfn.TEXTSPLIT(P371,"/",)</f>
        <v>film &amp; video</v>
      </c>
      <c r="R371" t="str">
        <v>television</v>
      </c>
      <c r="S371" s="6">
        <f t="shared" si="21"/>
        <v>41308.25</v>
      </c>
      <c r="T371" s="6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_xlfn.TEXTSPLIT(P372,"/",)</f>
        <v>theater</v>
      </c>
      <c r="R372" t="str">
        <v>plays</v>
      </c>
      <c r="S372" s="6">
        <f t="shared" si="21"/>
        <v>43570.208333333328</v>
      </c>
      <c r="T372" s="6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_xlfn.TEXTSPLIT(P373,"/",)</f>
        <v>theater</v>
      </c>
      <c r="R373" t="str">
        <v>plays</v>
      </c>
      <c r="S373" s="6">
        <f t="shared" si="21"/>
        <v>42043.25</v>
      </c>
      <c r="T373" s="6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_xlfn.TEXTSPLIT(P374,"/",)</f>
        <v>film &amp; video</v>
      </c>
      <c r="R374" t="str">
        <v>documentary</v>
      </c>
      <c r="S374" s="6">
        <f t="shared" si="21"/>
        <v>42012.25</v>
      </c>
      <c r="T374" s="6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_xlfn.TEXTSPLIT(P375,"/",)</f>
        <v>theater</v>
      </c>
      <c r="R375" t="str">
        <v>plays</v>
      </c>
      <c r="S375" s="6">
        <f t="shared" si="21"/>
        <v>42964.208333333328</v>
      </c>
      <c r="T375" s="6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_xlfn.TEXTSPLIT(P376,"/",)</f>
        <v>film &amp; video</v>
      </c>
      <c r="R376" t="str">
        <v>documentary</v>
      </c>
      <c r="S376" s="6">
        <f t="shared" si="21"/>
        <v>43476.25</v>
      </c>
      <c r="T376" s="6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_xlfn.TEXTSPLIT(P377,"/",)</f>
        <v>music</v>
      </c>
      <c r="R377" t="str">
        <v>indie rock</v>
      </c>
      <c r="S377" s="6">
        <f t="shared" si="21"/>
        <v>42293.208333333328</v>
      </c>
      <c r="T377" s="6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_xlfn.TEXTSPLIT(P378,"/",)</f>
        <v>music</v>
      </c>
      <c r="R378" t="str">
        <v>rock</v>
      </c>
      <c r="S378" s="6">
        <f t="shared" si="21"/>
        <v>41826.208333333336</v>
      </c>
      <c r="T378" s="6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_xlfn.TEXTSPLIT(P379,"/",)</f>
        <v>theater</v>
      </c>
      <c r="R379" t="str">
        <v>plays</v>
      </c>
      <c r="S379" s="6">
        <f t="shared" si="21"/>
        <v>43760.208333333328</v>
      </c>
      <c r="T379" s="6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_xlfn.TEXTSPLIT(P380,"/",)</f>
        <v>film &amp; video</v>
      </c>
      <c r="R380" t="str">
        <v>documentary</v>
      </c>
      <c r="S380" s="6">
        <f t="shared" si="21"/>
        <v>43241.208333333328</v>
      </c>
      <c r="T380" s="6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_xlfn.TEXTSPLIT(P381,"/",)</f>
        <v>theater</v>
      </c>
      <c r="R381" t="str">
        <v>plays</v>
      </c>
      <c r="S381" s="6">
        <f t="shared" si="21"/>
        <v>40843.208333333336</v>
      </c>
      <c r="T381" s="6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_xlfn.TEXTSPLIT(P382,"/",)</f>
        <v>theater</v>
      </c>
      <c r="R382" t="str">
        <v>plays</v>
      </c>
      <c r="S382" s="6">
        <f t="shared" si="21"/>
        <v>41448.208333333336</v>
      </c>
      <c r="T382" s="6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_xlfn.TEXTSPLIT(P383,"/",)</f>
        <v>theater</v>
      </c>
      <c r="R383" t="str">
        <v>plays</v>
      </c>
      <c r="S383" s="6">
        <f t="shared" si="21"/>
        <v>42163.208333333328</v>
      </c>
      <c r="T383" s="6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_xlfn.TEXTSPLIT(P384,"/",)</f>
        <v>photography</v>
      </c>
      <c r="R384" t="str">
        <v>photography books</v>
      </c>
      <c r="S384" s="6">
        <f t="shared" si="21"/>
        <v>43024.208333333328</v>
      </c>
      <c r="T384" s="6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_xlfn.TEXTSPLIT(P385,"/",)</f>
        <v>food</v>
      </c>
      <c r="R385" t="str">
        <v>food trucks</v>
      </c>
      <c r="S385" s="6">
        <f t="shared" si="21"/>
        <v>43509.25</v>
      </c>
      <c r="T385" s="6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_xlfn.TEXTSPLIT(P386,"/",)</f>
        <v>film &amp; video</v>
      </c>
      <c r="R386" t="str">
        <v>documentary</v>
      </c>
      <c r="S386" s="6">
        <f t="shared" si="21"/>
        <v>42776.25</v>
      </c>
      <c r="T386" s="6">
        <f t="shared" si="22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ROUND(E387/D387*100,0)</f>
        <v>146</v>
      </c>
      <c r="G387" t="s">
        <v>20</v>
      </c>
      <c r="H387">
        <v>1137</v>
      </c>
      <c r="I387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_xlfn.TEXTSPLIT(P387,"/",)</f>
        <v>publishing</v>
      </c>
      <c r="R387" t="str">
        <v>nonfiction</v>
      </c>
      <c r="S387" s="6">
        <f t="shared" ref="S387:S450" si="25">(((L387/60)/60)/24)+DATE(1970,1,1)</f>
        <v>43553.208333333328</v>
      </c>
      <c r="T387" s="6">
        <f t="shared" ref="T387:T450" si="26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_xlfn.TEXTSPLIT(P388,"/",)</f>
        <v>theater</v>
      </c>
      <c r="R388" t="str">
        <v>plays</v>
      </c>
      <c r="S388" s="6">
        <f t="shared" si="25"/>
        <v>40355.208333333336</v>
      </c>
      <c r="T388" s="6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_xlfn.TEXTSPLIT(P389,"/",)</f>
        <v>technology</v>
      </c>
      <c r="R389" t="str">
        <v>wearables</v>
      </c>
      <c r="S389" s="6">
        <f t="shared" si="25"/>
        <v>41072.208333333336</v>
      </c>
      <c r="T389" s="6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_xlfn.TEXTSPLIT(P390,"/",)</f>
        <v>music</v>
      </c>
      <c r="R390" t="str">
        <v>indie rock</v>
      </c>
      <c r="S390" s="6">
        <f t="shared" si="25"/>
        <v>40912.25</v>
      </c>
      <c r="T390" s="6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_xlfn.TEXTSPLIT(P391,"/",)</f>
        <v>theater</v>
      </c>
      <c r="R391" t="str">
        <v>plays</v>
      </c>
      <c r="S391" s="6">
        <f t="shared" si="25"/>
        <v>40479.208333333336</v>
      </c>
      <c r="T391" s="6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_xlfn.TEXTSPLIT(P392,"/",)</f>
        <v>photography</v>
      </c>
      <c r="R392" t="str">
        <v>photography books</v>
      </c>
      <c r="S392" s="6">
        <f t="shared" si="25"/>
        <v>41530.208333333336</v>
      </c>
      <c r="T392" s="6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_xlfn.TEXTSPLIT(P393,"/",)</f>
        <v>publishing</v>
      </c>
      <c r="R393" t="str">
        <v>nonfiction</v>
      </c>
      <c r="S393" s="6">
        <f t="shared" si="25"/>
        <v>41653.25</v>
      </c>
      <c r="T393" s="6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_xlfn.TEXTSPLIT(P394,"/",)</f>
        <v>technology</v>
      </c>
      <c r="R394" t="str">
        <v>wearables</v>
      </c>
      <c r="S394" s="6">
        <f t="shared" si="25"/>
        <v>40549.25</v>
      </c>
      <c r="T394" s="6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_xlfn.TEXTSPLIT(P395,"/",)</f>
        <v>music</v>
      </c>
      <c r="R395" t="str">
        <v>jazz</v>
      </c>
      <c r="S395" s="6">
        <f t="shared" si="25"/>
        <v>42933.208333333328</v>
      </c>
      <c r="T395" s="6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_xlfn.TEXTSPLIT(P396,"/",)</f>
        <v>film &amp; video</v>
      </c>
      <c r="R396" t="str">
        <v>documentary</v>
      </c>
      <c r="S396" s="6">
        <f t="shared" si="25"/>
        <v>41484.208333333336</v>
      </c>
      <c r="T396" s="6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_xlfn.TEXTSPLIT(P397,"/",)</f>
        <v>theater</v>
      </c>
      <c r="R397" t="str">
        <v>plays</v>
      </c>
      <c r="S397" s="6">
        <f t="shared" si="25"/>
        <v>40885.25</v>
      </c>
      <c r="T397" s="6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_xlfn.TEXTSPLIT(P398,"/",)</f>
        <v>film &amp; video</v>
      </c>
      <c r="R398" t="str">
        <v>drama</v>
      </c>
      <c r="S398" s="6">
        <f t="shared" si="25"/>
        <v>43378.208333333328</v>
      </c>
      <c r="T398" s="6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_xlfn.TEXTSPLIT(P399,"/",)</f>
        <v>music</v>
      </c>
      <c r="R399" t="str">
        <v>rock</v>
      </c>
      <c r="S399" s="6">
        <f t="shared" si="25"/>
        <v>41417.208333333336</v>
      </c>
      <c r="T399" s="6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_xlfn.TEXTSPLIT(P400,"/",)</f>
        <v>film &amp; video</v>
      </c>
      <c r="R400" t="str">
        <v>animation</v>
      </c>
      <c r="S400" s="6">
        <f t="shared" si="25"/>
        <v>43228.208333333328</v>
      </c>
      <c r="T400" s="6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_xlfn.TEXTSPLIT(P401,"/",)</f>
        <v>music</v>
      </c>
      <c r="R401" t="str">
        <v>indie rock</v>
      </c>
      <c r="S401" s="6">
        <f t="shared" si="25"/>
        <v>40576.25</v>
      </c>
      <c r="T401" s="6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_xlfn.TEXTSPLIT(P402,"/",)</f>
        <v>photography</v>
      </c>
      <c r="R402" t="str">
        <v>photography books</v>
      </c>
      <c r="S402" s="6">
        <f t="shared" si="25"/>
        <v>41502.208333333336</v>
      </c>
      <c r="T402" s="6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_xlfn.TEXTSPLIT(P403,"/",)</f>
        <v>theater</v>
      </c>
      <c r="R403" t="str">
        <v>plays</v>
      </c>
      <c r="S403" s="6">
        <f t="shared" si="25"/>
        <v>43765.208333333328</v>
      </c>
      <c r="T403" s="6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_xlfn.TEXTSPLIT(P404,"/",)</f>
        <v>film &amp; video</v>
      </c>
      <c r="R404" t="str">
        <v>shorts</v>
      </c>
      <c r="S404" s="6">
        <f t="shared" si="25"/>
        <v>40914.25</v>
      </c>
      <c r="T404" s="6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_xlfn.TEXTSPLIT(P405,"/",)</f>
        <v>theater</v>
      </c>
      <c r="R405" t="str">
        <v>plays</v>
      </c>
      <c r="S405" s="6">
        <f t="shared" si="25"/>
        <v>40310.208333333336</v>
      </c>
      <c r="T405" s="6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_xlfn.TEXTSPLIT(P406,"/",)</f>
        <v>theater</v>
      </c>
      <c r="R406" t="str">
        <v>plays</v>
      </c>
      <c r="S406" s="6">
        <f t="shared" si="25"/>
        <v>43053.25</v>
      </c>
      <c r="T406" s="6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_xlfn.TEXTSPLIT(P407,"/",)</f>
        <v>theater</v>
      </c>
      <c r="R407" t="str">
        <v>plays</v>
      </c>
      <c r="S407" s="6">
        <f t="shared" si="25"/>
        <v>43255.208333333328</v>
      </c>
      <c r="T407" s="6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_xlfn.TEXTSPLIT(P408,"/",)</f>
        <v>film &amp; video</v>
      </c>
      <c r="R408" t="str">
        <v>documentary</v>
      </c>
      <c r="S408" s="6">
        <f t="shared" si="25"/>
        <v>41304.25</v>
      </c>
      <c r="T408" s="6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_xlfn.TEXTSPLIT(P409,"/",)</f>
        <v>theater</v>
      </c>
      <c r="R409" t="str">
        <v>plays</v>
      </c>
      <c r="S409" s="6">
        <f t="shared" si="25"/>
        <v>43751.208333333328</v>
      </c>
      <c r="T409" s="6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_xlfn.TEXTSPLIT(P410,"/",)</f>
        <v>film &amp; video</v>
      </c>
      <c r="R410" t="str">
        <v>documentary</v>
      </c>
      <c r="S410" s="6">
        <f t="shared" si="25"/>
        <v>42541.208333333328</v>
      </c>
      <c r="T410" s="6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_xlfn.TEXTSPLIT(P411,"/",)</f>
        <v>music</v>
      </c>
      <c r="R411" t="str">
        <v>rock</v>
      </c>
      <c r="S411" s="6">
        <f t="shared" si="25"/>
        <v>42843.208333333328</v>
      </c>
      <c r="T411" s="6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_xlfn.TEXTSPLIT(P412,"/",)</f>
        <v>games</v>
      </c>
      <c r="R412" t="str">
        <v>mobile games</v>
      </c>
      <c r="S412" s="6">
        <f t="shared" si="25"/>
        <v>42122.208333333328</v>
      </c>
      <c r="T412" s="6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_xlfn.TEXTSPLIT(P413,"/",)</f>
        <v>theater</v>
      </c>
      <c r="R413" t="str">
        <v>plays</v>
      </c>
      <c r="S413" s="6">
        <f t="shared" si="25"/>
        <v>42884.208333333328</v>
      </c>
      <c r="T413" s="6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_xlfn.TEXTSPLIT(P414,"/",)</f>
        <v>publishing</v>
      </c>
      <c r="R414" t="str">
        <v>fiction</v>
      </c>
      <c r="S414" s="6">
        <f t="shared" si="25"/>
        <v>41642.25</v>
      </c>
      <c r="T414" s="6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_xlfn.TEXTSPLIT(P415,"/",)</f>
        <v>film &amp; video</v>
      </c>
      <c r="R415" t="str">
        <v>animation</v>
      </c>
      <c r="S415" s="6">
        <f t="shared" si="25"/>
        <v>43431.25</v>
      </c>
      <c r="T415" s="6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_xlfn.TEXTSPLIT(P416,"/",)</f>
        <v>food</v>
      </c>
      <c r="R416" t="str">
        <v>food trucks</v>
      </c>
      <c r="S416" s="6">
        <f t="shared" si="25"/>
        <v>40288.208333333336</v>
      </c>
      <c r="T416" s="6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_xlfn.TEXTSPLIT(P417,"/",)</f>
        <v>theater</v>
      </c>
      <c r="R417" t="str">
        <v>plays</v>
      </c>
      <c r="S417" s="6">
        <f t="shared" si="25"/>
        <v>40921.25</v>
      </c>
      <c r="T417" s="6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_xlfn.TEXTSPLIT(P418,"/",)</f>
        <v>film &amp; video</v>
      </c>
      <c r="R418" t="str">
        <v>documentary</v>
      </c>
      <c r="S418" s="6">
        <f t="shared" si="25"/>
        <v>40560.25</v>
      </c>
      <c r="T418" s="6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_xlfn.TEXTSPLIT(P419,"/",)</f>
        <v>theater</v>
      </c>
      <c r="R419" t="str">
        <v>plays</v>
      </c>
      <c r="S419" s="6">
        <f t="shared" si="25"/>
        <v>43407.208333333328</v>
      </c>
      <c r="T419" s="6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_xlfn.TEXTSPLIT(P420,"/",)</f>
        <v>film &amp; video</v>
      </c>
      <c r="R420" t="str">
        <v>documentary</v>
      </c>
      <c r="S420" s="6">
        <f t="shared" si="25"/>
        <v>41035.208333333336</v>
      </c>
      <c r="T420" s="6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_xlfn.TEXTSPLIT(P421,"/",)</f>
        <v>technology</v>
      </c>
      <c r="R421" t="str">
        <v>web</v>
      </c>
      <c r="S421" s="6">
        <f t="shared" si="25"/>
        <v>40899.25</v>
      </c>
      <c r="T421" s="6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_xlfn.TEXTSPLIT(P422,"/",)</f>
        <v>theater</v>
      </c>
      <c r="R422" t="str">
        <v>plays</v>
      </c>
      <c r="S422" s="6">
        <f t="shared" si="25"/>
        <v>42911.208333333328</v>
      </c>
      <c r="T422" s="6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_xlfn.TEXTSPLIT(P423,"/",)</f>
        <v>technology</v>
      </c>
      <c r="R423" t="str">
        <v>wearables</v>
      </c>
      <c r="S423" s="6">
        <f t="shared" si="25"/>
        <v>42915.208333333328</v>
      </c>
      <c r="T423" s="6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_xlfn.TEXTSPLIT(P424,"/",)</f>
        <v>theater</v>
      </c>
      <c r="R424" t="str">
        <v>plays</v>
      </c>
      <c r="S424" s="6">
        <f t="shared" si="25"/>
        <v>40285.208333333336</v>
      </c>
      <c r="T424" s="6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_xlfn.TEXTSPLIT(P425,"/",)</f>
        <v>food</v>
      </c>
      <c r="R425" t="str">
        <v>food trucks</v>
      </c>
      <c r="S425" s="6">
        <f t="shared" si="25"/>
        <v>40808.208333333336</v>
      </c>
      <c r="T425" s="6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_xlfn.TEXTSPLIT(P426,"/",)</f>
        <v>music</v>
      </c>
      <c r="R426" t="str">
        <v>indie rock</v>
      </c>
      <c r="S426" s="6">
        <f t="shared" si="25"/>
        <v>43208.208333333328</v>
      </c>
      <c r="T426" s="6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_xlfn.TEXTSPLIT(P427,"/",)</f>
        <v>photography</v>
      </c>
      <c r="R427" t="str">
        <v>photography books</v>
      </c>
      <c r="S427" s="6">
        <f t="shared" si="25"/>
        <v>42213.208333333328</v>
      </c>
      <c r="T427" s="6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_xlfn.TEXTSPLIT(P428,"/",)</f>
        <v>theater</v>
      </c>
      <c r="R428" t="str">
        <v>plays</v>
      </c>
      <c r="S428" s="6">
        <f t="shared" si="25"/>
        <v>41332.25</v>
      </c>
      <c r="T428" s="6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_xlfn.TEXTSPLIT(P429,"/",)</f>
        <v>theater</v>
      </c>
      <c r="R429" t="str">
        <v>plays</v>
      </c>
      <c r="S429" s="6">
        <f t="shared" si="25"/>
        <v>41895.208333333336</v>
      </c>
      <c r="T429" s="6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_xlfn.TEXTSPLIT(P430,"/",)</f>
        <v>film &amp; video</v>
      </c>
      <c r="R430" t="str">
        <v>animation</v>
      </c>
      <c r="S430" s="6">
        <f t="shared" si="25"/>
        <v>40585.25</v>
      </c>
      <c r="T430" s="6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_xlfn.TEXTSPLIT(P431,"/",)</f>
        <v>photography</v>
      </c>
      <c r="R431" t="str">
        <v>photography books</v>
      </c>
      <c r="S431" s="6">
        <f t="shared" si="25"/>
        <v>41680.25</v>
      </c>
      <c r="T431" s="6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_xlfn.TEXTSPLIT(P432,"/",)</f>
        <v>theater</v>
      </c>
      <c r="R432" t="str">
        <v>plays</v>
      </c>
      <c r="S432" s="6">
        <f t="shared" si="25"/>
        <v>43737.208333333328</v>
      </c>
      <c r="T432" s="6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_xlfn.TEXTSPLIT(P433,"/",)</f>
        <v>theater</v>
      </c>
      <c r="R433" t="str">
        <v>plays</v>
      </c>
      <c r="S433" s="6">
        <f t="shared" si="25"/>
        <v>43273.208333333328</v>
      </c>
      <c r="T433" s="6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_xlfn.TEXTSPLIT(P434,"/",)</f>
        <v>theater</v>
      </c>
      <c r="R434" t="str">
        <v>plays</v>
      </c>
      <c r="S434" s="6">
        <f t="shared" si="25"/>
        <v>41761.208333333336</v>
      </c>
      <c r="T434" s="6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_xlfn.TEXTSPLIT(P435,"/",)</f>
        <v>film &amp; video</v>
      </c>
      <c r="R435" t="str">
        <v>documentary</v>
      </c>
      <c r="S435" s="6">
        <f t="shared" si="25"/>
        <v>41603.25</v>
      </c>
      <c r="T435" s="6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_xlfn.TEXTSPLIT(P436,"/",)</f>
        <v>theater</v>
      </c>
      <c r="R436" t="str">
        <v>plays</v>
      </c>
      <c r="S436" s="6">
        <f t="shared" si="25"/>
        <v>42705.25</v>
      </c>
      <c r="T436" s="6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_xlfn.TEXTSPLIT(P437,"/",)</f>
        <v>theater</v>
      </c>
      <c r="R437" t="str">
        <v>plays</v>
      </c>
      <c r="S437" s="6">
        <f t="shared" si="25"/>
        <v>41988.25</v>
      </c>
      <c r="T437" s="6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_xlfn.TEXTSPLIT(P438,"/",)</f>
        <v>music</v>
      </c>
      <c r="R438" t="str">
        <v>jazz</v>
      </c>
      <c r="S438" s="6">
        <f t="shared" si="25"/>
        <v>43575.208333333328</v>
      </c>
      <c r="T438" s="6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_xlfn.TEXTSPLIT(P439,"/",)</f>
        <v>film &amp; video</v>
      </c>
      <c r="R439" t="str">
        <v>animation</v>
      </c>
      <c r="S439" s="6">
        <f t="shared" si="25"/>
        <v>42260.208333333328</v>
      </c>
      <c r="T439" s="6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_xlfn.TEXTSPLIT(P440,"/",)</f>
        <v>theater</v>
      </c>
      <c r="R440" t="str">
        <v>plays</v>
      </c>
      <c r="S440" s="6">
        <f t="shared" si="25"/>
        <v>41337.25</v>
      </c>
      <c r="T440" s="6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_xlfn.TEXTSPLIT(P441,"/",)</f>
        <v>film &amp; video</v>
      </c>
      <c r="R441" t="str">
        <v>science fiction</v>
      </c>
      <c r="S441" s="6">
        <f t="shared" si="25"/>
        <v>42680.208333333328</v>
      </c>
      <c r="T441" s="6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_xlfn.TEXTSPLIT(P442,"/",)</f>
        <v>film &amp; video</v>
      </c>
      <c r="R442" t="str">
        <v>television</v>
      </c>
      <c r="S442" s="6">
        <f t="shared" si="25"/>
        <v>42916.208333333328</v>
      </c>
      <c r="T442" s="6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_xlfn.TEXTSPLIT(P443,"/",)</f>
        <v>technology</v>
      </c>
      <c r="R443" t="str">
        <v>wearables</v>
      </c>
      <c r="S443" s="6">
        <f t="shared" si="25"/>
        <v>41025.208333333336</v>
      </c>
      <c r="T443" s="6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_xlfn.TEXTSPLIT(P444,"/",)</f>
        <v>theater</v>
      </c>
      <c r="R444" t="str">
        <v>plays</v>
      </c>
      <c r="S444" s="6">
        <f t="shared" si="25"/>
        <v>42980.208333333328</v>
      </c>
      <c r="T444" s="6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_xlfn.TEXTSPLIT(P445,"/",)</f>
        <v>theater</v>
      </c>
      <c r="R445" t="str">
        <v>plays</v>
      </c>
      <c r="S445" s="6">
        <f t="shared" si="25"/>
        <v>40451.208333333336</v>
      </c>
      <c r="T445" s="6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_xlfn.TEXTSPLIT(P446,"/",)</f>
        <v>music</v>
      </c>
      <c r="R446" t="str">
        <v>indie rock</v>
      </c>
      <c r="S446" s="6">
        <f t="shared" si="25"/>
        <v>40748.208333333336</v>
      </c>
      <c r="T446" s="6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_xlfn.TEXTSPLIT(P447,"/",)</f>
        <v>theater</v>
      </c>
      <c r="R447" t="str">
        <v>plays</v>
      </c>
      <c r="S447" s="6">
        <f t="shared" si="25"/>
        <v>40515.25</v>
      </c>
      <c r="T447" s="6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_xlfn.TEXTSPLIT(P448,"/",)</f>
        <v>technology</v>
      </c>
      <c r="R448" t="str">
        <v>wearables</v>
      </c>
      <c r="S448" s="6">
        <f t="shared" si="25"/>
        <v>41261.25</v>
      </c>
      <c r="T448" s="6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_xlfn.TEXTSPLIT(P449,"/",)</f>
        <v>film &amp; video</v>
      </c>
      <c r="R449" t="str">
        <v>television</v>
      </c>
      <c r="S449" s="6">
        <f t="shared" si="25"/>
        <v>43088.25</v>
      </c>
      <c r="T449" s="6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_xlfn.TEXTSPLIT(P450,"/",)</f>
        <v>games</v>
      </c>
      <c r="R450" t="str">
        <v>video games</v>
      </c>
      <c r="S450" s="6">
        <f t="shared" si="25"/>
        <v>41378.208333333336</v>
      </c>
      <c r="T450" s="6">
        <f t="shared" si="26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ROUND(E451/D451*100,0)</f>
        <v>967</v>
      </c>
      <c r="G451" t="s">
        <v>20</v>
      </c>
      <c r="H451">
        <v>86</v>
      </c>
      <c r="I451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_xlfn.TEXTSPLIT(P451,"/",)</f>
        <v>games</v>
      </c>
      <c r="R451" t="str">
        <v>video games</v>
      </c>
      <c r="S451" s="6">
        <f t="shared" ref="S451:S514" si="29">(((L451/60)/60)/24)+DATE(1970,1,1)</f>
        <v>43530.25</v>
      </c>
      <c r="T451" s="6">
        <f t="shared" ref="T451:T514" si="30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_xlfn.TEXTSPLIT(P452,"/",)</f>
        <v>film &amp; video</v>
      </c>
      <c r="R452" t="str">
        <v>animation</v>
      </c>
      <c r="S452" s="6">
        <f t="shared" si="29"/>
        <v>43394.208333333328</v>
      </c>
      <c r="T452" s="6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_xlfn.TEXTSPLIT(P453,"/",)</f>
        <v>music</v>
      </c>
      <c r="R453" t="str">
        <v>rock</v>
      </c>
      <c r="S453" s="6">
        <f t="shared" si="29"/>
        <v>42935.208333333328</v>
      </c>
      <c r="T453" s="6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_xlfn.TEXTSPLIT(P454,"/",)</f>
        <v>film &amp; video</v>
      </c>
      <c r="R454" t="str">
        <v>drama</v>
      </c>
      <c r="S454" s="6">
        <f t="shared" si="29"/>
        <v>40365.208333333336</v>
      </c>
      <c r="T454" s="6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_xlfn.TEXTSPLIT(P455,"/",)</f>
        <v>film &amp; video</v>
      </c>
      <c r="R455" t="str">
        <v>science fiction</v>
      </c>
      <c r="S455" s="6">
        <f t="shared" si="29"/>
        <v>42705.25</v>
      </c>
      <c r="T455" s="6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_xlfn.TEXTSPLIT(P456,"/",)</f>
        <v>film &amp; video</v>
      </c>
      <c r="R456" t="str">
        <v>drama</v>
      </c>
      <c r="S456" s="6">
        <f t="shared" si="29"/>
        <v>41568.208333333336</v>
      </c>
      <c r="T456" s="6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_xlfn.TEXTSPLIT(P457,"/",)</f>
        <v>theater</v>
      </c>
      <c r="R457" t="str">
        <v>plays</v>
      </c>
      <c r="S457" s="6">
        <f t="shared" si="29"/>
        <v>40809.208333333336</v>
      </c>
      <c r="T457" s="6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_xlfn.TEXTSPLIT(P458,"/",)</f>
        <v>music</v>
      </c>
      <c r="R458" t="str">
        <v>indie rock</v>
      </c>
      <c r="S458" s="6">
        <f t="shared" si="29"/>
        <v>43141.25</v>
      </c>
      <c r="T458" s="6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_xlfn.TEXTSPLIT(P459,"/",)</f>
        <v>theater</v>
      </c>
      <c r="R459" t="str">
        <v>plays</v>
      </c>
      <c r="S459" s="6">
        <f t="shared" si="29"/>
        <v>42657.208333333328</v>
      </c>
      <c r="T459" s="6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_xlfn.TEXTSPLIT(P460,"/",)</f>
        <v>theater</v>
      </c>
      <c r="R460" t="str">
        <v>plays</v>
      </c>
      <c r="S460" s="6">
        <f t="shared" si="29"/>
        <v>40265.208333333336</v>
      </c>
      <c r="T460" s="6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_xlfn.TEXTSPLIT(P461,"/",)</f>
        <v>film &amp; video</v>
      </c>
      <c r="R461" t="str">
        <v>documentary</v>
      </c>
      <c r="S461" s="6">
        <f t="shared" si="29"/>
        <v>42001.25</v>
      </c>
      <c r="T461" s="6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_xlfn.TEXTSPLIT(P462,"/",)</f>
        <v>theater</v>
      </c>
      <c r="R462" t="str">
        <v>plays</v>
      </c>
      <c r="S462" s="6">
        <f t="shared" si="29"/>
        <v>40399.208333333336</v>
      </c>
      <c r="T462" s="6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_xlfn.TEXTSPLIT(P463,"/",)</f>
        <v>film &amp; video</v>
      </c>
      <c r="R463" t="str">
        <v>drama</v>
      </c>
      <c r="S463" s="6">
        <f t="shared" si="29"/>
        <v>41757.208333333336</v>
      </c>
      <c r="T463" s="6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_xlfn.TEXTSPLIT(P464,"/",)</f>
        <v>games</v>
      </c>
      <c r="R464" t="str">
        <v>mobile games</v>
      </c>
      <c r="S464" s="6">
        <f t="shared" si="29"/>
        <v>41304.25</v>
      </c>
      <c r="T464" s="6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_xlfn.TEXTSPLIT(P465,"/",)</f>
        <v>film &amp; video</v>
      </c>
      <c r="R465" t="str">
        <v>animation</v>
      </c>
      <c r="S465" s="6">
        <f t="shared" si="29"/>
        <v>41639.25</v>
      </c>
      <c r="T465" s="6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_xlfn.TEXTSPLIT(P466,"/",)</f>
        <v>theater</v>
      </c>
      <c r="R466" t="str">
        <v>plays</v>
      </c>
      <c r="S466" s="6">
        <f t="shared" si="29"/>
        <v>43142.25</v>
      </c>
      <c r="T466" s="6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_xlfn.TEXTSPLIT(P467,"/",)</f>
        <v>publishing</v>
      </c>
      <c r="R467" t="str">
        <v>translations</v>
      </c>
      <c r="S467" s="6">
        <f t="shared" si="29"/>
        <v>43127.25</v>
      </c>
      <c r="T467" s="6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_xlfn.TEXTSPLIT(P468,"/",)</f>
        <v>technology</v>
      </c>
      <c r="R468" t="str">
        <v>wearables</v>
      </c>
      <c r="S468" s="6">
        <f t="shared" si="29"/>
        <v>41409.208333333336</v>
      </c>
      <c r="T468" s="6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_xlfn.TEXTSPLIT(P469,"/",)</f>
        <v>technology</v>
      </c>
      <c r="R469" t="str">
        <v>web</v>
      </c>
      <c r="S469" s="6">
        <f t="shared" si="29"/>
        <v>42331.25</v>
      </c>
      <c r="T469" s="6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_xlfn.TEXTSPLIT(P470,"/",)</f>
        <v>theater</v>
      </c>
      <c r="R470" t="str">
        <v>plays</v>
      </c>
      <c r="S470" s="6">
        <f t="shared" si="29"/>
        <v>43569.208333333328</v>
      </c>
      <c r="T470" s="6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_xlfn.TEXTSPLIT(P471,"/",)</f>
        <v>film &amp; video</v>
      </c>
      <c r="R471" t="str">
        <v>drama</v>
      </c>
      <c r="S471" s="6">
        <f t="shared" si="29"/>
        <v>42142.208333333328</v>
      </c>
      <c r="T471" s="6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_xlfn.TEXTSPLIT(P472,"/",)</f>
        <v>technology</v>
      </c>
      <c r="R472" t="str">
        <v>wearables</v>
      </c>
      <c r="S472" s="6">
        <f t="shared" si="29"/>
        <v>42716.25</v>
      </c>
      <c r="T472" s="6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_xlfn.TEXTSPLIT(P473,"/",)</f>
        <v>food</v>
      </c>
      <c r="R473" t="str">
        <v>food trucks</v>
      </c>
      <c r="S473" s="6">
        <f t="shared" si="29"/>
        <v>41031.208333333336</v>
      </c>
      <c r="T473" s="6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_xlfn.TEXTSPLIT(P474,"/",)</f>
        <v>music</v>
      </c>
      <c r="R474" t="str">
        <v>rock</v>
      </c>
      <c r="S474" s="6">
        <f t="shared" si="29"/>
        <v>43535.208333333328</v>
      </c>
      <c r="T474" s="6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_xlfn.TEXTSPLIT(P475,"/",)</f>
        <v>music</v>
      </c>
      <c r="R475" t="str">
        <v>electric music</v>
      </c>
      <c r="S475" s="6">
        <f t="shared" si="29"/>
        <v>43277.208333333328</v>
      </c>
      <c r="T475" s="6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_xlfn.TEXTSPLIT(P476,"/",)</f>
        <v>film &amp; video</v>
      </c>
      <c r="R476" t="str">
        <v>television</v>
      </c>
      <c r="S476" s="6">
        <f t="shared" si="29"/>
        <v>41989.25</v>
      </c>
      <c r="T476" s="6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_xlfn.TEXTSPLIT(P477,"/",)</f>
        <v>publishing</v>
      </c>
      <c r="R477" t="str">
        <v>translations</v>
      </c>
      <c r="S477" s="6">
        <f t="shared" si="29"/>
        <v>41450.208333333336</v>
      </c>
      <c r="T477" s="6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_xlfn.TEXTSPLIT(P478,"/",)</f>
        <v>publishing</v>
      </c>
      <c r="R478" t="str">
        <v>fiction</v>
      </c>
      <c r="S478" s="6">
        <f t="shared" si="29"/>
        <v>43322.208333333328</v>
      </c>
      <c r="T478" s="6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_xlfn.TEXTSPLIT(P479,"/",)</f>
        <v>film &amp; video</v>
      </c>
      <c r="R479" t="str">
        <v>science fiction</v>
      </c>
      <c r="S479" s="6">
        <f t="shared" si="29"/>
        <v>40720.208333333336</v>
      </c>
      <c r="T479" s="6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_xlfn.TEXTSPLIT(P480,"/",)</f>
        <v>technology</v>
      </c>
      <c r="R480" t="str">
        <v>wearables</v>
      </c>
      <c r="S480" s="6">
        <f t="shared" si="29"/>
        <v>42072.208333333328</v>
      </c>
      <c r="T480" s="6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_xlfn.TEXTSPLIT(P481,"/",)</f>
        <v>food</v>
      </c>
      <c r="R481" t="str">
        <v>food trucks</v>
      </c>
      <c r="S481" s="6">
        <f t="shared" si="29"/>
        <v>42945.208333333328</v>
      </c>
      <c r="T481" s="6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_xlfn.TEXTSPLIT(P482,"/",)</f>
        <v>photography</v>
      </c>
      <c r="R482" t="str">
        <v>photography books</v>
      </c>
      <c r="S482" s="6">
        <f t="shared" si="29"/>
        <v>40248.25</v>
      </c>
      <c r="T482" s="6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_xlfn.TEXTSPLIT(P483,"/",)</f>
        <v>theater</v>
      </c>
      <c r="R483" t="str">
        <v>plays</v>
      </c>
      <c r="S483" s="6">
        <f t="shared" si="29"/>
        <v>41913.208333333336</v>
      </c>
      <c r="T483" s="6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_xlfn.TEXTSPLIT(P484,"/",)</f>
        <v>publishing</v>
      </c>
      <c r="R484" t="str">
        <v>fiction</v>
      </c>
      <c r="S484" s="6">
        <f t="shared" si="29"/>
        <v>40963.25</v>
      </c>
      <c r="T484" s="6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_xlfn.TEXTSPLIT(P485,"/",)</f>
        <v>theater</v>
      </c>
      <c r="R485" t="str">
        <v>plays</v>
      </c>
      <c r="S485" s="6">
        <f t="shared" si="29"/>
        <v>43811.25</v>
      </c>
      <c r="T485" s="6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_xlfn.TEXTSPLIT(P486,"/",)</f>
        <v>food</v>
      </c>
      <c r="R486" t="str">
        <v>food trucks</v>
      </c>
      <c r="S486" s="6">
        <f t="shared" si="29"/>
        <v>41855.208333333336</v>
      </c>
      <c r="T486" s="6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_xlfn.TEXTSPLIT(P487,"/",)</f>
        <v>theater</v>
      </c>
      <c r="R487" t="str">
        <v>plays</v>
      </c>
      <c r="S487" s="6">
        <f t="shared" si="29"/>
        <v>43626.208333333328</v>
      </c>
      <c r="T487" s="6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_xlfn.TEXTSPLIT(P488,"/",)</f>
        <v>publishing</v>
      </c>
      <c r="R488" t="str">
        <v>translations</v>
      </c>
      <c r="S488" s="6">
        <f t="shared" si="29"/>
        <v>43168.25</v>
      </c>
      <c r="T488" s="6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_xlfn.TEXTSPLIT(P489,"/",)</f>
        <v>theater</v>
      </c>
      <c r="R489" t="str">
        <v>plays</v>
      </c>
      <c r="S489" s="6">
        <f t="shared" si="29"/>
        <v>42845.208333333328</v>
      </c>
      <c r="T489" s="6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_xlfn.TEXTSPLIT(P490,"/",)</f>
        <v>theater</v>
      </c>
      <c r="R490" t="str">
        <v>plays</v>
      </c>
      <c r="S490" s="6">
        <f t="shared" si="29"/>
        <v>42403.25</v>
      </c>
      <c r="T490" s="6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_xlfn.TEXTSPLIT(P491,"/",)</f>
        <v>technology</v>
      </c>
      <c r="R491" t="str">
        <v>wearables</v>
      </c>
      <c r="S491" s="6">
        <f t="shared" si="29"/>
        <v>40406.208333333336</v>
      </c>
      <c r="T491" s="6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_xlfn.TEXTSPLIT(P492,"/",)</f>
        <v>journalism</v>
      </c>
      <c r="R492" t="str">
        <v>audio</v>
      </c>
      <c r="S492" s="6">
        <f t="shared" si="29"/>
        <v>43786.25</v>
      </c>
      <c r="T492" s="6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_xlfn.TEXTSPLIT(P493,"/",)</f>
        <v>food</v>
      </c>
      <c r="R493" t="str">
        <v>food trucks</v>
      </c>
      <c r="S493" s="6">
        <f t="shared" si="29"/>
        <v>41456.208333333336</v>
      </c>
      <c r="T493" s="6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_xlfn.TEXTSPLIT(P494,"/",)</f>
        <v>film &amp; video</v>
      </c>
      <c r="R494" t="str">
        <v>shorts</v>
      </c>
      <c r="S494" s="6">
        <f t="shared" si="29"/>
        <v>40336.208333333336</v>
      </c>
      <c r="T494" s="6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_xlfn.TEXTSPLIT(P495,"/",)</f>
        <v>photography</v>
      </c>
      <c r="R495" t="str">
        <v>photography books</v>
      </c>
      <c r="S495" s="6">
        <f t="shared" si="29"/>
        <v>43645.208333333328</v>
      </c>
      <c r="T495" s="6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_xlfn.TEXTSPLIT(P496,"/",)</f>
        <v>technology</v>
      </c>
      <c r="R496" t="str">
        <v>wearables</v>
      </c>
      <c r="S496" s="6">
        <f t="shared" si="29"/>
        <v>40990.208333333336</v>
      </c>
      <c r="T496" s="6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_xlfn.TEXTSPLIT(P497,"/",)</f>
        <v>theater</v>
      </c>
      <c r="R497" t="str">
        <v>plays</v>
      </c>
      <c r="S497" s="6">
        <f t="shared" si="29"/>
        <v>41800.208333333336</v>
      </c>
      <c r="T497" s="6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_xlfn.TEXTSPLIT(P498,"/",)</f>
        <v>film &amp; video</v>
      </c>
      <c r="R498" t="str">
        <v>animation</v>
      </c>
      <c r="S498" s="6">
        <f t="shared" si="29"/>
        <v>42876.208333333328</v>
      </c>
      <c r="T498" s="6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_xlfn.TEXTSPLIT(P499,"/",)</f>
        <v>technology</v>
      </c>
      <c r="R499" t="str">
        <v>wearables</v>
      </c>
      <c r="S499" s="6">
        <f t="shared" si="29"/>
        <v>42724.25</v>
      </c>
      <c r="T499" s="6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_xlfn.TEXTSPLIT(P500,"/",)</f>
        <v>technology</v>
      </c>
      <c r="R500" t="str">
        <v>web</v>
      </c>
      <c r="S500" s="6">
        <f t="shared" si="29"/>
        <v>42005.25</v>
      </c>
      <c r="T500" s="6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_xlfn.TEXTSPLIT(P501,"/",)</f>
        <v>film &amp; video</v>
      </c>
      <c r="R501" t="str">
        <v>documentary</v>
      </c>
      <c r="S501" s="6">
        <f t="shared" si="29"/>
        <v>42444.208333333328</v>
      </c>
      <c r="T501" s="6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_xlfn.TEXTSPLIT(P502,"/",)</f>
        <v>theater</v>
      </c>
      <c r="R502" t="str">
        <v>plays</v>
      </c>
      <c r="S502" s="6">
        <f t="shared" si="29"/>
        <v>41395.208333333336</v>
      </c>
      <c r="T502" s="6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_xlfn.TEXTSPLIT(P503,"/",)</f>
        <v>film &amp; video</v>
      </c>
      <c r="R503" t="str">
        <v>documentary</v>
      </c>
      <c r="S503" s="6">
        <f t="shared" si="29"/>
        <v>41345.208333333336</v>
      </c>
      <c r="T503" s="6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_xlfn.TEXTSPLIT(P504,"/",)</f>
        <v>games</v>
      </c>
      <c r="R504" t="str">
        <v>video games</v>
      </c>
      <c r="S504" s="6">
        <f t="shared" si="29"/>
        <v>41117.208333333336</v>
      </c>
      <c r="T504" s="6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_xlfn.TEXTSPLIT(P505,"/",)</f>
        <v>film &amp; video</v>
      </c>
      <c r="R505" t="str">
        <v>drama</v>
      </c>
      <c r="S505" s="6">
        <f t="shared" si="29"/>
        <v>42186.208333333328</v>
      </c>
      <c r="T505" s="6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_xlfn.TEXTSPLIT(P506,"/",)</f>
        <v>music</v>
      </c>
      <c r="R506" t="str">
        <v>rock</v>
      </c>
      <c r="S506" s="6">
        <f t="shared" si="29"/>
        <v>42142.208333333328</v>
      </c>
      <c r="T506" s="6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_xlfn.TEXTSPLIT(P507,"/",)</f>
        <v>publishing</v>
      </c>
      <c r="R507" t="str">
        <v>radio &amp; podcasts</v>
      </c>
      <c r="S507" s="6">
        <f t="shared" si="29"/>
        <v>41341.25</v>
      </c>
      <c r="T507" s="6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_xlfn.TEXTSPLIT(P508,"/",)</f>
        <v>theater</v>
      </c>
      <c r="R508" t="str">
        <v>plays</v>
      </c>
      <c r="S508" s="6">
        <f t="shared" si="29"/>
        <v>43062.25</v>
      </c>
      <c r="T508" s="6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_xlfn.TEXTSPLIT(P509,"/",)</f>
        <v>technology</v>
      </c>
      <c r="R509" t="str">
        <v>web</v>
      </c>
      <c r="S509" s="6">
        <f t="shared" si="29"/>
        <v>41373.208333333336</v>
      </c>
      <c r="T509" s="6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_xlfn.TEXTSPLIT(P510,"/",)</f>
        <v>theater</v>
      </c>
      <c r="R510" t="str">
        <v>plays</v>
      </c>
      <c r="S510" s="6">
        <f t="shared" si="29"/>
        <v>43310.208333333328</v>
      </c>
      <c r="T510" s="6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_xlfn.TEXTSPLIT(P511,"/",)</f>
        <v>theater</v>
      </c>
      <c r="R511" t="str">
        <v>plays</v>
      </c>
      <c r="S511" s="6">
        <f t="shared" si="29"/>
        <v>41034.208333333336</v>
      </c>
      <c r="T511" s="6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_xlfn.TEXTSPLIT(P512,"/",)</f>
        <v>film &amp; video</v>
      </c>
      <c r="R512" t="str">
        <v>drama</v>
      </c>
      <c r="S512" s="6">
        <f t="shared" si="29"/>
        <v>43251.208333333328</v>
      </c>
      <c r="T512" s="6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_xlfn.TEXTSPLIT(P513,"/",)</f>
        <v>theater</v>
      </c>
      <c r="R513" t="str">
        <v>plays</v>
      </c>
      <c r="S513" s="6">
        <f t="shared" si="29"/>
        <v>43671.208333333328</v>
      </c>
      <c r="T513" s="6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_xlfn.TEXTSPLIT(P514,"/",)</f>
        <v>games</v>
      </c>
      <c r="R514" t="str">
        <v>video games</v>
      </c>
      <c r="S514" s="6">
        <f t="shared" si="29"/>
        <v>41825.208333333336</v>
      </c>
      <c r="T514" s="6">
        <f t="shared" si="30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ROUND(E515/D515*100,0)</f>
        <v>39</v>
      </c>
      <c r="G515" t="s">
        <v>74</v>
      </c>
      <c r="H515">
        <v>35</v>
      </c>
      <c r="I51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_xlfn.TEXTSPLIT(P515,"/",)</f>
        <v>film &amp; video</v>
      </c>
      <c r="R515" t="str">
        <v>television</v>
      </c>
      <c r="S515" s="6">
        <f t="shared" ref="S515:S578" si="33">(((L515/60)/60)/24)+DATE(1970,1,1)</f>
        <v>40430.208333333336</v>
      </c>
      <c r="T515" s="6">
        <f t="shared" ref="T515:T578" si="34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_xlfn.TEXTSPLIT(P516,"/",)</f>
        <v>music</v>
      </c>
      <c r="R516" t="str">
        <v>rock</v>
      </c>
      <c r="S516" s="6">
        <f t="shared" si="33"/>
        <v>41614.25</v>
      </c>
      <c r="T516" s="6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_xlfn.TEXTSPLIT(P517,"/",)</f>
        <v>theater</v>
      </c>
      <c r="R517" t="str">
        <v>plays</v>
      </c>
      <c r="S517" s="6">
        <f t="shared" si="33"/>
        <v>40900.25</v>
      </c>
      <c r="T517" s="6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_xlfn.TEXTSPLIT(P518,"/",)</f>
        <v>publishing</v>
      </c>
      <c r="R518" t="str">
        <v>nonfiction</v>
      </c>
      <c r="S518" s="6">
        <f t="shared" si="33"/>
        <v>40396.208333333336</v>
      </c>
      <c r="T518" s="6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_xlfn.TEXTSPLIT(P519,"/",)</f>
        <v>food</v>
      </c>
      <c r="R519" t="str">
        <v>food trucks</v>
      </c>
      <c r="S519" s="6">
        <f t="shared" si="33"/>
        <v>42860.208333333328</v>
      </c>
      <c r="T519" s="6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_xlfn.TEXTSPLIT(P520,"/",)</f>
        <v>film &amp; video</v>
      </c>
      <c r="R520" t="str">
        <v>animation</v>
      </c>
      <c r="S520" s="6">
        <f t="shared" si="33"/>
        <v>43154.25</v>
      </c>
      <c r="T520" s="6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_xlfn.TEXTSPLIT(P521,"/",)</f>
        <v>music</v>
      </c>
      <c r="R521" t="str">
        <v>rock</v>
      </c>
      <c r="S521" s="6">
        <f t="shared" si="33"/>
        <v>42012.25</v>
      </c>
      <c r="T521" s="6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_xlfn.TEXTSPLIT(P522,"/",)</f>
        <v>theater</v>
      </c>
      <c r="R522" t="str">
        <v>plays</v>
      </c>
      <c r="S522" s="6">
        <f t="shared" si="33"/>
        <v>43574.208333333328</v>
      </c>
      <c r="T522" s="6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_xlfn.TEXTSPLIT(P523,"/",)</f>
        <v>film &amp; video</v>
      </c>
      <c r="R523" t="str">
        <v>drama</v>
      </c>
      <c r="S523" s="6">
        <f t="shared" si="33"/>
        <v>42605.208333333328</v>
      </c>
      <c r="T523" s="6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_xlfn.TEXTSPLIT(P524,"/",)</f>
        <v>film &amp; video</v>
      </c>
      <c r="R524" t="str">
        <v>shorts</v>
      </c>
      <c r="S524" s="6">
        <f t="shared" si="33"/>
        <v>41093.208333333336</v>
      </c>
      <c r="T524" s="6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_xlfn.TEXTSPLIT(P525,"/",)</f>
        <v>film &amp; video</v>
      </c>
      <c r="R525" t="str">
        <v>shorts</v>
      </c>
      <c r="S525" s="6">
        <f t="shared" si="33"/>
        <v>40241.25</v>
      </c>
      <c r="T525" s="6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_xlfn.TEXTSPLIT(P526,"/",)</f>
        <v>theater</v>
      </c>
      <c r="R526" t="str">
        <v>plays</v>
      </c>
      <c r="S526" s="6">
        <f t="shared" si="33"/>
        <v>40294.208333333336</v>
      </c>
      <c r="T526" s="6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_xlfn.TEXTSPLIT(P527,"/",)</f>
        <v>technology</v>
      </c>
      <c r="R527" t="str">
        <v>wearables</v>
      </c>
      <c r="S527" s="6">
        <f t="shared" si="33"/>
        <v>40505.25</v>
      </c>
      <c r="T527" s="6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_xlfn.TEXTSPLIT(P528,"/",)</f>
        <v>theater</v>
      </c>
      <c r="R528" t="str">
        <v>plays</v>
      </c>
      <c r="S528" s="6">
        <f t="shared" si="33"/>
        <v>42364.25</v>
      </c>
      <c r="T528" s="6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_xlfn.TEXTSPLIT(P529,"/",)</f>
        <v>film &amp; video</v>
      </c>
      <c r="R529" t="str">
        <v>animation</v>
      </c>
      <c r="S529" s="6">
        <f t="shared" si="33"/>
        <v>42405.25</v>
      </c>
      <c r="T529" s="6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_xlfn.TEXTSPLIT(P530,"/",)</f>
        <v>music</v>
      </c>
      <c r="R530" t="str">
        <v>indie rock</v>
      </c>
      <c r="S530" s="6">
        <f t="shared" si="33"/>
        <v>41601.25</v>
      </c>
      <c r="T530" s="6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_xlfn.TEXTSPLIT(P531,"/",)</f>
        <v>games</v>
      </c>
      <c r="R531" t="str">
        <v>video games</v>
      </c>
      <c r="S531" s="6">
        <f t="shared" si="33"/>
        <v>41769.208333333336</v>
      </c>
      <c r="T531" s="6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_xlfn.TEXTSPLIT(P532,"/",)</f>
        <v>publishing</v>
      </c>
      <c r="R532" t="str">
        <v>fiction</v>
      </c>
      <c r="S532" s="6">
        <f t="shared" si="33"/>
        <v>40421.208333333336</v>
      </c>
      <c r="T532" s="6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_xlfn.TEXTSPLIT(P533,"/",)</f>
        <v>games</v>
      </c>
      <c r="R533" t="str">
        <v>video games</v>
      </c>
      <c r="S533" s="6">
        <f t="shared" si="33"/>
        <v>41589.25</v>
      </c>
      <c r="T533" s="6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_xlfn.TEXTSPLIT(P534,"/",)</f>
        <v>theater</v>
      </c>
      <c r="R534" t="str">
        <v>plays</v>
      </c>
      <c r="S534" s="6">
        <f t="shared" si="33"/>
        <v>43125.25</v>
      </c>
      <c r="T534" s="6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_xlfn.TEXTSPLIT(P535,"/",)</f>
        <v>music</v>
      </c>
      <c r="R535" t="str">
        <v>indie rock</v>
      </c>
      <c r="S535" s="6">
        <f t="shared" si="33"/>
        <v>41479.208333333336</v>
      </c>
      <c r="T535" s="6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_xlfn.TEXTSPLIT(P536,"/",)</f>
        <v>film &amp; video</v>
      </c>
      <c r="R536" t="str">
        <v>drama</v>
      </c>
      <c r="S536" s="6">
        <f t="shared" si="33"/>
        <v>43329.208333333328</v>
      </c>
      <c r="T536" s="6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_xlfn.TEXTSPLIT(P537,"/",)</f>
        <v>theater</v>
      </c>
      <c r="R537" t="str">
        <v>plays</v>
      </c>
      <c r="S537" s="6">
        <f t="shared" si="33"/>
        <v>43259.208333333328</v>
      </c>
      <c r="T537" s="6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_xlfn.TEXTSPLIT(P538,"/",)</f>
        <v>publishing</v>
      </c>
      <c r="R538" t="str">
        <v>fiction</v>
      </c>
      <c r="S538" s="6">
        <f t="shared" si="33"/>
        <v>40414.208333333336</v>
      </c>
      <c r="T538" s="6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_xlfn.TEXTSPLIT(P539,"/",)</f>
        <v>film &amp; video</v>
      </c>
      <c r="R539" t="str">
        <v>documentary</v>
      </c>
      <c r="S539" s="6">
        <f t="shared" si="33"/>
        <v>43342.208333333328</v>
      </c>
      <c r="T539" s="6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_xlfn.TEXTSPLIT(P540,"/",)</f>
        <v>games</v>
      </c>
      <c r="R540" t="str">
        <v>mobile games</v>
      </c>
      <c r="S540" s="6">
        <f t="shared" si="33"/>
        <v>41539.208333333336</v>
      </c>
      <c r="T540" s="6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_xlfn.TEXTSPLIT(P541,"/",)</f>
        <v>food</v>
      </c>
      <c r="R541" t="str">
        <v>food trucks</v>
      </c>
      <c r="S541" s="6">
        <f t="shared" si="33"/>
        <v>43647.208333333328</v>
      </c>
      <c r="T541" s="6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_xlfn.TEXTSPLIT(P542,"/",)</f>
        <v>photography</v>
      </c>
      <c r="R542" t="str">
        <v>photography books</v>
      </c>
      <c r="S542" s="6">
        <f t="shared" si="33"/>
        <v>43225.208333333328</v>
      </c>
      <c r="T542" s="6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_xlfn.TEXTSPLIT(P543,"/",)</f>
        <v>games</v>
      </c>
      <c r="R543" t="str">
        <v>mobile games</v>
      </c>
      <c r="S543" s="6">
        <f t="shared" si="33"/>
        <v>42165.208333333328</v>
      </c>
      <c r="T543" s="6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_xlfn.TEXTSPLIT(P544,"/",)</f>
        <v>music</v>
      </c>
      <c r="R544" t="str">
        <v>indie rock</v>
      </c>
      <c r="S544" s="6">
        <f t="shared" si="33"/>
        <v>42391.25</v>
      </c>
      <c r="T544" s="6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_xlfn.TEXTSPLIT(P545,"/",)</f>
        <v>games</v>
      </c>
      <c r="R545" t="str">
        <v>video games</v>
      </c>
      <c r="S545" s="6">
        <f t="shared" si="33"/>
        <v>41528.208333333336</v>
      </c>
      <c r="T545" s="6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_xlfn.TEXTSPLIT(P546,"/",)</f>
        <v>music</v>
      </c>
      <c r="R546" t="str">
        <v>rock</v>
      </c>
      <c r="S546" s="6">
        <f t="shared" si="33"/>
        <v>42377.25</v>
      </c>
      <c r="T546" s="6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_xlfn.TEXTSPLIT(P547,"/",)</f>
        <v>theater</v>
      </c>
      <c r="R547" t="str">
        <v>plays</v>
      </c>
      <c r="S547" s="6">
        <f t="shared" si="33"/>
        <v>43824.25</v>
      </c>
      <c r="T547" s="6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_xlfn.TEXTSPLIT(P548,"/",)</f>
        <v>theater</v>
      </c>
      <c r="R548" t="str">
        <v>plays</v>
      </c>
      <c r="S548" s="6">
        <f t="shared" si="33"/>
        <v>43360.208333333328</v>
      </c>
      <c r="T548" s="6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_xlfn.TEXTSPLIT(P549,"/",)</f>
        <v>film &amp; video</v>
      </c>
      <c r="R549" t="str">
        <v>drama</v>
      </c>
      <c r="S549" s="6">
        <f t="shared" si="33"/>
        <v>42029.25</v>
      </c>
      <c r="T549" s="6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_xlfn.TEXTSPLIT(P550,"/",)</f>
        <v>theater</v>
      </c>
      <c r="R550" t="str">
        <v>plays</v>
      </c>
      <c r="S550" s="6">
        <f t="shared" si="33"/>
        <v>42461.208333333328</v>
      </c>
      <c r="T550" s="6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_xlfn.TEXTSPLIT(P551,"/",)</f>
        <v>technology</v>
      </c>
      <c r="R551" t="str">
        <v>wearables</v>
      </c>
      <c r="S551" s="6">
        <f t="shared" si="33"/>
        <v>41422.208333333336</v>
      </c>
      <c r="T551" s="6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_xlfn.TEXTSPLIT(P552,"/",)</f>
        <v>music</v>
      </c>
      <c r="R552" t="str">
        <v>indie rock</v>
      </c>
      <c r="S552" s="6">
        <f t="shared" si="33"/>
        <v>40968.25</v>
      </c>
      <c r="T552" s="6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_xlfn.TEXTSPLIT(P553,"/",)</f>
        <v>technology</v>
      </c>
      <c r="R553" t="str">
        <v>web</v>
      </c>
      <c r="S553" s="6">
        <f t="shared" si="33"/>
        <v>41993.25</v>
      </c>
      <c r="T553" s="6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_xlfn.TEXTSPLIT(P554,"/",)</f>
        <v>theater</v>
      </c>
      <c r="R554" t="str">
        <v>plays</v>
      </c>
      <c r="S554" s="6">
        <f t="shared" si="33"/>
        <v>42700.25</v>
      </c>
      <c r="T554" s="6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_xlfn.TEXTSPLIT(P555,"/",)</f>
        <v>music</v>
      </c>
      <c r="R555" t="str">
        <v>rock</v>
      </c>
      <c r="S555" s="6">
        <f t="shared" si="33"/>
        <v>40545.25</v>
      </c>
      <c r="T555" s="6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_xlfn.TEXTSPLIT(P556,"/",)</f>
        <v>music</v>
      </c>
      <c r="R556" t="str">
        <v>indie rock</v>
      </c>
      <c r="S556" s="6">
        <f t="shared" si="33"/>
        <v>42723.25</v>
      </c>
      <c r="T556" s="6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_xlfn.TEXTSPLIT(P557,"/",)</f>
        <v>music</v>
      </c>
      <c r="R557" t="str">
        <v>rock</v>
      </c>
      <c r="S557" s="6">
        <f t="shared" si="33"/>
        <v>41731.208333333336</v>
      </c>
      <c r="T557" s="6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_xlfn.TEXTSPLIT(P558,"/",)</f>
        <v>publishing</v>
      </c>
      <c r="R558" t="str">
        <v>translations</v>
      </c>
      <c r="S558" s="6">
        <f t="shared" si="33"/>
        <v>40792.208333333336</v>
      </c>
      <c r="T558" s="6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_xlfn.TEXTSPLIT(P559,"/",)</f>
        <v>film &amp; video</v>
      </c>
      <c r="R559" t="str">
        <v>science fiction</v>
      </c>
      <c r="S559" s="6">
        <f t="shared" si="33"/>
        <v>42279.208333333328</v>
      </c>
      <c r="T559" s="6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_xlfn.TEXTSPLIT(P560,"/",)</f>
        <v>theater</v>
      </c>
      <c r="R560" t="str">
        <v>plays</v>
      </c>
      <c r="S560" s="6">
        <f t="shared" si="33"/>
        <v>42424.25</v>
      </c>
      <c r="T560" s="6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_xlfn.TEXTSPLIT(P561,"/",)</f>
        <v>theater</v>
      </c>
      <c r="R561" t="str">
        <v>plays</v>
      </c>
      <c r="S561" s="6">
        <f t="shared" si="33"/>
        <v>42584.208333333328</v>
      </c>
      <c r="T561" s="6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_xlfn.TEXTSPLIT(P562,"/",)</f>
        <v>film &amp; video</v>
      </c>
      <c r="R562" t="str">
        <v>animation</v>
      </c>
      <c r="S562" s="6">
        <f t="shared" si="33"/>
        <v>40865.25</v>
      </c>
      <c r="T562" s="6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_xlfn.TEXTSPLIT(P563,"/",)</f>
        <v>theater</v>
      </c>
      <c r="R563" t="str">
        <v>plays</v>
      </c>
      <c r="S563" s="6">
        <f t="shared" si="33"/>
        <v>40833.208333333336</v>
      </c>
      <c r="T563" s="6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_xlfn.TEXTSPLIT(P564,"/",)</f>
        <v>music</v>
      </c>
      <c r="R564" t="str">
        <v>rock</v>
      </c>
      <c r="S564" s="6">
        <f t="shared" si="33"/>
        <v>43536.208333333328</v>
      </c>
      <c r="T564" s="6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_xlfn.TEXTSPLIT(P565,"/",)</f>
        <v>film &amp; video</v>
      </c>
      <c r="R565" t="str">
        <v>documentary</v>
      </c>
      <c r="S565" s="6">
        <f t="shared" si="33"/>
        <v>43417.25</v>
      </c>
      <c r="T565" s="6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_xlfn.TEXTSPLIT(P566,"/",)</f>
        <v>theater</v>
      </c>
      <c r="R566" t="str">
        <v>plays</v>
      </c>
      <c r="S566" s="6">
        <f t="shared" si="33"/>
        <v>42078.208333333328</v>
      </c>
      <c r="T566" s="6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_xlfn.TEXTSPLIT(P567,"/",)</f>
        <v>theater</v>
      </c>
      <c r="R567" t="str">
        <v>plays</v>
      </c>
      <c r="S567" s="6">
        <f t="shared" si="33"/>
        <v>40862.25</v>
      </c>
      <c r="T567" s="6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_xlfn.TEXTSPLIT(P568,"/",)</f>
        <v>music</v>
      </c>
      <c r="R568" t="str">
        <v>electric music</v>
      </c>
      <c r="S568" s="6">
        <f t="shared" si="33"/>
        <v>42424.25</v>
      </c>
      <c r="T568" s="6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_xlfn.TEXTSPLIT(P569,"/",)</f>
        <v>music</v>
      </c>
      <c r="R569" t="str">
        <v>rock</v>
      </c>
      <c r="S569" s="6">
        <f t="shared" si="33"/>
        <v>41830.208333333336</v>
      </c>
      <c r="T569" s="6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_xlfn.TEXTSPLIT(P570,"/",)</f>
        <v>theater</v>
      </c>
      <c r="R570" t="str">
        <v>plays</v>
      </c>
      <c r="S570" s="6">
        <f t="shared" si="33"/>
        <v>40374.208333333336</v>
      </c>
      <c r="T570" s="6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_xlfn.TEXTSPLIT(P571,"/",)</f>
        <v>film &amp; video</v>
      </c>
      <c r="R571" t="str">
        <v>animation</v>
      </c>
      <c r="S571" s="6">
        <f t="shared" si="33"/>
        <v>40554.25</v>
      </c>
      <c r="T571" s="6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_xlfn.TEXTSPLIT(P572,"/",)</f>
        <v>music</v>
      </c>
      <c r="R572" t="str">
        <v>rock</v>
      </c>
      <c r="S572" s="6">
        <f t="shared" si="33"/>
        <v>41993.25</v>
      </c>
      <c r="T572" s="6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_xlfn.TEXTSPLIT(P573,"/",)</f>
        <v>film &amp; video</v>
      </c>
      <c r="R573" t="str">
        <v>shorts</v>
      </c>
      <c r="S573" s="6">
        <f t="shared" si="33"/>
        <v>42174.208333333328</v>
      </c>
      <c r="T573" s="6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_xlfn.TEXTSPLIT(P574,"/",)</f>
        <v>music</v>
      </c>
      <c r="R574" t="str">
        <v>rock</v>
      </c>
      <c r="S574" s="6">
        <f t="shared" si="33"/>
        <v>42275.208333333328</v>
      </c>
      <c r="T574" s="6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_xlfn.TEXTSPLIT(P575,"/",)</f>
        <v>journalism</v>
      </c>
      <c r="R575" t="str">
        <v>audio</v>
      </c>
      <c r="S575" s="6">
        <f t="shared" si="33"/>
        <v>41761.208333333336</v>
      </c>
      <c r="T575" s="6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_xlfn.TEXTSPLIT(P576,"/",)</f>
        <v>food</v>
      </c>
      <c r="R576" t="str">
        <v>food trucks</v>
      </c>
      <c r="S576" s="6">
        <f t="shared" si="33"/>
        <v>43806.25</v>
      </c>
      <c r="T576" s="6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_xlfn.TEXTSPLIT(P577,"/",)</f>
        <v>theater</v>
      </c>
      <c r="R577" t="str">
        <v>plays</v>
      </c>
      <c r="S577" s="6">
        <f t="shared" si="33"/>
        <v>41779.208333333336</v>
      </c>
      <c r="T577" s="6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_xlfn.TEXTSPLIT(P578,"/",)</f>
        <v>theater</v>
      </c>
      <c r="R578" t="str">
        <v>plays</v>
      </c>
      <c r="S578" s="6">
        <f t="shared" si="33"/>
        <v>43040.208333333328</v>
      </c>
      <c r="T578" s="6">
        <f t="shared" si="34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ROUND(E579/D579*100,0)</f>
        <v>19</v>
      </c>
      <c r="G579" t="s">
        <v>74</v>
      </c>
      <c r="H579">
        <v>37</v>
      </c>
      <c r="I579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_xlfn.TEXTSPLIT(P579,"/",)</f>
        <v>music</v>
      </c>
      <c r="R579" t="str">
        <v>jazz</v>
      </c>
      <c r="S579" s="6">
        <f t="shared" ref="S579:S642" si="37">(((L579/60)/60)/24)+DATE(1970,1,1)</f>
        <v>40613.25</v>
      </c>
      <c r="T579" s="6">
        <f t="shared" ref="T579:T642" si="38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_xlfn.TEXTSPLIT(P580,"/",)</f>
        <v>film &amp; video</v>
      </c>
      <c r="R580" t="str">
        <v>science fiction</v>
      </c>
      <c r="S580" s="6">
        <f t="shared" si="37"/>
        <v>40878.25</v>
      </c>
      <c r="T580" s="6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_xlfn.TEXTSPLIT(P581,"/",)</f>
        <v>music</v>
      </c>
      <c r="R581" t="str">
        <v>jazz</v>
      </c>
      <c r="S581" s="6">
        <f t="shared" si="37"/>
        <v>40762.208333333336</v>
      </c>
      <c r="T581" s="6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_xlfn.TEXTSPLIT(P582,"/",)</f>
        <v>theater</v>
      </c>
      <c r="R582" t="str">
        <v>plays</v>
      </c>
      <c r="S582" s="6">
        <f t="shared" si="37"/>
        <v>41696.25</v>
      </c>
      <c r="T582" s="6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_xlfn.TEXTSPLIT(P583,"/",)</f>
        <v>technology</v>
      </c>
      <c r="R583" t="str">
        <v>web</v>
      </c>
      <c r="S583" s="6">
        <f t="shared" si="37"/>
        <v>40662.208333333336</v>
      </c>
      <c r="T583" s="6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_xlfn.TEXTSPLIT(P584,"/",)</f>
        <v>games</v>
      </c>
      <c r="R584" t="str">
        <v>video games</v>
      </c>
      <c r="S584" s="6">
        <f t="shared" si="37"/>
        <v>42165.208333333328</v>
      </c>
      <c r="T584" s="6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_xlfn.TEXTSPLIT(P585,"/",)</f>
        <v>film &amp; video</v>
      </c>
      <c r="R585" t="str">
        <v>documentary</v>
      </c>
      <c r="S585" s="6">
        <f t="shared" si="37"/>
        <v>40959.25</v>
      </c>
      <c r="T585" s="6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_xlfn.TEXTSPLIT(P586,"/",)</f>
        <v>technology</v>
      </c>
      <c r="R586" t="str">
        <v>web</v>
      </c>
      <c r="S586" s="6">
        <f t="shared" si="37"/>
        <v>41024.208333333336</v>
      </c>
      <c r="T586" s="6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_xlfn.TEXTSPLIT(P587,"/",)</f>
        <v>publishing</v>
      </c>
      <c r="R587" t="str">
        <v>translations</v>
      </c>
      <c r="S587" s="6">
        <f t="shared" si="37"/>
        <v>40255.208333333336</v>
      </c>
      <c r="T587" s="6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_xlfn.TEXTSPLIT(P588,"/",)</f>
        <v>music</v>
      </c>
      <c r="R588" t="str">
        <v>rock</v>
      </c>
      <c r="S588" s="6">
        <f t="shared" si="37"/>
        <v>40499.25</v>
      </c>
      <c r="T588" s="6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_xlfn.TEXTSPLIT(P589,"/",)</f>
        <v>food</v>
      </c>
      <c r="R589" t="str">
        <v>food trucks</v>
      </c>
      <c r="S589" s="6">
        <f t="shared" si="37"/>
        <v>43484.25</v>
      </c>
      <c r="T589" s="6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_xlfn.TEXTSPLIT(P590,"/",)</f>
        <v>theater</v>
      </c>
      <c r="R590" t="str">
        <v>plays</v>
      </c>
      <c r="S590" s="6">
        <f t="shared" si="37"/>
        <v>40262.208333333336</v>
      </c>
      <c r="T590" s="6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_xlfn.TEXTSPLIT(P591,"/",)</f>
        <v>film &amp; video</v>
      </c>
      <c r="R591" t="str">
        <v>documentary</v>
      </c>
      <c r="S591" s="6">
        <f t="shared" si="37"/>
        <v>42190.208333333328</v>
      </c>
      <c r="T591" s="6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_xlfn.TEXTSPLIT(P592,"/",)</f>
        <v>publishing</v>
      </c>
      <c r="R592" t="str">
        <v>radio &amp; podcasts</v>
      </c>
      <c r="S592" s="6">
        <f t="shared" si="37"/>
        <v>41994.25</v>
      </c>
      <c r="T592" s="6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_xlfn.TEXTSPLIT(P593,"/",)</f>
        <v>games</v>
      </c>
      <c r="R593" t="str">
        <v>video games</v>
      </c>
      <c r="S593" s="6">
        <f t="shared" si="37"/>
        <v>40373.208333333336</v>
      </c>
      <c r="T593" s="6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_xlfn.TEXTSPLIT(P594,"/",)</f>
        <v>theater</v>
      </c>
      <c r="R594" t="str">
        <v>plays</v>
      </c>
      <c r="S594" s="6">
        <f t="shared" si="37"/>
        <v>41789.208333333336</v>
      </c>
      <c r="T594" s="6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_xlfn.TEXTSPLIT(P595,"/",)</f>
        <v>film &amp; video</v>
      </c>
      <c r="R595" t="str">
        <v>animation</v>
      </c>
      <c r="S595" s="6">
        <f t="shared" si="37"/>
        <v>41724.208333333336</v>
      </c>
      <c r="T595" s="6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_xlfn.TEXTSPLIT(P596,"/",)</f>
        <v>theater</v>
      </c>
      <c r="R596" t="str">
        <v>plays</v>
      </c>
      <c r="S596" s="6">
        <f t="shared" si="37"/>
        <v>42548.208333333328</v>
      </c>
      <c r="T596" s="6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_xlfn.TEXTSPLIT(P597,"/",)</f>
        <v>theater</v>
      </c>
      <c r="R597" t="str">
        <v>plays</v>
      </c>
      <c r="S597" s="6">
        <f t="shared" si="37"/>
        <v>40253.208333333336</v>
      </c>
      <c r="T597" s="6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_xlfn.TEXTSPLIT(P598,"/",)</f>
        <v>film &amp; video</v>
      </c>
      <c r="R598" t="str">
        <v>drama</v>
      </c>
      <c r="S598" s="6">
        <f t="shared" si="37"/>
        <v>42434.25</v>
      </c>
      <c r="T598" s="6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_xlfn.TEXTSPLIT(P599,"/",)</f>
        <v>theater</v>
      </c>
      <c r="R599" t="str">
        <v>plays</v>
      </c>
      <c r="S599" s="6">
        <f t="shared" si="37"/>
        <v>43786.25</v>
      </c>
      <c r="T599" s="6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_xlfn.TEXTSPLIT(P600,"/",)</f>
        <v>music</v>
      </c>
      <c r="R600" t="str">
        <v>rock</v>
      </c>
      <c r="S600" s="6">
        <f t="shared" si="37"/>
        <v>40344.208333333336</v>
      </c>
      <c r="T600" s="6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_xlfn.TEXTSPLIT(P601,"/",)</f>
        <v>film &amp; video</v>
      </c>
      <c r="R601" t="str">
        <v>documentary</v>
      </c>
      <c r="S601" s="6">
        <f t="shared" si="37"/>
        <v>42047.25</v>
      </c>
      <c r="T601" s="6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_xlfn.TEXTSPLIT(P602,"/",)</f>
        <v>food</v>
      </c>
      <c r="R602" t="str">
        <v>food trucks</v>
      </c>
      <c r="S602" s="6">
        <f t="shared" si="37"/>
        <v>41485.208333333336</v>
      </c>
      <c r="T602" s="6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_xlfn.TEXTSPLIT(P603,"/",)</f>
        <v>technology</v>
      </c>
      <c r="R603" t="str">
        <v>wearables</v>
      </c>
      <c r="S603" s="6">
        <f t="shared" si="37"/>
        <v>41789.208333333336</v>
      </c>
      <c r="T603" s="6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_xlfn.TEXTSPLIT(P604,"/",)</f>
        <v>theater</v>
      </c>
      <c r="R604" t="str">
        <v>plays</v>
      </c>
      <c r="S604" s="6">
        <f t="shared" si="37"/>
        <v>42160.208333333328</v>
      </c>
      <c r="T604" s="6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_xlfn.TEXTSPLIT(P605,"/",)</f>
        <v>theater</v>
      </c>
      <c r="R605" t="str">
        <v>plays</v>
      </c>
      <c r="S605" s="6">
        <f t="shared" si="37"/>
        <v>43573.208333333328</v>
      </c>
      <c r="T605" s="6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_xlfn.TEXTSPLIT(P606,"/",)</f>
        <v>theater</v>
      </c>
      <c r="R606" t="str">
        <v>plays</v>
      </c>
      <c r="S606" s="6">
        <f t="shared" si="37"/>
        <v>40565.25</v>
      </c>
      <c r="T606" s="6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_xlfn.TEXTSPLIT(P607,"/",)</f>
        <v>publishing</v>
      </c>
      <c r="R607" t="str">
        <v>nonfiction</v>
      </c>
      <c r="S607" s="6">
        <f t="shared" si="37"/>
        <v>42280.208333333328</v>
      </c>
      <c r="T607" s="6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_xlfn.TEXTSPLIT(P608,"/",)</f>
        <v>music</v>
      </c>
      <c r="R608" t="str">
        <v>rock</v>
      </c>
      <c r="S608" s="6">
        <f t="shared" si="37"/>
        <v>42436.25</v>
      </c>
      <c r="T608" s="6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_xlfn.TEXTSPLIT(P609,"/",)</f>
        <v>food</v>
      </c>
      <c r="R609" t="str">
        <v>food trucks</v>
      </c>
      <c r="S609" s="6">
        <f t="shared" si="37"/>
        <v>41721.208333333336</v>
      </c>
      <c r="T609" s="6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_xlfn.TEXTSPLIT(P610,"/",)</f>
        <v>music</v>
      </c>
      <c r="R610" t="str">
        <v>jazz</v>
      </c>
      <c r="S610" s="6">
        <f t="shared" si="37"/>
        <v>43530.25</v>
      </c>
      <c r="T610" s="6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_xlfn.TEXTSPLIT(P611,"/",)</f>
        <v>film &amp; video</v>
      </c>
      <c r="R611" t="str">
        <v>science fiction</v>
      </c>
      <c r="S611" s="6">
        <f t="shared" si="37"/>
        <v>43481.25</v>
      </c>
      <c r="T611" s="6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_xlfn.TEXTSPLIT(P612,"/",)</f>
        <v>theater</v>
      </c>
      <c r="R612" t="str">
        <v>plays</v>
      </c>
      <c r="S612" s="6">
        <f t="shared" si="37"/>
        <v>41259.25</v>
      </c>
      <c r="T612" s="6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_xlfn.TEXTSPLIT(P613,"/",)</f>
        <v>theater</v>
      </c>
      <c r="R613" t="str">
        <v>plays</v>
      </c>
      <c r="S613" s="6">
        <f t="shared" si="37"/>
        <v>41480.208333333336</v>
      </c>
      <c r="T613" s="6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_xlfn.TEXTSPLIT(P614,"/",)</f>
        <v>music</v>
      </c>
      <c r="R614" t="str">
        <v>electric music</v>
      </c>
      <c r="S614" s="6">
        <f t="shared" si="37"/>
        <v>40474.208333333336</v>
      </c>
      <c r="T614" s="6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_xlfn.TEXTSPLIT(P615,"/",)</f>
        <v>theater</v>
      </c>
      <c r="R615" t="str">
        <v>plays</v>
      </c>
      <c r="S615" s="6">
        <f t="shared" si="37"/>
        <v>42973.208333333328</v>
      </c>
      <c r="T615" s="6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_xlfn.TEXTSPLIT(P616,"/",)</f>
        <v>theater</v>
      </c>
      <c r="R616" t="str">
        <v>plays</v>
      </c>
      <c r="S616" s="6">
        <f t="shared" si="37"/>
        <v>42746.25</v>
      </c>
      <c r="T616" s="6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_xlfn.TEXTSPLIT(P617,"/",)</f>
        <v>theater</v>
      </c>
      <c r="R617" t="str">
        <v>plays</v>
      </c>
      <c r="S617" s="6">
        <f t="shared" si="37"/>
        <v>42489.208333333328</v>
      </c>
      <c r="T617" s="6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_xlfn.TEXTSPLIT(P618,"/",)</f>
        <v>music</v>
      </c>
      <c r="R618" t="str">
        <v>indie rock</v>
      </c>
      <c r="S618" s="6">
        <f t="shared" si="37"/>
        <v>41537.208333333336</v>
      </c>
      <c r="T618" s="6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_xlfn.TEXTSPLIT(P619,"/",)</f>
        <v>theater</v>
      </c>
      <c r="R619" t="str">
        <v>plays</v>
      </c>
      <c r="S619" s="6">
        <f t="shared" si="37"/>
        <v>41794.208333333336</v>
      </c>
      <c r="T619" s="6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_xlfn.TEXTSPLIT(P620,"/",)</f>
        <v>publishing</v>
      </c>
      <c r="R620" t="str">
        <v>nonfiction</v>
      </c>
      <c r="S620" s="6">
        <f t="shared" si="37"/>
        <v>41396.208333333336</v>
      </c>
      <c r="T620" s="6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_xlfn.TEXTSPLIT(P621,"/",)</f>
        <v>theater</v>
      </c>
      <c r="R621" t="str">
        <v>plays</v>
      </c>
      <c r="S621" s="6">
        <f t="shared" si="37"/>
        <v>40669.208333333336</v>
      </c>
      <c r="T621" s="6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_xlfn.TEXTSPLIT(P622,"/",)</f>
        <v>photography</v>
      </c>
      <c r="R622" t="str">
        <v>photography books</v>
      </c>
      <c r="S622" s="6">
        <f t="shared" si="37"/>
        <v>42559.208333333328</v>
      </c>
      <c r="T622" s="6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_xlfn.TEXTSPLIT(P623,"/",)</f>
        <v>theater</v>
      </c>
      <c r="R623" t="str">
        <v>plays</v>
      </c>
      <c r="S623" s="6">
        <f t="shared" si="37"/>
        <v>42626.208333333328</v>
      </c>
      <c r="T623" s="6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_xlfn.TEXTSPLIT(P624,"/",)</f>
        <v>music</v>
      </c>
      <c r="R624" t="str">
        <v>indie rock</v>
      </c>
      <c r="S624" s="6">
        <f t="shared" si="37"/>
        <v>43205.208333333328</v>
      </c>
      <c r="T624" s="6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_xlfn.TEXTSPLIT(P625,"/",)</f>
        <v>theater</v>
      </c>
      <c r="R625" t="str">
        <v>plays</v>
      </c>
      <c r="S625" s="6">
        <f t="shared" si="37"/>
        <v>42201.208333333328</v>
      </c>
      <c r="T625" s="6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_xlfn.TEXTSPLIT(P626,"/",)</f>
        <v>photography</v>
      </c>
      <c r="R626" t="str">
        <v>photography books</v>
      </c>
      <c r="S626" s="6">
        <f t="shared" si="37"/>
        <v>42029.25</v>
      </c>
      <c r="T626" s="6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_xlfn.TEXTSPLIT(P627,"/",)</f>
        <v>theater</v>
      </c>
      <c r="R627" t="str">
        <v>plays</v>
      </c>
      <c r="S627" s="6">
        <f t="shared" si="37"/>
        <v>43857.25</v>
      </c>
      <c r="T627" s="6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_xlfn.TEXTSPLIT(P628,"/",)</f>
        <v>theater</v>
      </c>
      <c r="R628" t="str">
        <v>plays</v>
      </c>
      <c r="S628" s="6">
        <f t="shared" si="37"/>
        <v>40449.208333333336</v>
      </c>
      <c r="T628" s="6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_xlfn.TEXTSPLIT(P629,"/",)</f>
        <v>food</v>
      </c>
      <c r="R629" t="str">
        <v>food trucks</v>
      </c>
      <c r="S629" s="6">
        <f t="shared" si="37"/>
        <v>40345.208333333336</v>
      </c>
      <c r="T629" s="6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_xlfn.TEXTSPLIT(P630,"/",)</f>
        <v>music</v>
      </c>
      <c r="R630" t="str">
        <v>indie rock</v>
      </c>
      <c r="S630" s="6">
        <f t="shared" si="37"/>
        <v>40455.208333333336</v>
      </c>
      <c r="T630" s="6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_xlfn.TEXTSPLIT(P631,"/",)</f>
        <v>theater</v>
      </c>
      <c r="R631" t="str">
        <v>plays</v>
      </c>
      <c r="S631" s="6">
        <f t="shared" si="37"/>
        <v>42557.208333333328</v>
      </c>
      <c r="T631" s="6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_xlfn.TEXTSPLIT(P632,"/",)</f>
        <v>theater</v>
      </c>
      <c r="R632" t="str">
        <v>plays</v>
      </c>
      <c r="S632" s="6">
        <f t="shared" si="37"/>
        <v>43586.208333333328</v>
      </c>
      <c r="T632" s="6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_xlfn.TEXTSPLIT(P633,"/",)</f>
        <v>theater</v>
      </c>
      <c r="R633" t="str">
        <v>plays</v>
      </c>
      <c r="S633" s="6">
        <f t="shared" si="37"/>
        <v>43550.208333333328</v>
      </c>
      <c r="T633" s="6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_xlfn.TEXTSPLIT(P634,"/",)</f>
        <v>theater</v>
      </c>
      <c r="R634" t="str">
        <v>plays</v>
      </c>
      <c r="S634" s="6">
        <f t="shared" si="37"/>
        <v>41945.208333333336</v>
      </c>
      <c r="T634" s="6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_xlfn.TEXTSPLIT(P635,"/",)</f>
        <v>film &amp; video</v>
      </c>
      <c r="R635" t="str">
        <v>animation</v>
      </c>
      <c r="S635" s="6">
        <f t="shared" si="37"/>
        <v>42315.25</v>
      </c>
      <c r="T635" s="6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_xlfn.TEXTSPLIT(P636,"/",)</f>
        <v>film &amp; video</v>
      </c>
      <c r="R636" t="str">
        <v>television</v>
      </c>
      <c r="S636" s="6">
        <f t="shared" si="37"/>
        <v>42819.208333333328</v>
      </c>
      <c r="T636" s="6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_xlfn.TEXTSPLIT(P637,"/",)</f>
        <v>film &amp; video</v>
      </c>
      <c r="R637" t="str">
        <v>television</v>
      </c>
      <c r="S637" s="6">
        <f t="shared" si="37"/>
        <v>41314.25</v>
      </c>
      <c r="T637" s="6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_xlfn.TEXTSPLIT(P638,"/",)</f>
        <v>film &amp; video</v>
      </c>
      <c r="R638" t="str">
        <v>animation</v>
      </c>
      <c r="S638" s="6">
        <f t="shared" si="37"/>
        <v>40926.25</v>
      </c>
      <c r="T638" s="6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_xlfn.TEXTSPLIT(P639,"/",)</f>
        <v>theater</v>
      </c>
      <c r="R639" t="str">
        <v>plays</v>
      </c>
      <c r="S639" s="6">
        <f t="shared" si="37"/>
        <v>42688.25</v>
      </c>
      <c r="T639" s="6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_xlfn.TEXTSPLIT(P640,"/",)</f>
        <v>theater</v>
      </c>
      <c r="R640" t="str">
        <v>plays</v>
      </c>
      <c r="S640" s="6">
        <f t="shared" si="37"/>
        <v>40386.208333333336</v>
      </c>
      <c r="T640" s="6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_xlfn.TEXTSPLIT(P641,"/",)</f>
        <v>film &amp; video</v>
      </c>
      <c r="R641" t="str">
        <v>drama</v>
      </c>
      <c r="S641" s="6">
        <f t="shared" si="37"/>
        <v>43309.208333333328</v>
      </c>
      <c r="T641" s="6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_xlfn.TEXTSPLIT(P642,"/",)</f>
        <v>theater</v>
      </c>
      <c r="R642" t="str">
        <v>plays</v>
      </c>
      <c r="S642" s="6">
        <f t="shared" si="37"/>
        <v>42387.25</v>
      </c>
      <c r="T642" s="6">
        <f t="shared" si="38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ROUND(E643/D643*100,0)</f>
        <v>120</v>
      </c>
      <c r="G643" t="s">
        <v>20</v>
      </c>
      <c r="H643">
        <v>194</v>
      </c>
      <c r="I643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_xlfn.TEXTSPLIT(P643,"/",)</f>
        <v>theater</v>
      </c>
      <c r="R643" t="str">
        <v>plays</v>
      </c>
      <c r="S643" s="6">
        <f t="shared" ref="S643:S706" si="41">(((L643/60)/60)/24)+DATE(1970,1,1)</f>
        <v>42786.25</v>
      </c>
      <c r="T643" s="6">
        <f t="shared" ref="T643:T706" si="42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_xlfn.TEXTSPLIT(P644,"/",)</f>
        <v>technology</v>
      </c>
      <c r="R644" t="str">
        <v>wearables</v>
      </c>
      <c r="S644" s="6">
        <f t="shared" si="41"/>
        <v>43451.25</v>
      </c>
      <c r="T644" s="6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_xlfn.TEXTSPLIT(P645,"/",)</f>
        <v>theater</v>
      </c>
      <c r="R645" t="str">
        <v>plays</v>
      </c>
      <c r="S645" s="6">
        <f t="shared" si="41"/>
        <v>42795.25</v>
      </c>
      <c r="T645" s="6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_xlfn.TEXTSPLIT(P646,"/",)</f>
        <v>theater</v>
      </c>
      <c r="R646" t="str">
        <v>plays</v>
      </c>
      <c r="S646" s="6">
        <f t="shared" si="41"/>
        <v>43452.25</v>
      </c>
      <c r="T646" s="6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_xlfn.TEXTSPLIT(P647,"/",)</f>
        <v>music</v>
      </c>
      <c r="R647" t="str">
        <v>rock</v>
      </c>
      <c r="S647" s="6">
        <f t="shared" si="41"/>
        <v>43369.208333333328</v>
      </c>
      <c r="T647" s="6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_xlfn.TEXTSPLIT(P648,"/",)</f>
        <v>games</v>
      </c>
      <c r="R648" t="str">
        <v>video games</v>
      </c>
      <c r="S648" s="6">
        <f t="shared" si="41"/>
        <v>41346.208333333336</v>
      </c>
      <c r="T648" s="6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_xlfn.TEXTSPLIT(P649,"/",)</f>
        <v>publishing</v>
      </c>
      <c r="R649" t="str">
        <v>translations</v>
      </c>
      <c r="S649" s="6">
        <f t="shared" si="41"/>
        <v>43199.208333333328</v>
      </c>
      <c r="T649" s="6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_xlfn.TEXTSPLIT(P650,"/",)</f>
        <v>food</v>
      </c>
      <c r="R650" t="str">
        <v>food trucks</v>
      </c>
      <c r="S650" s="6">
        <f t="shared" si="41"/>
        <v>42922.208333333328</v>
      </c>
      <c r="T650" s="6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_xlfn.TEXTSPLIT(P651,"/",)</f>
        <v>theater</v>
      </c>
      <c r="R651" t="str">
        <v>plays</v>
      </c>
      <c r="S651" s="6">
        <f t="shared" si="41"/>
        <v>40471.208333333336</v>
      </c>
      <c r="T651" s="6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_xlfn.TEXTSPLIT(P652,"/",)</f>
        <v>music</v>
      </c>
      <c r="R652" t="str">
        <v>jazz</v>
      </c>
      <c r="S652" s="6">
        <f t="shared" si="41"/>
        <v>41828.208333333336</v>
      </c>
      <c r="T652" s="6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_xlfn.TEXTSPLIT(P653,"/",)</f>
        <v>film &amp; video</v>
      </c>
      <c r="R653" t="str">
        <v>shorts</v>
      </c>
      <c r="S653" s="6">
        <f t="shared" si="41"/>
        <v>41692.25</v>
      </c>
      <c r="T653" s="6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_xlfn.TEXTSPLIT(P654,"/",)</f>
        <v>technology</v>
      </c>
      <c r="R654" t="str">
        <v>web</v>
      </c>
      <c r="S654" s="6">
        <f t="shared" si="41"/>
        <v>42587.208333333328</v>
      </c>
      <c r="T654" s="6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_xlfn.TEXTSPLIT(P655,"/",)</f>
        <v>technology</v>
      </c>
      <c r="R655" t="str">
        <v>web</v>
      </c>
      <c r="S655" s="6">
        <f t="shared" si="41"/>
        <v>42468.208333333328</v>
      </c>
      <c r="T655" s="6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_xlfn.TEXTSPLIT(P656,"/",)</f>
        <v>music</v>
      </c>
      <c r="R656" t="str">
        <v>metal</v>
      </c>
      <c r="S656" s="6">
        <f t="shared" si="41"/>
        <v>42240.208333333328</v>
      </c>
      <c r="T656" s="6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_xlfn.TEXTSPLIT(P657,"/",)</f>
        <v>photography</v>
      </c>
      <c r="R657" t="str">
        <v>photography books</v>
      </c>
      <c r="S657" s="6">
        <f t="shared" si="41"/>
        <v>42796.25</v>
      </c>
      <c r="T657" s="6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_xlfn.TEXTSPLIT(P658,"/",)</f>
        <v>food</v>
      </c>
      <c r="R658" t="str">
        <v>food trucks</v>
      </c>
      <c r="S658" s="6">
        <f t="shared" si="41"/>
        <v>43097.25</v>
      </c>
      <c r="T658" s="6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_xlfn.TEXTSPLIT(P659,"/",)</f>
        <v>film &amp; video</v>
      </c>
      <c r="R659" t="str">
        <v>science fiction</v>
      </c>
      <c r="S659" s="6">
        <f t="shared" si="41"/>
        <v>43096.25</v>
      </c>
      <c r="T659" s="6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_xlfn.TEXTSPLIT(P660,"/",)</f>
        <v>music</v>
      </c>
      <c r="R660" t="str">
        <v>rock</v>
      </c>
      <c r="S660" s="6">
        <f t="shared" si="41"/>
        <v>42246.208333333328</v>
      </c>
      <c r="T660" s="6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_xlfn.TEXTSPLIT(P661,"/",)</f>
        <v>film &amp; video</v>
      </c>
      <c r="R661" t="str">
        <v>documentary</v>
      </c>
      <c r="S661" s="6">
        <f t="shared" si="41"/>
        <v>40570.25</v>
      </c>
      <c r="T661" s="6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_xlfn.TEXTSPLIT(P662,"/",)</f>
        <v>theater</v>
      </c>
      <c r="R662" t="str">
        <v>plays</v>
      </c>
      <c r="S662" s="6">
        <f t="shared" si="41"/>
        <v>42237.208333333328</v>
      </c>
      <c r="T662" s="6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_xlfn.TEXTSPLIT(P663,"/",)</f>
        <v>music</v>
      </c>
      <c r="R663" t="str">
        <v>jazz</v>
      </c>
      <c r="S663" s="6">
        <f t="shared" si="41"/>
        <v>40996.208333333336</v>
      </c>
      <c r="T663" s="6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_xlfn.TEXTSPLIT(P664,"/",)</f>
        <v>theater</v>
      </c>
      <c r="R664" t="str">
        <v>plays</v>
      </c>
      <c r="S664" s="6">
        <f t="shared" si="41"/>
        <v>43443.25</v>
      </c>
      <c r="T664" s="6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_xlfn.TEXTSPLIT(P665,"/",)</f>
        <v>theater</v>
      </c>
      <c r="R665" t="str">
        <v>plays</v>
      </c>
      <c r="S665" s="6">
        <f t="shared" si="41"/>
        <v>40458.208333333336</v>
      </c>
      <c r="T665" s="6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_xlfn.TEXTSPLIT(P666,"/",)</f>
        <v>music</v>
      </c>
      <c r="R666" t="str">
        <v>jazz</v>
      </c>
      <c r="S666" s="6">
        <f t="shared" si="41"/>
        <v>40959.25</v>
      </c>
      <c r="T666" s="6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_xlfn.TEXTSPLIT(P667,"/",)</f>
        <v>film &amp; video</v>
      </c>
      <c r="R667" t="str">
        <v>documentary</v>
      </c>
      <c r="S667" s="6">
        <f t="shared" si="41"/>
        <v>40733.208333333336</v>
      </c>
      <c r="T667" s="6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_xlfn.TEXTSPLIT(P668,"/",)</f>
        <v>theater</v>
      </c>
      <c r="R668" t="str">
        <v>plays</v>
      </c>
      <c r="S668" s="6">
        <f t="shared" si="41"/>
        <v>41516.208333333336</v>
      </c>
      <c r="T668" s="6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_xlfn.TEXTSPLIT(P669,"/",)</f>
        <v>journalism</v>
      </c>
      <c r="R669" t="str">
        <v>audio</v>
      </c>
      <c r="S669" s="6">
        <f t="shared" si="41"/>
        <v>41892.208333333336</v>
      </c>
      <c r="T669" s="6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_xlfn.TEXTSPLIT(P670,"/",)</f>
        <v>theater</v>
      </c>
      <c r="R670" t="str">
        <v>plays</v>
      </c>
      <c r="S670" s="6">
        <f t="shared" si="41"/>
        <v>41122.208333333336</v>
      </c>
      <c r="T670" s="6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_xlfn.TEXTSPLIT(P671,"/",)</f>
        <v>theater</v>
      </c>
      <c r="R671" t="str">
        <v>plays</v>
      </c>
      <c r="S671" s="6">
        <f t="shared" si="41"/>
        <v>42912.208333333328</v>
      </c>
      <c r="T671" s="6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_xlfn.TEXTSPLIT(P672,"/",)</f>
        <v>music</v>
      </c>
      <c r="R672" t="str">
        <v>indie rock</v>
      </c>
      <c r="S672" s="6">
        <f t="shared" si="41"/>
        <v>42425.25</v>
      </c>
      <c r="T672" s="6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_xlfn.TEXTSPLIT(P673,"/",)</f>
        <v>theater</v>
      </c>
      <c r="R673" t="str">
        <v>plays</v>
      </c>
      <c r="S673" s="6">
        <f t="shared" si="41"/>
        <v>40390.208333333336</v>
      </c>
      <c r="T673" s="6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_xlfn.TEXTSPLIT(P674,"/",)</f>
        <v>theater</v>
      </c>
      <c r="R674" t="str">
        <v>plays</v>
      </c>
      <c r="S674" s="6">
        <f t="shared" si="41"/>
        <v>43180.208333333328</v>
      </c>
      <c r="T674" s="6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_xlfn.TEXTSPLIT(P675,"/",)</f>
        <v>music</v>
      </c>
      <c r="R675" t="str">
        <v>indie rock</v>
      </c>
      <c r="S675" s="6">
        <f t="shared" si="41"/>
        <v>42475.208333333328</v>
      </c>
      <c r="T675" s="6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_xlfn.TEXTSPLIT(P676,"/",)</f>
        <v>photography</v>
      </c>
      <c r="R676" t="str">
        <v>photography books</v>
      </c>
      <c r="S676" s="6">
        <f t="shared" si="41"/>
        <v>40774.208333333336</v>
      </c>
      <c r="T676" s="6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_xlfn.TEXTSPLIT(P677,"/",)</f>
        <v>journalism</v>
      </c>
      <c r="R677" t="str">
        <v>audio</v>
      </c>
      <c r="S677" s="6">
        <f t="shared" si="41"/>
        <v>43719.208333333328</v>
      </c>
      <c r="T677" s="6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_xlfn.TEXTSPLIT(P678,"/",)</f>
        <v>photography</v>
      </c>
      <c r="R678" t="str">
        <v>photography books</v>
      </c>
      <c r="S678" s="6">
        <f t="shared" si="41"/>
        <v>41178.208333333336</v>
      </c>
      <c r="T678" s="6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_xlfn.TEXTSPLIT(P679,"/",)</f>
        <v>publishing</v>
      </c>
      <c r="R679" t="str">
        <v>fiction</v>
      </c>
      <c r="S679" s="6">
        <f t="shared" si="41"/>
        <v>42561.208333333328</v>
      </c>
      <c r="T679" s="6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_xlfn.TEXTSPLIT(P680,"/",)</f>
        <v>film &amp; video</v>
      </c>
      <c r="R680" t="str">
        <v>drama</v>
      </c>
      <c r="S680" s="6">
        <f t="shared" si="41"/>
        <v>43484.25</v>
      </c>
      <c r="T680" s="6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_xlfn.TEXTSPLIT(P681,"/",)</f>
        <v>food</v>
      </c>
      <c r="R681" t="str">
        <v>food trucks</v>
      </c>
      <c r="S681" s="6">
        <f t="shared" si="41"/>
        <v>43756.208333333328</v>
      </c>
      <c r="T681" s="6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_xlfn.TEXTSPLIT(P682,"/",)</f>
        <v>games</v>
      </c>
      <c r="R682" t="str">
        <v>mobile games</v>
      </c>
      <c r="S682" s="6">
        <f t="shared" si="41"/>
        <v>43813.25</v>
      </c>
      <c r="T682" s="6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_xlfn.TEXTSPLIT(P683,"/",)</f>
        <v>theater</v>
      </c>
      <c r="R683" t="str">
        <v>plays</v>
      </c>
      <c r="S683" s="6">
        <f t="shared" si="41"/>
        <v>40898.25</v>
      </c>
      <c r="T683" s="6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_xlfn.TEXTSPLIT(P684,"/",)</f>
        <v>theater</v>
      </c>
      <c r="R684" t="str">
        <v>plays</v>
      </c>
      <c r="S684" s="6">
        <f t="shared" si="41"/>
        <v>41619.25</v>
      </c>
      <c r="T684" s="6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_xlfn.TEXTSPLIT(P685,"/",)</f>
        <v>theater</v>
      </c>
      <c r="R685" t="str">
        <v>plays</v>
      </c>
      <c r="S685" s="6">
        <f t="shared" si="41"/>
        <v>43359.208333333328</v>
      </c>
      <c r="T685" s="6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_xlfn.TEXTSPLIT(P686,"/",)</f>
        <v>publishing</v>
      </c>
      <c r="R686" t="str">
        <v>nonfiction</v>
      </c>
      <c r="S686" s="6">
        <f t="shared" si="41"/>
        <v>40358.208333333336</v>
      </c>
      <c r="T686" s="6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_xlfn.TEXTSPLIT(P687,"/",)</f>
        <v>theater</v>
      </c>
      <c r="R687" t="str">
        <v>plays</v>
      </c>
      <c r="S687" s="6">
        <f t="shared" si="41"/>
        <v>42239.208333333328</v>
      </c>
      <c r="T687" s="6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_xlfn.TEXTSPLIT(P688,"/",)</f>
        <v>technology</v>
      </c>
      <c r="R688" t="str">
        <v>wearables</v>
      </c>
      <c r="S688" s="6">
        <f t="shared" si="41"/>
        <v>43186.208333333328</v>
      </c>
      <c r="T688" s="6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_xlfn.TEXTSPLIT(P689,"/",)</f>
        <v>theater</v>
      </c>
      <c r="R689" t="str">
        <v>plays</v>
      </c>
      <c r="S689" s="6">
        <f t="shared" si="41"/>
        <v>42806.25</v>
      </c>
      <c r="T689" s="6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_xlfn.TEXTSPLIT(P690,"/",)</f>
        <v>film &amp; video</v>
      </c>
      <c r="R690" t="str">
        <v>television</v>
      </c>
      <c r="S690" s="6">
        <f t="shared" si="41"/>
        <v>43475.25</v>
      </c>
      <c r="T690" s="6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_xlfn.TEXTSPLIT(P691,"/",)</f>
        <v>technology</v>
      </c>
      <c r="R691" t="str">
        <v>web</v>
      </c>
      <c r="S691" s="6">
        <f t="shared" si="41"/>
        <v>41576.208333333336</v>
      </c>
      <c r="T691" s="6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_xlfn.TEXTSPLIT(P692,"/",)</f>
        <v>film &amp; video</v>
      </c>
      <c r="R692" t="str">
        <v>documentary</v>
      </c>
      <c r="S692" s="6">
        <f t="shared" si="41"/>
        <v>40874.25</v>
      </c>
      <c r="T692" s="6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_xlfn.TEXTSPLIT(P693,"/",)</f>
        <v>film &amp; video</v>
      </c>
      <c r="R693" t="str">
        <v>documentary</v>
      </c>
      <c r="S693" s="6">
        <f t="shared" si="41"/>
        <v>41185.208333333336</v>
      </c>
      <c r="T693" s="6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_xlfn.TEXTSPLIT(P694,"/",)</f>
        <v>music</v>
      </c>
      <c r="R694" t="str">
        <v>rock</v>
      </c>
      <c r="S694" s="6">
        <f t="shared" si="41"/>
        <v>43655.208333333328</v>
      </c>
      <c r="T694" s="6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_xlfn.TEXTSPLIT(P695,"/",)</f>
        <v>theater</v>
      </c>
      <c r="R695" t="str">
        <v>plays</v>
      </c>
      <c r="S695" s="6">
        <f t="shared" si="41"/>
        <v>43025.208333333328</v>
      </c>
      <c r="T695" s="6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_xlfn.TEXTSPLIT(P696,"/",)</f>
        <v>theater</v>
      </c>
      <c r="R696" t="str">
        <v>plays</v>
      </c>
      <c r="S696" s="6">
        <f t="shared" si="41"/>
        <v>43066.25</v>
      </c>
      <c r="T696" s="6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_xlfn.TEXTSPLIT(P697,"/",)</f>
        <v>music</v>
      </c>
      <c r="R697" t="str">
        <v>rock</v>
      </c>
      <c r="S697" s="6">
        <f t="shared" si="41"/>
        <v>42322.25</v>
      </c>
      <c r="T697" s="6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_xlfn.TEXTSPLIT(P698,"/",)</f>
        <v>theater</v>
      </c>
      <c r="R698" t="str">
        <v>plays</v>
      </c>
      <c r="S698" s="6">
        <f t="shared" si="41"/>
        <v>42114.208333333328</v>
      </c>
      <c r="T698" s="6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_xlfn.TEXTSPLIT(P699,"/",)</f>
        <v>music</v>
      </c>
      <c r="R699" t="str">
        <v>electric music</v>
      </c>
      <c r="S699" s="6">
        <f t="shared" si="41"/>
        <v>43190.208333333328</v>
      </c>
      <c r="T699" s="6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_xlfn.TEXTSPLIT(P700,"/",)</f>
        <v>technology</v>
      </c>
      <c r="R700" t="str">
        <v>wearables</v>
      </c>
      <c r="S700" s="6">
        <f t="shared" si="41"/>
        <v>40871.25</v>
      </c>
      <c r="T700" s="6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_xlfn.TEXTSPLIT(P701,"/",)</f>
        <v>film &amp; video</v>
      </c>
      <c r="R701" t="str">
        <v>drama</v>
      </c>
      <c r="S701" s="6">
        <f t="shared" si="41"/>
        <v>43641.208333333328</v>
      </c>
      <c r="T701" s="6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_xlfn.TEXTSPLIT(P702,"/",)</f>
        <v>technology</v>
      </c>
      <c r="R702" t="str">
        <v>wearables</v>
      </c>
      <c r="S702" s="6">
        <f t="shared" si="41"/>
        <v>40203.25</v>
      </c>
      <c r="T702" s="6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_xlfn.TEXTSPLIT(P703,"/",)</f>
        <v>theater</v>
      </c>
      <c r="R703" t="str">
        <v>plays</v>
      </c>
      <c r="S703" s="6">
        <f t="shared" si="41"/>
        <v>40629.208333333336</v>
      </c>
      <c r="T703" s="6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_xlfn.TEXTSPLIT(P704,"/",)</f>
        <v>technology</v>
      </c>
      <c r="R704" t="str">
        <v>wearables</v>
      </c>
      <c r="S704" s="6">
        <f t="shared" si="41"/>
        <v>41477.208333333336</v>
      </c>
      <c r="T704" s="6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_xlfn.TEXTSPLIT(P705,"/",)</f>
        <v>publishing</v>
      </c>
      <c r="R705" t="str">
        <v>translations</v>
      </c>
      <c r="S705" s="6">
        <f t="shared" si="41"/>
        <v>41020.208333333336</v>
      </c>
      <c r="T705" s="6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_xlfn.TEXTSPLIT(P706,"/",)</f>
        <v>film &amp; video</v>
      </c>
      <c r="R706" t="str">
        <v>animation</v>
      </c>
      <c r="S706" s="6">
        <f t="shared" si="41"/>
        <v>42555.208333333328</v>
      </c>
      <c r="T706" s="6">
        <f t="shared" si="42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ROUND(E707/D707*100,0)</f>
        <v>99</v>
      </c>
      <c r="G707" t="s">
        <v>14</v>
      </c>
      <c r="H707">
        <v>2025</v>
      </c>
      <c r="I707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_xlfn.TEXTSPLIT(P707,"/",)</f>
        <v>publishing</v>
      </c>
      <c r="R707" t="str">
        <v>nonfiction</v>
      </c>
      <c r="S707" s="6">
        <f t="shared" ref="S707:S770" si="45">(((L707/60)/60)/24)+DATE(1970,1,1)</f>
        <v>41619.25</v>
      </c>
      <c r="T707" s="6">
        <f t="shared" ref="T707:T770" si="46">(((M707/60)/60)/24)+DATE(1970,1,1)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_xlfn.TEXTSPLIT(P708,"/",)</f>
        <v>technology</v>
      </c>
      <c r="R708" t="str">
        <v>web</v>
      </c>
      <c r="S708" s="6">
        <f t="shared" si="45"/>
        <v>43471.25</v>
      </c>
      <c r="T708" s="6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_xlfn.TEXTSPLIT(P709,"/",)</f>
        <v>film &amp; video</v>
      </c>
      <c r="R709" t="str">
        <v>drama</v>
      </c>
      <c r="S709" s="6">
        <f t="shared" si="45"/>
        <v>43442.25</v>
      </c>
      <c r="T709" s="6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_xlfn.TEXTSPLIT(P710,"/",)</f>
        <v>theater</v>
      </c>
      <c r="R710" t="str">
        <v>plays</v>
      </c>
      <c r="S710" s="6">
        <f t="shared" si="45"/>
        <v>42877.208333333328</v>
      </c>
      <c r="T710" s="6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_xlfn.TEXTSPLIT(P711,"/",)</f>
        <v>theater</v>
      </c>
      <c r="R711" t="str">
        <v>plays</v>
      </c>
      <c r="S711" s="6">
        <f t="shared" si="45"/>
        <v>41018.208333333336</v>
      </c>
      <c r="T711" s="6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_xlfn.TEXTSPLIT(P712,"/",)</f>
        <v>theater</v>
      </c>
      <c r="R712" t="str">
        <v>plays</v>
      </c>
      <c r="S712" s="6">
        <f t="shared" si="45"/>
        <v>43295.208333333328</v>
      </c>
      <c r="T712" s="6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_xlfn.TEXTSPLIT(P713,"/",)</f>
        <v>theater</v>
      </c>
      <c r="R713" t="str">
        <v>plays</v>
      </c>
      <c r="S713" s="6">
        <f t="shared" si="45"/>
        <v>42393.25</v>
      </c>
      <c r="T713" s="6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_xlfn.TEXTSPLIT(P714,"/",)</f>
        <v>theater</v>
      </c>
      <c r="R714" t="str">
        <v>plays</v>
      </c>
      <c r="S714" s="6">
        <f t="shared" si="45"/>
        <v>42559.208333333328</v>
      </c>
      <c r="T714" s="6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_xlfn.TEXTSPLIT(P715,"/",)</f>
        <v>publishing</v>
      </c>
      <c r="R715" t="str">
        <v>radio &amp; podcasts</v>
      </c>
      <c r="S715" s="6">
        <f t="shared" si="45"/>
        <v>42604.208333333328</v>
      </c>
      <c r="T715" s="6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_xlfn.TEXTSPLIT(P716,"/",)</f>
        <v>music</v>
      </c>
      <c r="R716" t="str">
        <v>rock</v>
      </c>
      <c r="S716" s="6">
        <f t="shared" si="45"/>
        <v>41870.208333333336</v>
      </c>
      <c r="T716" s="6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_xlfn.TEXTSPLIT(P717,"/",)</f>
        <v>games</v>
      </c>
      <c r="R717" t="str">
        <v>mobile games</v>
      </c>
      <c r="S717" s="6">
        <f t="shared" si="45"/>
        <v>40397.208333333336</v>
      </c>
      <c r="T717" s="6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_xlfn.TEXTSPLIT(P718,"/",)</f>
        <v>theater</v>
      </c>
      <c r="R718" t="str">
        <v>plays</v>
      </c>
      <c r="S718" s="6">
        <f t="shared" si="45"/>
        <v>41465.208333333336</v>
      </c>
      <c r="T718" s="6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_xlfn.TEXTSPLIT(P719,"/",)</f>
        <v>film &amp; video</v>
      </c>
      <c r="R719" t="str">
        <v>documentary</v>
      </c>
      <c r="S719" s="6">
        <f t="shared" si="45"/>
        <v>40777.208333333336</v>
      </c>
      <c r="T719" s="6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_xlfn.TEXTSPLIT(P720,"/",)</f>
        <v>technology</v>
      </c>
      <c r="R720" t="str">
        <v>wearables</v>
      </c>
      <c r="S720" s="6">
        <f t="shared" si="45"/>
        <v>41442.208333333336</v>
      </c>
      <c r="T720" s="6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_xlfn.TEXTSPLIT(P721,"/",)</f>
        <v>publishing</v>
      </c>
      <c r="R721" t="str">
        <v>fiction</v>
      </c>
      <c r="S721" s="6">
        <f t="shared" si="45"/>
        <v>41058.208333333336</v>
      </c>
      <c r="T721" s="6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_xlfn.TEXTSPLIT(P722,"/",)</f>
        <v>theater</v>
      </c>
      <c r="R722" t="str">
        <v>plays</v>
      </c>
      <c r="S722" s="6">
        <f t="shared" si="45"/>
        <v>43152.25</v>
      </c>
      <c r="T722" s="6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_xlfn.TEXTSPLIT(P723,"/",)</f>
        <v>music</v>
      </c>
      <c r="R723" t="str">
        <v>rock</v>
      </c>
      <c r="S723" s="6">
        <f t="shared" si="45"/>
        <v>43194.208333333328</v>
      </c>
      <c r="T723" s="6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_xlfn.TEXTSPLIT(P724,"/",)</f>
        <v>film &amp; video</v>
      </c>
      <c r="R724" t="str">
        <v>documentary</v>
      </c>
      <c r="S724" s="6">
        <f t="shared" si="45"/>
        <v>43045.25</v>
      </c>
      <c r="T724" s="6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_xlfn.TEXTSPLIT(P725,"/",)</f>
        <v>theater</v>
      </c>
      <c r="R725" t="str">
        <v>plays</v>
      </c>
      <c r="S725" s="6">
        <f t="shared" si="45"/>
        <v>42431.25</v>
      </c>
      <c r="T725" s="6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_xlfn.TEXTSPLIT(P726,"/",)</f>
        <v>theater</v>
      </c>
      <c r="R726" t="str">
        <v>plays</v>
      </c>
      <c r="S726" s="6">
        <f t="shared" si="45"/>
        <v>41934.208333333336</v>
      </c>
      <c r="T726" s="6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_xlfn.TEXTSPLIT(P727,"/",)</f>
        <v>games</v>
      </c>
      <c r="R727" t="str">
        <v>mobile games</v>
      </c>
      <c r="S727" s="6">
        <f t="shared" si="45"/>
        <v>41958.25</v>
      </c>
      <c r="T727" s="6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_xlfn.TEXTSPLIT(P728,"/",)</f>
        <v>theater</v>
      </c>
      <c r="R728" t="str">
        <v>plays</v>
      </c>
      <c r="S728" s="6">
        <f t="shared" si="45"/>
        <v>40476.208333333336</v>
      </c>
      <c r="T728" s="6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_xlfn.TEXTSPLIT(P729,"/",)</f>
        <v>technology</v>
      </c>
      <c r="R729" t="str">
        <v>web</v>
      </c>
      <c r="S729" s="6">
        <f t="shared" si="45"/>
        <v>43485.25</v>
      </c>
      <c r="T729" s="6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_xlfn.TEXTSPLIT(P730,"/",)</f>
        <v>theater</v>
      </c>
      <c r="R730" t="str">
        <v>plays</v>
      </c>
      <c r="S730" s="6">
        <f t="shared" si="45"/>
        <v>42515.208333333328</v>
      </c>
      <c r="T730" s="6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_xlfn.TEXTSPLIT(P731,"/",)</f>
        <v>film &amp; video</v>
      </c>
      <c r="R731" t="str">
        <v>drama</v>
      </c>
      <c r="S731" s="6">
        <f t="shared" si="45"/>
        <v>41309.25</v>
      </c>
      <c r="T731" s="6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_xlfn.TEXTSPLIT(P732,"/",)</f>
        <v>technology</v>
      </c>
      <c r="R732" t="str">
        <v>wearables</v>
      </c>
      <c r="S732" s="6">
        <f t="shared" si="45"/>
        <v>42147.208333333328</v>
      </c>
      <c r="T732" s="6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_xlfn.TEXTSPLIT(P733,"/",)</f>
        <v>technology</v>
      </c>
      <c r="R733" t="str">
        <v>web</v>
      </c>
      <c r="S733" s="6">
        <f t="shared" si="45"/>
        <v>42939.208333333328</v>
      </c>
      <c r="T733" s="6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_xlfn.TEXTSPLIT(P734,"/",)</f>
        <v>music</v>
      </c>
      <c r="R734" t="str">
        <v>rock</v>
      </c>
      <c r="S734" s="6">
        <f t="shared" si="45"/>
        <v>42816.208333333328</v>
      </c>
      <c r="T734" s="6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_xlfn.TEXTSPLIT(P735,"/",)</f>
        <v>music</v>
      </c>
      <c r="R735" t="str">
        <v>metal</v>
      </c>
      <c r="S735" s="6">
        <f t="shared" si="45"/>
        <v>41844.208333333336</v>
      </c>
      <c r="T735" s="6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_xlfn.TEXTSPLIT(P736,"/",)</f>
        <v>theater</v>
      </c>
      <c r="R736" t="str">
        <v>plays</v>
      </c>
      <c r="S736" s="6">
        <f t="shared" si="45"/>
        <v>42763.25</v>
      </c>
      <c r="T736" s="6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_xlfn.TEXTSPLIT(P737,"/",)</f>
        <v>photography</v>
      </c>
      <c r="R737" t="str">
        <v>photography books</v>
      </c>
      <c r="S737" s="6">
        <f t="shared" si="45"/>
        <v>42459.208333333328</v>
      </c>
      <c r="T737" s="6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_xlfn.TEXTSPLIT(P738,"/",)</f>
        <v>publishing</v>
      </c>
      <c r="R738" t="str">
        <v>nonfiction</v>
      </c>
      <c r="S738" s="6">
        <f t="shared" si="45"/>
        <v>42055.25</v>
      </c>
      <c r="T738" s="6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_xlfn.TEXTSPLIT(P739,"/",)</f>
        <v>music</v>
      </c>
      <c r="R739" t="str">
        <v>indie rock</v>
      </c>
      <c r="S739" s="6">
        <f t="shared" si="45"/>
        <v>42685.25</v>
      </c>
      <c r="T739" s="6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_xlfn.TEXTSPLIT(P740,"/",)</f>
        <v>theater</v>
      </c>
      <c r="R740" t="str">
        <v>plays</v>
      </c>
      <c r="S740" s="6">
        <f t="shared" si="45"/>
        <v>41959.25</v>
      </c>
      <c r="T740" s="6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_xlfn.TEXTSPLIT(P741,"/",)</f>
        <v>music</v>
      </c>
      <c r="R741" t="str">
        <v>indie rock</v>
      </c>
      <c r="S741" s="6">
        <f t="shared" si="45"/>
        <v>41089.208333333336</v>
      </c>
      <c r="T741" s="6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_xlfn.TEXTSPLIT(P742,"/",)</f>
        <v>theater</v>
      </c>
      <c r="R742" t="str">
        <v>plays</v>
      </c>
      <c r="S742" s="6">
        <f t="shared" si="45"/>
        <v>42769.25</v>
      </c>
      <c r="T742" s="6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_xlfn.TEXTSPLIT(P743,"/",)</f>
        <v>theater</v>
      </c>
      <c r="R743" t="str">
        <v>plays</v>
      </c>
      <c r="S743" s="6">
        <f t="shared" si="45"/>
        <v>40321.208333333336</v>
      </c>
      <c r="T743" s="6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_xlfn.TEXTSPLIT(P744,"/",)</f>
        <v>music</v>
      </c>
      <c r="R744" t="str">
        <v>electric music</v>
      </c>
      <c r="S744" s="6">
        <f t="shared" si="45"/>
        <v>40197.25</v>
      </c>
      <c r="T744" s="6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_xlfn.TEXTSPLIT(P745,"/",)</f>
        <v>theater</v>
      </c>
      <c r="R745" t="str">
        <v>plays</v>
      </c>
      <c r="S745" s="6">
        <f t="shared" si="45"/>
        <v>42298.208333333328</v>
      </c>
      <c r="T745" s="6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_xlfn.TEXTSPLIT(P746,"/",)</f>
        <v>theater</v>
      </c>
      <c r="R746" t="str">
        <v>plays</v>
      </c>
      <c r="S746" s="6">
        <f t="shared" si="45"/>
        <v>43322.208333333328</v>
      </c>
      <c r="T746" s="6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_xlfn.TEXTSPLIT(P747,"/",)</f>
        <v>technology</v>
      </c>
      <c r="R747" t="str">
        <v>wearables</v>
      </c>
      <c r="S747" s="6">
        <f t="shared" si="45"/>
        <v>40328.208333333336</v>
      </c>
      <c r="T747" s="6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_xlfn.TEXTSPLIT(P748,"/",)</f>
        <v>technology</v>
      </c>
      <c r="R748" t="str">
        <v>web</v>
      </c>
      <c r="S748" s="6">
        <f t="shared" si="45"/>
        <v>40825.208333333336</v>
      </c>
      <c r="T748" s="6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_xlfn.TEXTSPLIT(P749,"/",)</f>
        <v>theater</v>
      </c>
      <c r="R749" t="str">
        <v>plays</v>
      </c>
      <c r="S749" s="6">
        <f t="shared" si="45"/>
        <v>40423.208333333336</v>
      </c>
      <c r="T749" s="6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_xlfn.TEXTSPLIT(P750,"/",)</f>
        <v>film &amp; video</v>
      </c>
      <c r="R750" t="str">
        <v>animation</v>
      </c>
      <c r="S750" s="6">
        <f t="shared" si="45"/>
        <v>40238.25</v>
      </c>
      <c r="T750" s="6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_xlfn.TEXTSPLIT(P751,"/",)</f>
        <v>technology</v>
      </c>
      <c r="R751" t="str">
        <v>wearables</v>
      </c>
      <c r="S751" s="6">
        <f t="shared" si="45"/>
        <v>41920.208333333336</v>
      </c>
      <c r="T751" s="6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_xlfn.TEXTSPLIT(P752,"/",)</f>
        <v>music</v>
      </c>
      <c r="R752" t="str">
        <v>electric music</v>
      </c>
      <c r="S752" s="6">
        <f t="shared" si="45"/>
        <v>40360.208333333336</v>
      </c>
      <c r="T752" s="6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_xlfn.TEXTSPLIT(P753,"/",)</f>
        <v>publishing</v>
      </c>
      <c r="R753" t="str">
        <v>nonfiction</v>
      </c>
      <c r="S753" s="6">
        <f t="shared" si="45"/>
        <v>42446.208333333328</v>
      </c>
      <c r="T753" s="6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_xlfn.TEXTSPLIT(P754,"/",)</f>
        <v>theater</v>
      </c>
      <c r="R754" t="str">
        <v>plays</v>
      </c>
      <c r="S754" s="6">
        <f t="shared" si="45"/>
        <v>40395.208333333336</v>
      </c>
      <c r="T754" s="6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_xlfn.TEXTSPLIT(P755,"/",)</f>
        <v>photography</v>
      </c>
      <c r="R755" t="str">
        <v>photography books</v>
      </c>
      <c r="S755" s="6">
        <f t="shared" si="45"/>
        <v>40321.208333333336</v>
      </c>
      <c r="T755" s="6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_xlfn.TEXTSPLIT(P756,"/",)</f>
        <v>theater</v>
      </c>
      <c r="R756" t="str">
        <v>plays</v>
      </c>
      <c r="S756" s="6">
        <f t="shared" si="45"/>
        <v>41210.208333333336</v>
      </c>
      <c r="T756" s="6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_xlfn.TEXTSPLIT(P757,"/",)</f>
        <v>theater</v>
      </c>
      <c r="R757" t="str">
        <v>plays</v>
      </c>
      <c r="S757" s="6">
        <f t="shared" si="45"/>
        <v>43096.25</v>
      </c>
      <c r="T757" s="6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_xlfn.TEXTSPLIT(P758,"/",)</f>
        <v>theater</v>
      </c>
      <c r="R758" t="str">
        <v>plays</v>
      </c>
      <c r="S758" s="6">
        <f t="shared" si="45"/>
        <v>42024.25</v>
      </c>
      <c r="T758" s="6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_xlfn.TEXTSPLIT(P759,"/",)</f>
        <v>film &amp; video</v>
      </c>
      <c r="R759" t="str">
        <v>drama</v>
      </c>
      <c r="S759" s="6">
        <f t="shared" si="45"/>
        <v>40675.208333333336</v>
      </c>
      <c r="T759" s="6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_xlfn.TEXTSPLIT(P760,"/",)</f>
        <v>music</v>
      </c>
      <c r="R760" t="str">
        <v>rock</v>
      </c>
      <c r="S760" s="6">
        <f t="shared" si="45"/>
        <v>41936.208333333336</v>
      </c>
      <c r="T760" s="6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_xlfn.TEXTSPLIT(P761,"/",)</f>
        <v>music</v>
      </c>
      <c r="R761" t="str">
        <v>electric music</v>
      </c>
      <c r="S761" s="6">
        <f t="shared" si="45"/>
        <v>43136.25</v>
      </c>
      <c r="T761" s="6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_xlfn.TEXTSPLIT(P762,"/",)</f>
        <v>games</v>
      </c>
      <c r="R762" t="str">
        <v>video games</v>
      </c>
      <c r="S762" s="6">
        <f t="shared" si="45"/>
        <v>43678.208333333328</v>
      </c>
      <c r="T762" s="6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_xlfn.TEXTSPLIT(P763,"/",)</f>
        <v>music</v>
      </c>
      <c r="R763" t="str">
        <v>rock</v>
      </c>
      <c r="S763" s="6">
        <f t="shared" si="45"/>
        <v>42938.208333333328</v>
      </c>
      <c r="T763" s="6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_xlfn.TEXTSPLIT(P764,"/",)</f>
        <v>music</v>
      </c>
      <c r="R764" t="str">
        <v>jazz</v>
      </c>
      <c r="S764" s="6">
        <f t="shared" si="45"/>
        <v>41241.25</v>
      </c>
      <c r="T764" s="6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_xlfn.TEXTSPLIT(P765,"/",)</f>
        <v>theater</v>
      </c>
      <c r="R765" t="str">
        <v>plays</v>
      </c>
      <c r="S765" s="6">
        <f t="shared" si="45"/>
        <v>41037.208333333336</v>
      </c>
      <c r="T765" s="6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_xlfn.TEXTSPLIT(P766,"/",)</f>
        <v>music</v>
      </c>
      <c r="R766" t="str">
        <v>rock</v>
      </c>
      <c r="S766" s="6">
        <f t="shared" si="45"/>
        <v>40676.208333333336</v>
      </c>
      <c r="T766" s="6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_xlfn.TEXTSPLIT(P767,"/",)</f>
        <v>music</v>
      </c>
      <c r="R767" t="str">
        <v>indie rock</v>
      </c>
      <c r="S767" s="6">
        <f t="shared" si="45"/>
        <v>42840.208333333328</v>
      </c>
      <c r="T767" s="6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_xlfn.TEXTSPLIT(P768,"/",)</f>
        <v>film &amp; video</v>
      </c>
      <c r="R768" t="str">
        <v>science fiction</v>
      </c>
      <c r="S768" s="6">
        <f t="shared" si="45"/>
        <v>43362.208333333328</v>
      </c>
      <c r="T768" s="6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_xlfn.TEXTSPLIT(P769,"/",)</f>
        <v>publishing</v>
      </c>
      <c r="R769" t="str">
        <v>translations</v>
      </c>
      <c r="S769" s="6">
        <f t="shared" si="45"/>
        <v>42283.208333333328</v>
      </c>
      <c r="T769" s="6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_xlfn.TEXTSPLIT(P770,"/",)</f>
        <v>theater</v>
      </c>
      <c r="R770" t="str">
        <v>plays</v>
      </c>
      <c r="S770" s="6">
        <f t="shared" si="45"/>
        <v>41619.25</v>
      </c>
      <c r="T770" s="6">
        <f t="shared" si="46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ROUND(E771/D771*100,0)</f>
        <v>87</v>
      </c>
      <c r="G771" t="s">
        <v>14</v>
      </c>
      <c r="H771">
        <v>3410</v>
      </c>
      <c r="I771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_xlfn.TEXTSPLIT(P771,"/",)</f>
        <v>games</v>
      </c>
      <c r="R771" t="str">
        <v>video games</v>
      </c>
      <c r="S771" s="6">
        <f t="shared" ref="S771:S834" si="49">(((L771/60)/60)/24)+DATE(1970,1,1)</f>
        <v>41501.208333333336</v>
      </c>
      <c r="T771" s="6">
        <f t="shared" ref="T771:T834" si="50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_xlfn.TEXTSPLIT(P772,"/",)</f>
        <v>theater</v>
      </c>
      <c r="R772" t="str">
        <v>plays</v>
      </c>
      <c r="S772" s="6">
        <f t="shared" si="49"/>
        <v>41743.208333333336</v>
      </c>
      <c r="T772" s="6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_xlfn.TEXTSPLIT(P773,"/",)</f>
        <v>theater</v>
      </c>
      <c r="R773" t="str">
        <v>plays</v>
      </c>
      <c r="S773" s="6">
        <f t="shared" si="49"/>
        <v>43491.25</v>
      </c>
      <c r="T773" s="6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_xlfn.TEXTSPLIT(P774,"/",)</f>
        <v>music</v>
      </c>
      <c r="R774" t="str">
        <v>indie rock</v>
      </c>
      <c r="S774" s="6">
        <f t="shared" si="49"/>
        <v>43505.25</v>
      </c>
      <c r="T774" s="6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_xlfn.TEXTSPLIT(P775,"/",)</f>
        <v>theater</v>
      </c>
      <c r="R775" t="str">
        <v>plays</v>
      </c>
      <c r="S775" s="6">
        <f t="shared" si="49"/>
        <v>42838.208333333328</v>
      </c>
      <c r="T775" s="6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_xlfn.TEXTSPLIT(P776,"/",)</f>
        <v>technology</v>
      </c>
      <c r="R776" t="str">
        <v>web</v>
      </c>
      <c r="S776" s="6">
        <f t="shared" si="49"/>
        <v>42513.208333333328</v>
      </c>
      <c r="T776" s="6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_xlfn.TEXTSPLIT(P777,"/",)</f>
        <v>music</v>
      </c>
      <c r="R777" t="str">
        <v>rock</v>
      </c>
      <c r="S777" s="6">
        <f t="shared" si="49"/>
        <v>41949.25</v>
      </c>
      <c r="T777" s="6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_xlfn.TEXTSPLIT(P778,"/",)</f>
        <v>theater</v>
      </c>
      <c r="R778" t="str">
        <v>plays</v>
      </c>
      <c r="S778" s="6">
        <f t="shared" si="49"/>
        <v>43650.208333333328</v>
      </c>
      <c r="T778" s="6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_xlfn.TEXTSPLIT(P779,"/",)</f>
        <v>theater</v>
      </c>
      <c r="R779" t="str">
        <v>plays</v>
      </c>
      <c r="S779" s="6">
        <f t="shared" si="49"/>
        <v>40809.208333333336</v>
      </c>
      <c r="T779" s="6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_xlfn.TEXTSPLIT(P780,"/",)</f>
        <v>film &amp; video</v>
      </c>
      <c r="R780" t="str">
        <v>animation</v>
      </c>
      <c r="S780" s="6">
        <f t="shared" si="49"/>
        <v>40768.208333333336</v>
      </c>
      <c r="T780" s="6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_xlfn.TEXTSPLIT(P781,"/",)</f>
        <v>theater</v>
      </c>
      <c r="R781" t="str">
        <v>plays</v>
      </c>
      <c r="S781" s="6">
        <f t="shared" si="49"/>
        <v>42230.208333333328</v>
      </c>
      <c r="T781" s="6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_xlfn.TEXTSPLIT(P782,"/",)</f>
        <v>film &amp; video</v>
      </c>
      <c r="R782" t="str">
        <v>drama</v>
      </c>
      <c r="S782" s="6">
        <f t="shared" si="49"/>
        <v>42573.208333333328</v>
      </c>
      <c r="T782" s="6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_xlfn.TEXTSPLIT(P783,"/",)</f>
        <v>theater</v>
      </c>
      <c r="R783" t="str">
        <v>plays</v>
      </c>
      <c r="S783" s="6">
        <f t="shared" si="49"/>
        <v>40482.208333333336</v>
      </c>
      <c r="T783" s="6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_xlfn.TEXTSPLIT(P784,"/",)</f>
        <v>film &amp; video</v>
      </c>
      <c r="R784" t="str">
        <v>animation</v>
      </c>
      <c r="S784" s="6">
        <f t="shared" si="49"/>
        <v>40603.25</v>
      </c>
      <c r="T784" s="6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_xlfn.TEXTSPLIT(P785,"/",)</f>
        <v>music</v>
      </c>
      <c r="R785" t="str">
        <v>rock</v>
      </c>
      <c r="S785" s="6">
        <f t="shared" si="49"/>
        <v>41625.25</v>
      </c>
      <c r="T785" s="6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_xlfn.TEXTSPLIT(P786,"/",)</f>
        <v>technology</v>
      </c>
      <c r="R786" t="str">
        <v>web</v>
      </c>
      <c r="S786" s="6">
        <f t="shared" si="49"/>
        <v>42435.25</v>
      </c>
      <c r="T786" s="6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_xlfn.TEXTSPLIT(P787,"/",)</f>
        <v>film &amp; video</v>
      </c>
      <c r="R787" t="str">
        <v>animation</v>
      </c>
      <c r="S787" s="6">
        <f t="shared" si="49"/>
        <v>43582.208333333328</v>
      </c>
      <c r="T787" s="6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_xlfn.TEXTSPLIT(P788,"/",)</f>
        <v>music</v>
      </c>
      <c r="R788" t="str">
        <v>jazz</v>
      </c>
      <c r="S788" s="6">
        <f t="shared" si="49"/>
        <v>43186.208333333328</v>
      </c>
      <c r="T788" s="6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_xlfn.TEXTSPLIT(P789,"/",)</f>
        <v>music</v>
      </c>
      <c r="R789" t="str">
        <v>rock</v>
      </c>
      <c r="S789" s="6">
        <f t="shared" si="49"/>
        <v>40684.208333333336</v>
      </c>
      <c r="T789" s="6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_xlfn.TEXTSPLIT(P790,"/",)</f>
        <v>film &amp; video</v>
      </c>
      <c r="R790" t="str">
        <v>animation</v>
      </c>
      <c r="S790" s="6">
        <f t="shared" si="49"/>
        <v>41202.208333333336</v>
      </c>
      <c r="T790" s="6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_xlfn.TEXTSPLIT(P791,"/",)</f>
        <v>theater</v>
      </c>
      <c r="R791" t="str">
        <v>plays</v>
      </c>
      <c r="S791" s="6">
        <f t="shared" si="49"/>
        <v>41786.208333333336</v>
      </c>
      <c r="T791" s="6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_xlfn.TEXTSPLIT(P792,"/",)</f>
        <v>theater</v>
      </c>
      <c r="R792" t="str">
        <v>plays</v>
      </c>
      <c r="S792" s="6">
        <f t="shared" si="49"/>
        <v>40223.25</v>
      </c>
      <c r="T792" s="6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_xlfn.TEXTSPLIT(P793,"/",)</f>
        <v>food</v>
      </c>
      <c r="R793" t="str">
        <v>food trucks</v>
      </c>
      <c r="S793" s="6">
        <f t="shared" si="49"/>
        <v>42715.25</v>
      </c>
      <c r="T793" s="6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_xlfn.TEXTSPLIT(P794,"/",)</f>
        <v>theater</v>
      </c>
      <c r="R794" t="str">
        <v>plays</v>
      </c>
      <c r="S794" s="6">
        <f t="shared" si="49"/>
        <v>41451.208333333336</v>
      </c>
      <c r="T794" s="6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_xlfn.TEXTSPLIT(P795,"/",)</f>
        <v>publishing</v>
      </c>
      <c r="R795" t="str">
        <v>nonfiction</v>
      </c>
      <c r="S795" s="6">
        <f t="shared" si="49"/>
        <v>41450.208333333336</v>
      </c>
      <c r="T795" s="6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_xlfn.TEXTSPLIT(P796,"/",)</f>
        <v>music</v>
      </c>
      <c r="R796" t="str">
        <v>rock</v>
      </c>
      <c r="S796" s="6">
        <f t="shared" si="49"/>
        <v>43091.25</v>
      </c>
      <c r="T796" s="6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_xlfn.TEXTSPLIT(P797,"/",)</f>
        <v>film &amp; video</v>
      </c>
      <c r="R797" t="str">
        <v>drama</v>
      </c>
      <c r="S797" s="6">
        <f t="shared" si="49"/>
        <v>42675.208333333328</v>
      </c>
      <c r="T797" s="6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_xlfn.TEXTSPLIT(P798,"/",)</f>
        <v>games</v>
      </c>
      <c r="R798" t="str">
        <v>mobile games</v>
      </c>
      <c r="S798" s="6">
        <f t="shared" si="49"/>
        <v>41859.208333333336</v>
      </c>
      <c r="T798" s="6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_xlfn.TEXTSPLIT(P799,"/",)</f>
        <v>technology</v>
      </c>
      <c r="R799" t="str">
        <v>web</v>
      </c>
      <c r="S799" s="6">
        <f t="shared" si="49"/>
        <v>43464.25</v>
      </c>
      <c r="T799" s="6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_xlfn.TEXTSPLIT(P800,"/",)</f>
        <v>theater</v>
      </c>
      <c r="R800" t="str">
        <v>plays</v>
      </c>
      <c r="S800" s="6">
        <f t="shared" si="49"/>
        <v>41060.208333333336</v>
      </c>
      <c r="T800" s="6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_xlfn.TEXTSPLIT(P801,"/",)</f>
        <v>theater</v>
      </c>
      <c r="R801" t="str">
        <v>plays</v>
      </c>
      <c r="S801" s="6">
        <f t="shared" si="49"/>
        <v>42399.25</v>
      </c>
      <c r="T801" s="6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_xlfn.TEXTSPLIT(P802,"/",)</f>
        <v>music</v>
      </c>
      <c r="R802" t="str">
        <v>rock</v>
      </c>
      <c r="S802" s="6">
        <f t="shared" si="49"/>
        <v>42167.208333333328</v>
      </c>
      <c r="T802" s="6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_xlfn.TEXTSPLIT(P803,"/",)</f>
        <v>photography</v>
      </c>
      <c r="R803" t="str">
        <v>photography books</v>
      </c>
      <c r="S803" s="6">
        <f t="shared" si="49"/>
        <v>43830.25</v>
      </c>
      <c r="T803" s="6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_xlfn.TEXTSPLIT(P804,"/",)</f>
        <v>photography</v>
      </c>
      <c r="R804" t="str">
        <v>photography books</v>
      </c>
      <c r="S804" s="6">
        <f t="shared" si="49"/>
        <v>43650.208333333328</v>
      </c>
      <c r="T804" s="6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_xlfn.TEXTSPLIT(P805,"/",)</f>
        <v>theater</v>
      </c>
      <c r="R805" t="str">
        <v>plays</v>
      </c>
      <c r="S805" s="6">
        <f t="shared" si="49"/>
        <v>43492.25</v>
      </c>
      <c r="T805" s="6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_xlfn.TEXTSPLIT(P806,"/",)</f>
        <v>music</v>
      </c>
      <c r="R806" t="str">
        <v>rock</v>
      </c>
      <c r="S806" s="6">
        <f t="shared" si="49"/>
        <v>43102.25</v>
      </c>
      <c r="T806" s="6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_xlfn.TEXTSPLIT(P807,"/",)</f>
        <v>film &amp; video</v>
      </c>
      <c r="R807" t="str">
        <v>documentary</v>
      </c>
      <c r="S807" s="6">
        <f t="shared" si="49"/>
        <v>41958.25</v>
      </c>
      <c r="T807" s="6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_xlfn.TEXTSPLIT(P808,"/",)</f>
        <v>film &amp; video</v>
      </c>
      <c r="R808" t="str">
        <v>drama</v>
      </c>
      <c r="S808" s="6">
        <f t="shared" si="49"/>
        <v>40973.25</v>
      </c>
      <c r="T808" s="6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_xlfn.TEXTSPLIT(P809,"/",)</f>
        <v>theater</v>
      </c>
      <c r="R809" t="str">
        <v>plays</v>
      </c>
      <c r="S809" s="6">
        <f t="shared" si="49"/>
        <v>43753.208333333328</v>
      </c>
      <c r="T809" s="6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_xlfn.TEXTSPLIT(P810,"/",)</f>
        <v>food</v>
      </c>
      <c r="R810" t="str">
        <v>food trucks</v>
      </c>
      <c r="S810" s="6">
        <f t="shared" si="49"/>
        <v>42507.208333333328</v>
      </c>
      <c r="T810" s="6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_xlfn.TEXTSPLIT(P811,"/",)</f>
        <v>film &amp; video</v>
      </c>
      <c r="R811" t="str">
        <v>documentary</v>
      </c>
      <c r="S811" s="6">
        <f t="shared" si="49"/>
        <v>41135.208333333336</v>
      </c>
      <c r="T811" s="6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_xlfn.TEXTSPLIT(P812,"/",)</f>
        <v>theater</v>
      </c>
      <c r="R812" t="str">
        <v>plays</v>
      </c>
      <c r="S812" s="6">
        <f t="shared" si="49"/>
        <v>43067.25</v>
      </c>
      <c r="T812" s="6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_xlfn.TEXTSPLIT(P813,"/",)</f>
        <v>games</v>
      </c>
      <c r="R813" t="str">
        <v>video games</v>
      </c>
      <c r="S813" s="6">
        <f t="shared" si="49"/>
        <v>42378.25</v>
      </c>
      <c r="T813" s="6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_xlfn.TEXTSPLIT(P814,"/",)</f>
        <v>publishing</v>
      </c>
      <c r="R814" t="str">
        <v>nonfiction</v>
      </c>
      <c r="S814" s="6">
        <f t="shared" si="49"/>
        <v>43206.208333333328</v>
      </c>
      <c r="T814" s="6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_xlfn.TEXTSPLIT(P815,"/",)</f>
        <v>games</v>
      </c>
      <c r="R815" t="str">
        <v>video games</v>
      </c>
      <c r="S815" s="6">
        <f t="shared" si="49"/>
        <v>41148.208333333336</v>
      </c>
      <c r="T815" s="6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_xlfn.TEXTSPLIT(P816,"/",)</f>
        <v>music</v>
      </c>
      <c r="R816" t="str">
        <v>rock</v>
      </c>
      <c r="S816" s="6">
        <f t="shared" si="49"/>
        <v>42517.208333333328</v>
      </c>
      <c r="T816" s="6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_xlfn.TEXTSPLIT(P817,"/",)</f>
        <v>music</v>
      </c>
      <c r="R817" t="str">
        <v>rock</v>
      </c>
      <c r="S817" s="6">
        <f t="shared" si="49"/>
        <v>43068.25</v>
      </c>
      <c r="T817" s="6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_xlfn.TEXTSPLIT(P818,"/",)</f>
        <v>theater</v>
      </c>
      <c r="R818" t="str">
        <v>plays</v>
      </c>
      <c r="S818" s="6">
        <f t="shared" si="49"/>
        <v>41680.25</v>
      </c>
      <c r="T818" s="6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_xlfn.TEXTSPLIT(P819,"/",)</f>
        <v>publishing</v>
      </c>
      <c r="R819" t="str">
        <v>nonfiction</v>
      </c>
      <c r="S819" s="6">
        <f t="shared" si="49"/>
        <v>43589.208333333328</v>
      </c>
      <c r="T819" s="6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_xlfn.TEXTSPLIT(P820,"/",)</f>
        <v>theater</v>
      </c>
      <c r="R820" t="str">
        <v>plays</v>
      </c>
      <c r="S820" s="6">
        <f t="shared" si="49"/>
        <v>43486.25</v>
      </c>
      <c r="T820" s="6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_xlfn.TEXTSPLIT(P821,"/",)</f>
        <v>games</v>
      </c>
      <c r="R821" t="str">
        <v>video games</v>
      </c>
      <c r="S821" s="6">
        <f t="shared" si="49"/>
        <v>41237.25</v>
      </c>
      <c r="T821" s="6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_xlfn.TEXTSPLIT(P822,"/",)</f>
        <v>music</v>
      </c>
      <c r="R822" t="str">
        <v>rock</v>
      </c>
      <c r="S822" s="6">
        <f t="shared" si="49"/>
        <v>43310.208333333328</v>
      </c>
      <c r="T822" s="6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_xlfn.TEXTSPLIT(P823,"/",)</f>
        <v>film &amp; video</v>
      </c>
      <c r="R823" t="str">
        <v>documentary</v>
      </c>
      <c r="S823" s="6">
        <f t="shared" si="49"/>
        <v>42794.25</v>
      </c>
      <c r="T823" s="6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_xlfn.TEXTSPLIT(P824,"/",)</f>
        <v>music</v>
      </c>
      <c r="R824" t="str">
        <v>rock</v>
      </c>
      <c r="S824" s="6">
        <f t="shared" si="49"/>
        <v>41698.25</v>
      </c>
      <c r="T824" s="6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_xlfn.TEXTSPLIT(P825,"/",)</f>
        <v>music</v>
      </c>
      <c r="R825" t="str">
        <v>rock</v>
      </c>
      <c r="S825" s="6">
        <f t="shared" si="49"/>
        <v>41892.208333333336</v>
      </c>
      <c r="T825" s="6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_xlfn.TEXTSPLIT(P826,"/",)</f>
        <v>publishing</v>
      </c>
      <c r="R826" t="str">
        <v>nonfiction</v>
      </c>
      <c r="S826" s="6">
        <f t="shared" si="49"/>
        <v>40348.208333333336</v>
      </c>
      <c r="T826" s="6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_xlfn.TEXTSPLIT(P827,"/",)</f>
        <v>film &amp; video</v>
      </c>
      <c r="R827" t="str">
        <v>shorts</v>
      </c>
      <c r="S827" s="6">
        <f t="shared" si="49"/>
        <v>42941.208333333328</v>
      </c>
      <c r="T827" s="6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_xlfn.TEXTSPLIT(P828,"/",)</f>
        <v>theater</v>
      </c>
      <c r="R828" t="str">
        <v>plays</v>
      </c>
      <c r="S828" s="6">
        <f t="shared" si="49"/>
        <v>40525.25</v>
      </c>
      <c r="T828" s="6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_xlfn.TEXTSPLIT(P829,"/",)</f>
        <v>film &amp; video</v>
      </c>
      <c r="R829" t="str">
        <v>drama</v>
      </c>
      <c r="S829" s="6">
        <f t="shared" si="49"/>
        <v>40666.208333333336</v>
      </c>
      <c r="T829" s="6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_xlfn.TEXTSPLIT(P830,"/",)</f>
        <v>theater</v>
      </c>
      <c r="R830" t="str">
        <v>plays</v>
      </c>
      <c r="S830" s="6">
        <f t="shared" si="49"/>
        <v>43340.208333333328</v>
      </c>
      <c r="T830" s="6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_xlfn.TEXTSPLIT(P831,"/",)</f>
        <v>theater</v>
      </c>
      <c r="R831" t="str">
        <v>plays</v>
      </c>
      <c r="S831" s="6">
        <f t="shared" si="49"/>
        <v>42164.208333333328</v>
      </c>
      <c r="T831" s="6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_xlfn.TEXTSPLIT(P832,"/",)</f>
        <v>theater</v>
      </c>
      <c r="R832" t="str">
        <v>plays</v>
      </c>
      <c r="S832" s="6">
        <f t="shared" si="49"/>
        <v>43103.25</v>
      </c>
      <c r="T832" s="6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_xlfn.TEXTSPLIT(P833,"/",)</f>
        <v>photography</v>
      </c>
      <c r="R833" t="str">
        <v>photography books</v>
      </c>
      <c r="S833" s="6">
        <f t="shared" si="49"/>
        <v>40994.208333333336</v>
      </c>
      <c r="T833" s="6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_xlfn.TEXTSPLIT(P834,"/",)</f>
        <v>publishing</v>
      </c>
      <c r="R834" t="str">
        <v>translations</v>
      </c>
      <c r="S834" s="6">
        <f t="shared" si="49"/>
        <v>42299.208333333328</v>
      </c>
      <c r="T834" s="6">
        <f t="shared" si="50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ROUND(E835/D835*100,0)</f>
        <v>158</v>
      </c>
      <c r="G835" t="s">
        <v>20</v>
      </c>
      <c r="H835">
        <v>165</v>
      </c>
      <c r="I83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_xlfn.TEXTSPLIT(P835,"/",)</f>
        <v>publishing</v>
      </c>
      <c r="R835" t="str">
        <v>translations</v>
      </c>
      <c r="S835" s="6">
        <f t="shared" ref="S835:S898" si="53">(((L835/60)/60)/24)+DATE(1970,1,1)</f>
        <v>40588.25</v>
      </c>
      <c r="T835" s="6">
        <f t="shared" ref="T835:T898" si="54">(((M835/60)/60)/24)+DATE(1970,1,1)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_xlfn.TEXTSPLIT(P836,"/",)</f>
        <v>theater</v>
      </c>
      <c r="R836" t="str">
        <v>plays</v>
      </c>
      <c r="S836" s="6">
        <f t="shared" si="53"/>
        <v>41448.208333333336</v>
      </c>
      <c r="T836" s="6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_xlfn.TEXTSPLIT(P837,"/",)</f>
        <v>technology</v>
      </c>
      <c r="R837" t="str">
        <v>web</v>
      </c>
      <c r="S837" s="6">
        <f t="shared" si="53"/>
        <v>42063.25</v>
      </c>
      <c r="T837" s="6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_xlfn.TEXTSPLIT(P838,"/",)</f>
        <v>music</v>
      </c>
      <c r="R838" t="str">
        <v>indie rock</v>
      </c>
      <c r="S838" s="6">
        <f t="shared" si="53"/>
        <v>40214.25</v>
      </c>
      <c r="T838" s="6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_xlfn.TEXTSPLIT(P839,"/",)</f>
        <v>music</v>
      </c>
      <c r="R839" t="str">
        <v>jazz</v>
      </c>
      <c r="S839" s="6">
        <f t="shared" si="53"/>
        <v>40629.208333333336</v>
      </c>
      <c r="T839" s="6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_xlfn.TEXTSPLIT(P840,"/",)</f>
        <v>theater</v>
      </c>
      <c r="R840" t="str">
        <v>plays</v>
      </c>
      <c r="S840" s="6">
        <f t="shared" si="53"/>
        <v>43370.208333333328</v>
      </c>
      <c r="T840" s="6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_xlfn.TEXTSPLIT(P841,"/",)</f>
        <v>film &amp; video</v>
      </c>
      <c r="R841" t="str">
        <v>documentary</v>
      </c>
      <c r="S841" s="6">
        <f t="shared" si="53"/>
        <v>41715.208333333336</v>
      </c>
      <c r="T841" s="6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_xlfn.TEXTSPLIT(P842,"/",)</f>
        <v>theater</v>
      </c>
      <c r="R842" t="str">
        <v>plays</v>
      </c>
      <c r="S842" s="6">
        <f t="shared" si="53"/>
        <v>41836.208333333336</v>
      </c>
      <c r="T842" s="6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_xlfn.TEXTSPLIT(P843,"/",)</f>
        <v>technology</v>
      </c>
      <c r="R843" t="str">
        <v>web</v>
      </c>
      <c r="S843" s="6">
        <f t="shared" si="53"/>
        <v>42419.25</v>
      </c>
      <c r="T843" s="6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_xlfn.TEXTSPLIT(P844,"/",)</f>
        <v>technology</v>
      </c>
      <c r="R844" t="str">
        <v>wearables</v>
      </c>
      <c r="S844" s="6">
        <f t="shared" si="53"/>
        <v>43266.208333333328</v>
      </c>
      <c r="T844" s="6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_xlfn.TEXTSPLIT(P845,"/",)</f>
        <v>photography</v>
      </c>
      <c r="R845" t="str">
        <v>photography books</v>
      </c>
      <c r="S845" s="6">
        <f t="shared" si="53"/>
        <v>43338.208333333328</v>
      </c>
      <c r="T845" s="6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_xlfn.TEXTSPLIT(P846,"/",)</f>
        <v>film &amp; video</v>
      </c>
      <c r="R846" t="str">
        <v>documentary</v>
      </c>
      <c r="S846" s="6">
        <f t="shared" si="53"/>
        <v>40930.25</v>
      </c>
      <c r="T846" s="6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_xlfn.TEXTSPLIT(P847,"/",)</f>
        <v>technology</v>
      </c>
      <c r="R847" t="str">
        <v>web</v>
      </c>
      <c r="S847" s="6">
        <f t="shared" si="53"/>
        <v>43235.208333333328</v>
      </c>
      <c r="T847" s="6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_xlfn.TEXTSPLIT(P848,"/",)</f>
        <v>technology</v>
      </c>
      <c r="R848" t="str">
        <v>web</v>
      </c>
      <c r="S848" s="6">
        <f t="shared" si="53"/>
        <v>43302.208333333328</v>
      </c>
      <c r="T848" s="6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_xlfn.TEXTSPLIT(P849,"/",)</f>
        <v>food</v>
      </c>
      <c r="R849" t="str">
        <v>food trucks</v>
      </c>
      <c r="S849" s="6">
        <f t="shared" si="53"/>
        <v>43107.25</v>
      </c>
      <c r="T849" s="6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_xlfn.TEXTSPLIT(P850,"/",)</f>
        <v>film &amp; video</v>
      </c>
      <c r="R850" t="str">
        <v>drama</v>
      </c>
      <c r="S850" s="6">
        <f t="shared" si="53"/>
        <v>40341.208333333336</v>
      </c>
      <c r="T850" s="6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_xlfn.TEXTSPLIT(P851,"/",)</f>
        <v>music</v>
      </c>
      <c r="R851" t="str">
        <v>indie rock</v>
      </c>
      <c r="S851" s="6">
        <f t="shared" si="53"/>
        <v>40948.25</v>
      </c>
      <c r="T851" s="6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_xlfn.TEXTSPLIT(P852,"/",)</f>
        <v>music</v>
      </c>
      <c r="R852" t="str">
        <v>rock</v>
      </c>
      <c r="S852" s="6">
        <f t="shared" si="53"/>
        <v>40866.25</v>
      </c>
      <c r="T852" s="6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_xlfn.TEXTSPLIT(P853,"/",)</f>
        <v>music</v>
      </c>
      <c r="R853" t="str">
        <v>electric music</v>
      </c>
      <c r="S853" s="6">
        <f t="shared" si="53"/>
        <v>41031.208333333336</v>
      </c>
      <c r="T853" s="6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_xlfn.TEXTSPLIT(P854,"/",)</f>
        <v>games</v>
      </c>
      <c r="R854" t="str">
        <v>video games</v>
      </c>
      <c r="S854" s="6">
        <f t="shared" si="53"/>
        <v>40740.208333333336</v>
      </c>
      <c r="T854" s="6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_xlfn.TEXTSPLIT(P855,"/",)</f>
        <v>music</v>
      </c>
      <c r="R855" t="str">
        <v>indie rock</v>
      </c>
      <c r="S855" s="6">
        <f t="shared" si="53"/>
        <v>40714.208333333336</v>
      </c>
      <c r="T855" s="6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_xlfn.TEXTSPLIT(P856,"/",)</f>
        <v>publishing</v>
      </c>
      <c r="R856" t="str">
        <v>fiction</v>
      </c>
      <c r="S856" s="6">
        <f t="shared" si="53"/>
        <v>43787.25</v>
      </c>
      <c r="T856" s="6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_xlfn.TEXTSPLIT(P857,"/",)</f>
        <v>theater</v>
      </c>
      <c r="R857" t="str">
        <v>plays</v>
      </c>
      <c r="S857" s="6">
        <f t="shared" si="53"/>
        <v>40712.208333333336</v>
      </c>
      <c r="T857" s="6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_xlfn.TEXTSPLIT(P858,"/",)</f>
        <v>food</v>
      </c>
      <c r="R858" t="str">
        <v>food trucks</v>
      </c>
      <c r="S858" s="6">
        <f t="shared" si="53"/>
        <v>41023.208333333336</v>
      </c>
      <c r="T858" s="6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_xlfn.TEXTSPLIT(P859,"/",)</f>
        <v>film &amp; video</v>
      </c>
      <c r="R859" t="str">
        <v>shorts</v>
      </c>
      <c r="S859" s="6">
        <f t="shared" si="53"/>
        <v>40944.25</v>
      </c>
      <c r="T859" s="6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_xlfn.TEXTSPLIT(P860,"/",)</f>
        <v>food</v>
      </c>
      <c r="R860" t="str">
        <v>food trucks</v>
      </c>
      <c r="S860" s="6">
        <f t="shared" si="53"/>
        <v>43211.208333333328</v>
      </c>
      <c r="T860" s="6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_xlfn.TEXTSPLIT(P861,"/",)</f>
        <v>theater</v>
      </c>
      <c r="R861" t="str">
        <v>plays</v>
      </c>
      <c r="S861" s="6">
        <f t="shared" si="53"/>
        <v>41334.25</v>
      </c>
      <c r="T861" s="6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_xlfn.TEXTSPLIT(P862,"/",)</f>
        <v>technology</v>
      </c>
      <c r="R862" t="str">
        <v>wearables</v>
      </c>
      <c r="S862" s="6">
        <f t="shared" si="53"/>
        <v>43515.25</v>
      </c>
      <c r="T862" s="6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_xlfn.TEXTSPLIT(P863,"/",)</f>
        <v>theater</v>
      </c>
      <c r="R863" t="str">
        <v>plays</v>
      </c>
      <c r="S863" s="6">
        <f t="shared" si="53"/>
        <v>40258.208333333336</v>
      </c>
      <c r="T863" s="6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_xlfn.TEXTSPLIT(P864,"/",)</f>
        <v>theater</v>
      </c>
      <c r="R864" t="str">
        <v>plays</v>
      </c>
      <c r="S864" s="6">
        <f t="shared" si="53"/>
        <v>40756.208333333336</v>
      </c>
      <c r="T864" s="6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_xlfn.TEXTSPLIT(P865,"/",)</f>
        <v>film &amp; video</v>
      </c>
      <c r="R865" t="str">
        <v>television</v>
      </c>
      <c r="S865" s="6">
        <f t="shared" si="53"/>
        <v>42172.208333333328</v>
      </c>
      <c r="T865" s="6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_xlfn.TEXTSPLIT(P866,"/",)</f>
        <v>film &amp; video</v>
      </c>
      <c r="R866" t="str">
        <v>shorts</v>
      </c>
      <c r="S866" s="6">
        <f t="shared" si="53"/>
        <v>42601.208333333328</v>
      </c>
      <c r="T866" s="6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_xlfn.TEXTSPLIT(P867,"/",)</f>
        <v>theater</v>
      </c>
      <c r="R867" t="str">
        <v>plays</v>
      </c>
      <c r="S867" s="6">
        <f t="shared" si="53"/>
        <v>41897.208333333336</v>
      </c>
      <c r="T867" s="6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_xlfn.TEXTSPLIT(P868,"/",)</f>
        <v>photography</v>
      </c>
      <c r="R868" t="str">
        <v>photography books</v>
      </c>
      <c r="S868" s="6">
        <f t="shared" si="53"/>
        <v>40671.208333333336</v>
      </c>
      <c r="T868" s="6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_xlfn.TEXTSPLIT(P869,"/",)</f>
        <v>food</v>
      </c>
      <c r="R869" t="str">
        <v>food trucks</v>
      </c>
      <c r="S869" s="6">
        <f t="shared" si="53"/>
        <v>43382.208333333328</v>
      </c>
      <c r="T869" s="6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_xlfn.TEXTSPLIT(P870,"/",)</f>
        <v>theater</v>
      </c>
      <c r="R870" t="str">
        <v>plays</v>
      </c>
      <c r="S870" s="6">
        <f t="shared" si="53"/>
        <v>41559.208333333336</v>
      </c>
      <c r="T870" s="6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_xlfn.TEXTSPLIT(P871,"/",)</f>
        <v>film &amp; video</v>
      </c>
      <c r="R871" t="str">
        <v>drama</v>
      </c>
      <c r="S871" s="6">
        <f t="shared" si="53"/>
        <v>40350.208333333336</v>
      </c>
      <c r="T871" s="6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_xlfn.TEXTSPLIT(P872,"/",)</f>
        <v>theater</v>
      </c>
      <c r="R872" t="str">
        <v>plays</v>
      </c>
      <c r="S872" s="6">
        <f t="shared" si="53"/>
        <v>42240.208333333328</v>
      </c>
      <c r="T872" s="6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_xlfn.TEXTSPLIT(P873,"/",)</f>
        <v>theater</v>
      </c>
      <c r="R873" t="str">
        <v>plays</v>
      </c>
      <c r="S873" s="6">
        <f t="shared" si="53"/>
        <v>43040.208333333328</v>
      </c>
      <c r="T873" s="6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_xlfn.TEXTSPLIT(P874,"/",)</f>
        <v>film &amp; video</v>
      </c>
      <c r="R874" t="str">
        <v>science fiction</v>
      </c>
      <c r="S874" s="6">
        <f t="shared" si="53"/>
        <v>43346.208333333328</v>
      </c>
      <c r="T874" s="6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_xlfn.TEXTSPLIT(P875,"/",)</f>
        <v>photography</v>
      </c>
      <c r="R875" t="str">
        <v>photography books</v>
      </c>
      <c r="S875" s="6">
        <f t="shared" si="53"/>
        <v>41647.25</v>
      </c>
      <c r="T875" s="6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_xlfn.TEXTSPLIT(P876,"/",)</f>
        <v>photography</v>
      </c>
      <c r="R876" t="str">
        <v>photography books</v>
      </c>
      <c r="S876" s="6">
        <f t="shared" si="53"/>
        <v>40291.208333333336</v>
      </c>
      <c r="T876" s="6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_xlfn.TEXTSPLIT(P877,"/",)</f>
        <v>music</v>
      </c>
      <c r="R877" t="str">
        <v>rock</v>
      </c>
      <c r="S877" s="6">
        <f t="shared" si="53"/>
        <v>40556.25</v>
      </c>
      <c r="T877" s="6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_xlfn.TEXTSPLIT(P878,"/",)</f>
        <v>photography</v>
      </c>
      <c r="R878" t="str">
        <v>photography books</v>
      </c>
      <c r="S878" s="6">
        <f t="shared" si="53"/>
        <v>43624.208333333328</v>
      </c>
      <c r="T878" s="6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_xlfn.TEXTSPLIT(P879,"/",)</f>
        <v>food</v>
      </c>
      <c r="R879" t="str">
        <v>food trucks</v>
      </c>
      <c r="S879" s="6">
        <f t="shared" si="53"/>
        <v>42577.208333333328</v>
      </c>
      <c r="T879" s="6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_xlfn.TEXTSPLIT(P880,"/",)</f>
        <v>music</v>
      </c>
      <c r="R880" t="str">
        <v>metal</v>
      </c>
      <c r="S880" s="6">
        <f t="shared" si="53"/>
        <v>43845.25</v>
      </c>
      <c r="T880" s="6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_xlfn.TEXTSPLIT(P881,"/",)</f>
        <v>publishing</v>
      </c>
      <c r="R881" t="str">
        <v>nonfiction</v>
      </c>
      <c r="S881" s="6">
        <f t="shared" si="53"/>
        <v>42788.25</v>
      </c>
      <c r="T881" s="6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_xlfn.TEXTSPLIT(P882,"/",)</f>
        <v>music</v>
      </c>
      <c r="R882" t="str">
        <v>electric music</v>
      </c>
      <c r="S882" s="6">
        <f t="shared" si="53"/>
        <v>43667.208333333328</v>
      </c>
      <c r="T882" s="6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_xlfn.TEXTSPLIT(P883,"/",)</f>
        <v>theater</v>
      </c>
      <c r="R883" t="str">
        <v>plays</v>
      </c>
      <c r="S883" s="6">
        <f t="shared" si="53"/>
        <v>42194.208333333328</v>
      </c>
      <c r="T883" s="6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_xlfn.TEXTSPLIT(P884,"/",)</f>
        <v>theater</v>
      </c>
      <c r="R884" t="str">
        <v>plays</v>
      </c>
      <c r="S884" s="6">
        <f t="shared" si="53"/>
        <v>42025.25</v>
      </c>
      <c r="T884" s="6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_xlfn.TEXTSPLIT(P885,"/",)</f>
        <v>film &amp; video</v>
      </c>
      <c r="R885" t="str">
        <v>shorts</v>
      </c>
      <c r="S885" s="6">
        <f t="shared" si="53"/>
        <v>40323.208333333336</v>
      </c>
      <c r="T885" s="6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_xlfn.TEXTSPLIT(P886,"/",)</f>
        <v>theater</v>
      </c>
      <c r="R886" t="str">
        <v>plays</v>
      </c>
      <c r="S886" s="6">
        <f t="shared" si="53"/>
        <v>41763.208333333336</v>
      </c>
      <c r="T886" s="6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_xlfn.TEXTSPLIT(P887,"/",)</f>
        <v>theater</v>
      </c>
      <c r="R887" t="str">
        <v>plays</v>
      </c>
      <c r="S887" s="6">
        <f t="shared" si="53"/>
        <v>40335.208333333336</v>
      </c>
      <c r="T887" s="6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_xlfn.TEXTSPLIT(P888,"/",)</f>
        <v>music</v>
      </c>
      <c r="R888" t="str">
        <v>indie rock</v>
      </c>
      <c r="S888" s="6">
        <f t="shared" si="53"/>
        <v>40416.208333333336</v>
      </c>
      <c r="T888" s="6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_xlfn.TEXTSPLIT(P889,"/",)</f>
        <v>theater</v>
      </c>
      <c r="R889" t="str">
        <v>plays</v>
      </c>
      <c r="S889" s="6">
        <f t="shared" si="53"/>
        <v>42202.208333333328</v>
      </c>
      <c r="T889" s="6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_xlfn.TEXTSPLIT(P890,"/",)</f>
        <v>theater</v>
      </c>
      <c r="R890" t="str">
        <v>plays</v>
      </c>
      <c r="S890" s="6">
        <f t="shared" si="53"/>
        <v>42836.208333333328</v>
      </c>
      <c r="T890" s="6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_xlfn.TEXTSPLIT(P891,"/",)</f>
        <v>music</v>
      </c>
      <c r="R891" t="str">
        <v>electric music</v>
      </c>
      <c r="S891" s="6">
        <f t="shared" si="53"/>
        <v>41710.208333333336</v>
      </c>
      <c r="T891" s="6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_xlfn.TEXTSPLIT(P892,"/",)</f>
        <v>music</v>
      </c>
      <c r="R892" t="str">
        <v>indie rock</v>
      </c>
      <c r="S892" s="6">
        <f t="shared" si="53"/>
        <v>43640.208333333328</v>
      </c>
      <c r="T892" s="6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_xlfn.TEXTSPLIT(P893,"/",)</f>
        <v>film &amp; video</v>
      </c>
      <c r="R893" t="str">
        <v>documentary</v>
      </c>
      <c r="S893" s="6">
        <f t="shared" si="53"/>
        <v>40880.25</v>
      </c>
      <c r="T893" s="6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_xlfn.TEXTSPLIT(P894,"/",)</f>
        <v>publishing</v>
      </c>
      <c r="R894" t="str">
        <v>translations</v>
      </c>
      <c r="S894" s="6">
        <f t="shared" si="53"/>
        <v>40319.208333333336</v>
      </c>
      <c r="T894" s="6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_xlfn.TEXTSPLIT(P895,"/",)</f>
        <v>film &amp; video</v>
      </c>
      <c r="R895" t="str">
        <v>documentary</v>
      </c>
      <c r="S895" s="6">
        <f t="shared" si="53"/>
        <v>42170.208333333328</v>
      </c>
      <c r="T895" s="6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_xlfn.TEXTSPLIT(P896,"/",)</f>
        <v>film &amp; video</v>
      </c>
      <c r="R896" t="str">
        <v>television</v>
      </c>
      <c r="S896" s="6">
        <f t="shared" si="53"/>
        <v>41466.208333333336</v>
      </c>
      <c r="T896" s="6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_xlfn.TEXTSPLIT(P897,"/",)</f>
        <v>theater</v>
      </c>
      <c r="R897" t="str">
        <v>plays</v>
      </c>
      <c r="S897" s="6">
        <f t="shared" si="53"/>
        <v>43134.25</v>
      </c>
      <c r="T897" s="6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_xlfn.TEXTSPLIT(P898,"/",)</f>
        <v>food</v>
      </c>
      <c r="R898" t="str">
        <v>food trucks</v>
      </c>
      <c r="S898" s="6">
        <f t="shared" si="53"/>
        <v>40738.208333333336</v>
      </c>
      <c r="T898" s="6">
        <f t="shared" si="54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ROUND(E899/D899*100,0)</f>
        <v>28</v>
      </c>
      <c r="G899" t="s">
        <v>14</v>
      </c>
      <c r="H899">
        <v>27</v>
      </c>
      <c r="I899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_xlfn.TEXTSPLIT(P899,"/",)</f>
        <v>theater</v>
      </c>
      <c r="R899" t="str">
        <v>plays</v>
      </c>
      <c r="S899" s="6">
        <f t="shared" ref="S899:S962" si="57">(((L899/60)/60)/24)+DATE(1970,1,1)</f>
        <v>43583.208333333328</v>
      </c>
      <c r="T899" s="6">
        <f t="shared" ref="T899:T962" si="58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_xlfn.TEXTSPLIT(P900,"/",)</f>
        <v>film &amp; video</v>
      </c>
      <c r="R900" t="str">
        <v>documentary</v>
      </c>
      <c r="S900" s="6">
        <f t="shared" si="57"/>
        <v>43815.25</v>
      </c>
      <c r="T900" s="6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_xlfn.TEXTSPLIT(P901,"/",)</f>
        <v>music</v>
      </c>
      <c r="R901" t="str">
        <v>jazz</v>
      </c>
      <c r="S901" s="6">
        <f t="shared" si="57"/>
        <v>41554.208333333336</v>
      </c>
      <c r="T901" s="6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_xlfn.TEXTSPLIT(P902,"/",)</f>
        <v>technology</v>
      </c>
      <c r="R902" t="str">
        <v>web</v>
      </c>
      <c r="S902" s="6">
        <f t="shared" si="57"/>
        <v>41901.208333333336</v>
      </c>
      <c r="T902" s="6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_xlfn.TEXTSPLIT(P903,"/",)</f>
        <v>music</v>
      </c>
      <c r="R903" t="str">
        <v>rock</v>
      </c>
      <c r="S903" s="6">
        <f t="shared" si="57"/>
        <v>43298.208333333328</v>
      </c>
      <c r="T903" s="6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_xlfn.TEXTSPLIT(P904,"/",)</f>
        <v>technology</v>
      </c>
      <c r="R904" t="str">
        <v>web</v>
      </c>
      <c r="S904" s="6">
        <f t="shared" si="57"/>
        <v>42399.25</v>
      </c>
      <c r="T904" s="6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_xlfn.TEXTSPLIT(P905,"/",)</f>
        <v>publishing</v>
      </c>
      <c r="R905" t="str">
        <v>nonfiction</v>
      </c>
      <c r="S905" s="6">
        <f t="shared" si="57"/>
        <v>41034.208333333336</v>
      </c>
      <c r="T905" s="6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_xlfn.TEXTSPLIT(P906,"/",)</f>
        <v>publishing</v>
      </c>
      <c r="R906" t="str">
        <v>radio &amp; podcasts</v>
      </c>
      <c r="S906" s="6">
        <f t="shared" si="57"/>
        <v>41186.208333333336</v>
      </c>
      <c r="T906" s="6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_xlfn.TEXTSPLIT(P907,"/",)</f>
        <v>theater</v>
      </c>
      <c r="R907" t="str">
        <v>plays</v>
      </c>
      <c r="S907" s="6">
        <f t="shared" si="57"/>
        <v>41536.208333333336</v>
      </c>
      <c r="T907" s="6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_xlfn.TEXTSPLIT(P908,"/",)</f>
        <v>film &amp; video</v>
      </c>
      <c r="R908" t="str">
        <v>documentary</v>
      </c>
      <c r="S908" s="6">
        <f t="shared" si="57"/>
        <v>42868.208333333328</v>
      </c>
      <c r="T908" s="6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_xlfn.TEXTSPLIT(P909,"/",)</f>
        <v>theater</v>
      </c>
      <c r="R909" t="str">
        <v>plays</v>
      </c>
      <c r="S909" s="6">
        <f t="shared" si="57"/>
        <v>40660.208333333336</v>
      </c>
      <c r="T909" s="6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_xlfn.TEXTSPLIT(P910,"/",)</f>
        <v>games</v>
      </c>
      <c r="R910" t="str">
        <v>video games</v>
      </c>
      <c r="S910" s="6">
        <f t="shared" si="57"/>
        <v>41031.208333333336</v>
      </c>
      <c r="T910" s="6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_xlfn.TEXTSPLIT(P911,"/",)</f>
        <v>theater</v>
      </c>
      <c r="R911" t="str">
        <v>plays</v>
      </c>
      <c r="S911" s="6">
        <f t="shared" si="57"/>
        <v>43255.208333333328</v>
      </c>
      <c r="T911" s="6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_xlfn.TEXTSPLIT(P912,"/",)</f>
        <v>theater</v>
      </c>
      <c r="R912" t="str">
        <v>plays</v>
      </c>
      <c r="S912" s="6">
        <f t="shared" si="57"/>
        <v>42026.25</v>
      </c>
      <c r="T912" s="6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_xlfn.TEXTSPLIT(P913,"/",)</f>
        <v>technology</v>
      </c>
      <c r="R913" t="str">
        <v>web</v>
      </c>
      <c r="S913" s="6">
        <f t="shared" si="57"/>
        <v>43717.208333333328</v>
      </c>
      <c r="T913" s="6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_xlfn.TEXTSPLIT(P914,"/",)</f>
        <v>film &amp; video</v>
      </c>
      <c r="R914" t="str">
        <v>drama</v>
      </c>
      <c r="S914" s="6">
        <f t="shared" si="57"/>
        <v>41157.208333333336</v>
      </c>
      <c r="T914" s="6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_xlfn.TEXTSPLIT(P915,"/",)</f>
        <v>film &amp; video</v>
      </c>
      <c r="R915" t="str">
        <v>drama</v>
      </c>
      <c r="S915" s="6">
        <f t="shared" si="57"/>
        <v>43597.208333333328</v>
      </c>
      <c r="T915" s="6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_xlfn.TEXTSPLIT(P916,"/",)</f>
        <v>theater</v>
      </c>
      <c r="R916" t="str">
        <v>plays</v>
      </c>
      <c r="S916" s="6">
        <f t="shared" si="57"/>
        <v>41490.208333333336</v>
      </c>
      <c r="T916" s="6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_xlfn.TEXTSPLIT(P917,"/",)</f>
        <v>film &amp; video</v>
      </c>
      <c r="R917" t="str">
        <v>television</v>
      </c>
      <c r="S917" s="6">
        <f t="shared" si="57"/>
        <v>42976.208333333328</v>
      </c>
      <c r="T917" s="6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_xlfn.TEXTSPLIT(P918,"/",)</f>
        <v>photography</v>
      </c>
      <c r="R918" t="str">
        <v>photography books</v>
      </c>
      <c r="S918" s="6">
        <f t="shared" si="57"/>
        <v>41991.25</v>
      </c>
      <c r="T918" s="6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_xlfn.TEXTSPLIT(P919,"/",)</f>
        <v>film &amp; video</v>
      </c>
      <c r="R919" t="str">
        <v>shorts</v>
      </c>
      <c r="S919" s="6">
        <f t="shared" si="57"/>
        <v>40722.208333333336</v>
      </c>
      <c r="T919" s="6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_xlfn.TEXTSPLIT(P920,"/",)</f>
        <v>publishing</v>
      </c>
      <c r="R920" t="str">
        <v>radio &amp; podcasts</v>
      </c>
      <c r="S920" s="6">
        <f t="shared" si="57"/>
        <v>41117.208333333336</v>
      </c>
      <c r="T920" s="6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_xlfn.TEXTSPLIT(P921,"/",)</f>
        <v>theater</v>
      </c>
      <c r="R921" t="str">
        <v>plays</v>
      </c>
      <c r="S921" s="6">
        <f t="shared" si="57"/>
        <v>43022.208333333328</v>
      </c>
      <c r="T921" s="6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_xlfn.TEXTSPLIT(P922,"/",)</f>
        <v>film &amp; video</v>
      </c>
      <c r="R922" t="str">
        <v>animation</v>
      </c>
      <c r="S922" s="6">
        <f t="shared" si="57"/>
        <v>43503.25</v>
      </c>
      <c r="T922" s="6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_xlfn.TEXTSPLIT(P923,"/",)</f>
        <v>technology</v>
      </c>
      <c r="R923" t="str">
        <v>web</v>
      </c>
      <c r="S923" s="6">
        <f t="shared" si="57"/>
        <v>40951.25</v>
      </c>
      <c r="T923" s="6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_xlfn.TEXTSPLIT(P924,"/",)</f>
        <v>music</v>
      </c>
      <c r="R924" t="str">
        <v>world music</v>
      </c>
      <c r="S924" s="6">
        <f t="shared" si="57"/>
        <v>43443.25</v>
      </c>
      <c r="T924" s="6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_xlfn.TEXTSPLIT(P925,"/",)</f>
        <v>theater</v>
      </c>
      <c r="R925" t="str">
        <v>plays</v>
      </c>
      <c r="S925" s="6">
        <f t="shared" si="57"/>
        <v>40373.208333333336</v>
      </c>
      <c r="T925" s="6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_xlfn.TEXTSPLIT(P926,"/",)</f>
        <v>theater</v>
      </c>
      <c r="R926" t="str">
        <v>plays</v>
      </c>
      <c r="S926" s="6">
        <f t="shared" si="57"/>
        <v>43769.208333333328</v>
      </c>
      <c r="T926" s="6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_xlfn.TEXTSPLIT(P927,"/",)</f>
        <v>theater</v>
      </c>
      <c r="R927" t="str">
        <v>plays</v>
      </c>
      <c r="S927" s="6">
        <f t="shared" si="57"/>
        <v>43000.208333333328</v>
      </c>
      <c r="T927" s="6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_xlfn.TEXTSPLIT(P928,"/",)</f>
        <v>food</v>
      </c>
      <c r="R928" t="str">
        <v>food trucks</v>
      </c>
      <c r="S928" s="6">
        <f t="shared" si="57"/>
        <v>42502.208333333328</v>
      </c>
      <c r="T928" s="6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_xlfn.TEXTSPLIT(P929,"/",)</f>
        <v>theater</v>
      </c>
      <c r="R929" t="str">
        <v>plays</v>
      </c>
      <c r="S929" s="6">
        <f t="shared" si="57"/>
        <v>41102.208333333336</v>
      </c>
      <c r="T929" s="6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_xlfn.TEXTSPLIT(P930,"/",)</f>
        <v>technology</v>
      </c>
      <c r="R930" t="str">
        <v>web</v>
      </c>
      <c r="S930" s="6">
        <f t="shared" si="57"/>
        <v>41637.25</v>
      </c>
      <c r="T930" s="6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_xlfn.TEXTSPLIT(P931,"/",)</f>
        <v>theater</v>
      </c>
      <c r="R931" t="str">
        <v>plays</v>
      </c>
      <c r="S931" s="6">
        <f t="shared" si="57"/>
        <v>42858.208333333328</v>
      </c>
      <c r="T931" s="6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_xlfn.TEXTSPLIT(P932,"/",)</f>
        <v>theater</v>
      </c>
      <c r="R932" t="str">
        <v>plays</v>
      </c>
      <c r="S932" s="6">
        <f t="shared" si="57"/>
        <v>42060.25</v>
      </c>
      <c r="T932" s="6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_xlfn.TEXTSPLIT(P933,"/",)</f>
        <v>theater</v>
      </c>
      <c r="R933" t="str">
        <v>plays</v>
      </c>
      <c r="S933" s="6">
        <f t="shared" si="57"/>
        <v>41818.208333333336</v>
      </c>
      <c r="T933" s="6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_xlfn.TEXTSPLIT(P934,"/",)</f>
        <v>music</v>
      </c>
      <c r="R934" t="str">
        <v>rock</v>
      </c>
      <c r="S934" s="6">
        <f t="shared" si="57"/>
        <v>41709.208333333336</v>
      </c>
      <c r="T934" s="6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_xlfn.TEXTSPLIT(P935,"/",)</f>
        <v>theater</v>
      </c>
      <c r="R935" t="str">
        <v>plays</v>
      </c>
      <c r="S935" s="6">
        <f t="shared" si="57"/>
        <v>41372.208333333336</v>
      </c>
      <c r="T935" s="6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_xlfn.TEXTSPLIT(P936,"/",)</f>
        <v>theater</v>
      </c>
      <c r="R936" t="str">
        <v>plays</v>
      </c>
      <c r="S936" s="6">
        <f t="shared" si="57"/>
        <v>42422.25</v>
      </c>
      <c r="T936" s="6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_xlfn.TEXTSPLIT(P937,"/",)</f>
        <v>theater</v>
      </c>
      <c r="R937" t="str">
        <v>plays</v>
      </c>
      <c r="S937" s="6">
        <f t="shared" si="57"/>
        <v>42209.208333333328</v>
      </c>
      <c r="T937" s="6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_xlfn.TEXTSPLIT(P938,"/",)</f>
        <v>theater</v>
      </c>
      <c r="R938" t="str">
        <v>plays</v>
      </c>
      <c r="S938" s="6">
        <f t="shared" si="57"/>
        <v>43668.208333333328</v>
      </c>
      <c r="T938" s="6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_xlfn.TEXTSPLIT(P939,"/",)</f>
        <v>film &amp; video</v>
      </c>
      <c r="R939" t="str">
        <v>documentary</v>
      </c>
      <c r="S939" s="6">
        <f t="shared" si="57"/>
        <v>42334.25</v>
      </c>
      <c r="T939" s="6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_xlfn.TEXTSPLIT(P940,"/",)</f>
        <v>publishing</v>
      </c>
      <c r="R940" t="str">
        <v>fiction</v>
      </c>
      <c r="S940" s="6">
        <f t="shared" si="57"/>
        <v>43263.208333333328</v>
      </c>
      <c r="T940" s="6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_xlfn.TEXTSPLIT(P941,"/",)</f>
        <v>games</v>
      </c>
      <c r="R941" t="str">
        <v>video games</v>
      </c>
      <c r="S941" s="6">
        <f t="shared" si="57"/>
        <v>40670.208333333336</v>
      </c>
      <c r="T941" s="6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_xlfn.TEXTSPLIT(P942,"/",)</f>
        <v>technology</v>
      </c>
      <c r="R942" t="str">
        <v>web</v>
      </c>
      <c r="S942" s="6">
        <f t="shared" si="57"/>
        <v>41244.25</v>
      </c>
      <c r="T942" s="6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_xlfn.TEXTSPLIT(P943,"/",)</f>
        <v>theater</v>
      </c>
      <c r="R943" t="str">
        <v>plays</v>
      </c>
      <c r="S943" s="6">
        <f t="shared" si="57"/>
        <v>40552.25</v>
      </c>
      <c r="T943" s="6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_xlfn.TEXTSPLIT(P944,"/",)</f>
        <v>theater</v>
      </c>
      <c r="R944" t="str">
        <v>plays</v>
      </c>
      <c r="S944" s="6">
        <f t="shared" si="57"/>
        <v>40568.25</v>
      </c>
      <c r="T944" s="6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_xlfn.TEXTSPLIT(P945,"/",)</f>
        <v>food</v>
      </c>
      <c r="R945" t="str">
        <v>food trucks</v>
      </c>
      <c r="S945" s="6">
        <f t="shared" si="57"/>
        <v>41906.208333333336</v>
      </c>
      <c r="T945" s="6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_xlfn.TEXTSPLIT(P946,"/",)</f>
        <v>photography</v>
      </c>
      <c r="R946" t="str">
        <v>photography books</v>
      </c>
      <c r="S946" s="6">
        <f t="shared" si="57"/>
        <v>42776.25</v>
      </c>
      <c r="T946" s="6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_xlfn.TEXTSPLIT(P947,"/",)</f>
        <v>photography</v>
      </c>
      <c r="R947" t="str">
        <v>photography books</v>
      </c>
      <c r="S947" s="6">
        <f t="shared" si="57"/>
        <v>41004.208333333336</v>
      </c>
      <c r="T947" s="6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_xlfn.TEXTSPLIT(P948,"/",)</f>
        <v>theater</v>
      </c>
      <c r="R948" t="str">
        <v>plays</v>
      </c>
      <c r="S948" s="6">
        <f t="shared" si="57"/>
        <v>40710.208333333336</v>
      </c>
      <c r="T948" s="6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_xlfn.TEXTSPLIT(P949,"/",)</f>
        <v>theater</v>
      </c>
      <c r="R949" t="str">
        <v>plays</v>
      </c>
      <c r="S949" s="6">
        <f t="shared" si="57"/>
        <v>41908.208333333336</v>
      </c>
      <c r="T949" s="6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_xlfn.TEXTSPLIT(P950,"/",)</f>
        <v>film &amp; video</v>
      </c>
      <c r="R950" t="str">
        <v>documentary</v>
      </c>
      <c r="S950" s="6">
        <f t="shared" si="57"/>
        <v>41985.25</v>
      </c>
      <c r="T950" s="6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_xlfn.TEXTSPLIT(P951,"/",)</f>
        <v>technology</v>
      </c>
      <c r="R951" t="str">
        <v>web</v>
      </c>
      <c r="S951" s="6">
        <f t="shared" si="57"/>
        <v>42112.208333333328</v>
      </c>
      <c r="T951" s="6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_xlfn.TEXTSPLIT(P952,"/",)</f>
        <v>theater</v>
      </c>
      <c r="R952" t="str">
        <v>plays</v>
      </c>
      <c r="S952" s="6">
        <f t="shared" si="57"/>
        <v>43571.208333333328</v>
      </c>
      <c r="T952" s="6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_xlfn.TEXTSPLIT(P953,"/",)</f>
        <v>music</v>
      </c>
      <c r="R953" t="str">
        <v>rock</v>
      </c>
      <c r="S953" s="6">
        <f t="shared" si="57"/>
        <v>42730.25</v>
      </c>
      <c r="T953" s="6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_xlfn.TEXTSPLIT(P954,"/",)</f>
        <v>film &amp; video</v>
      </c>
      <c r="R954" t="str">
        <v>documentary</v>
      </c>
      <c r="S954" s="6">
        <f t="shared" si="57"/>
        <v>42591.208333333328</v>
      </c>
      <c r="T954" s="6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_xlfn.TEXTSPLIT(P955,"/",)</f>
        <v>film &amp; video</v>
      </c>
      <c r="R955" t="str">
        <v>science fiction</v>
      </c>
      <c r="S955" s="6">
        <f t="shared" si="57"/>
        <v>42358.25</v>
      </c>
      <c r="T955" s="6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_xlfn.TEXTSPLIT(P956,"/",)</f>
        <v>technology</v>
      </c>
      <c r="R956" t="str">
        <v>web</v>
      </c>
      <c r="S956" s="6">
        <f t="shared" si="57"/>
        <v>41174.208333333336</v>
      </c>
      <c r="T956" s="6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_xlfn.TEXTSPLIT(P957,"/",)</f>
        <v>theater</v>
      </c>
      <c r="R957" t="str">
        <v>plays</v>
      </c>
      <c r="S957" s="6">
        <f t="shared" si="57"/>
        <v>41238.25</v>
      </c>
      <c r="T957" s="6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_xlfn.TEXTSPLIT(P958,"/",)</f>
        <v>film &amp; video</v>
      </c>
      <c r="R958" t="str">
        <v>science fiction</v>
      </c>
      <c r="S958" s="6">
        <f t="shared" si="57"/>
        <v>42360.25</v>
      </c>
      <c r="T958" s="6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_xlfn.TEXTSPLIT(P959,"/",)</f>
        <v>theater</v>
      </c>
      <c r="R959" t="str">
        <v>plays</v>
      </c>
      <c r="S959" s="6">
        <f t="shared" si="57"/>
        <v>40955.25</v>
      </c>
      <c r="T959" s="6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_xlfn.TEXTSPLIT(P960,"/",)</f>
        <v>film &amp; video</v>
      </c>
      <c r="R960" t="str">
        <v>animation</v>
      </c>
      <c r="S960" s="6">
        <f t="shared" si="57"/>
        <v>40350.208333333336</v>
      </c>
      <c r="T960" s="6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_xlfn.TEXTSPLIT(P961,"/",)</f>
        <v>publishing</v>
      </c>
      <c r="R961" t="str">
        <v>translations</v>
      </c>
      <c r="S961" s="6">
        <f t="shared" si="57"/>
        <v>40357.208333333336</v>
      </c>
      <c r="T961" s="6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_xlfn.TEXTSPLIT(P962,"/",)</f>
        <v>technology</v>
      </c>
      <c r="R962" t="str">
        <v>web</v>
      </c>
      <c r="S962" s="6">
        <f t="shared" si="57"/>
        <v>42408.25</v>
      </c>
      <c r="T962" s="6">
        <f t="shared" si="58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ROUND(E963/D963*100,0)</f>
        <v>119</v>
      </c>
      <c r="G963" t="s">
        <v>20</v>
      </c>
      <c r="H963">
        <v>155</v>
      </c>
      <c r="I963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_xlfn.TEXTSPLIT(P963,"/",)</f>
        <v>publishing</v>
      </c>
      <c r="R963" t="str">
        <v>translations</v>
      </c>
      <c r="S963" s="6">
        <f t="shared" ref="S963:S1001" si="61">(((L963/60)/60)/24)+DATE(1970,1,1)</f>
        <v>40591.25</v>
      </c>
      <c r="T963" s="6">
        <f t="shared" ref="T963:T1001" si="62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_xlfn.TEXTSPLIT(P964,"/",)</f>
        <v>food</v>
      </c>
      <c r="R964" t="str">
        <v>food trucks</v>
      </c>
      <c r="S964" s="6">
        <f t="shared" si="61"/>
        <v>41592.25</v>
      </c>
      <c r="T964" s="6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_xlfn.TEXTSPLIT(P965,"/",)</f>
        <v>photography</v>
      </c>
      <c r="R965" t="str">
        <v>photography books</v>
      </c>
      <c r="S965" s="6">
        <f t="shared" si="61"/>
        <v>40607.25</v>
      </c>
      <c r="T965" s="6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_xlfn.TEXTSPLIT(P966,"/",)</f>
        <v>theater</v>
      </c>
      <c r="R966" t="str">
        <v>plays</v>
      </c>
      <c r="S966" s="6">
        <f t="shared" si="61"/>
        <v>42135.208333333328</v>
      </c>
      <c r="T966" s="6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_xlfn.TEXTSPLIT(P967,"/",)</f>
        <v>music</v>
      </c>
      <c r="R967" t="str">
        <v>rock</v>
      </c>
      <c r="S967" s="6">
        <f t="shared" si="61"/>
        <v>40203.25</v>
      </c>
      <c r="T967" s="6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_xlfn.TEXTSPLIT(P968,"/",)</f>
        <v>theater</v>
      </c>
      <c r="R968" t="str">
        <v>plays</v>
      </c>
      <c r="S968" s="6">
        <f t="shared" si="61"/>
        <v>42901.208333333328</v>
      </c>
      <c r="T968" s="6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_xlfn.TEXTSPLIT(P969,"/",)</f>
        <v>music</v>
      </c>
      <c r="R969" t="str">
        <v>world music</v>
      </c>
      <c r="S969" s="6">
        <f t="shared" si="61"/>
        <v>41005.208333333336</v>
      </c>
      <c r="T969" s="6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_xlfn.TEXTSPLIT(P970,"/",)</f>
        <v>food</v>
      </c>
      <c r="R970" t="str">
        <v>food trucks</v>
      </c>
      <c r="S970" s="6">
        <f t="shared" si="61"/>
        <v>40544.25</v>
      </c>
      <c r="T970" s="6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_xlfn.TEXTSPLIT(P971,"/",)</f>
        <v>theater</v>
      </c>
      <c r="R971" t="str">
        <v>plays</v>
      </c>
      <c r="S971" s="6">
        <f t="shared" si="61"/>
        <v>43821.25</v>
      </c>
      <c r="T971" s="6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_xlfn.TEXTSPLIT(P972,"/",)</f>
        <v>theater</v>
      </c>
      <c r="R972" t="str">
        <v>plays</v>
      </c>
      <c r="S972" s="6">
        <f t="shared" si="61"/>
        <v>40672.208333333336</v>
      </c>
      <c r="T972" s="6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_xlfn.TEXTSPLIT(P973,"/",)</f>
        <v>film &amp; video</v>
      </c>
      <c r="R973" t="str">
        <v>television</v>
      </c>
      <c r="S973" s="6">
        <f t="shared" si="61"/>
        <v>41555.208333333336</v>
      </c>
      <c r="T973" s="6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_xlfn.TEXTSPLIT(P974,"/",)</f>
        <v>technology</v>
      </c>
      <c r="R974" t="str">
        <v>web</v>
      </c>
      <c r="S974" s="6">
        <f t="shared" si="61"/>
        <v>41792.208333333336</v>
      </c>
      <c r="T974" s="6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_xlfn.TEXTSPLIT(P975,"/",)</f>
        <v>theater</v>
      </c>
      <c r="R975" t="str">
        <v>plays</v>
      </c>
      <c r="S975" s="6">
        <f t="shared" si="61"/>
        <v>40522.25</v>
      </c>
      <c r="T975" s="6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_xlfn.TEXTSPLIT(P976,"/",)</f>
        <v>music</v>
      </c>
      <c r="R976" t="str">
        <v>indie rock</v>
      </c>
      <c r="S976" s="6">
        <f t="shared" si="61"/>
        <v>41412.208333333336</v>
      </c>
      <c r="T976" s="6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_xlfn.TEXTSPLIT(P977,"/",)</f>
        <v>theater</v>
      </c>
      <c r="R977" t="str">
        <v>plays</v>
      </c>
      <c r="S977" s="6">
        <f t="shared" si="61"/>
        <v>42337.25</v>
      </c>
      <c r="T977" s="6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_xlfn.TEXTSPLIT(P978,"/",)</f>
        <v>theater</v>
      </c>
      <c r="R978" t="str">
        <v>plays</v>
      </c>
      <c r="S978" s="6">
        <f t="shared" si="61"/>
        <v>40571.25</v>
      </c>
      <c r="T978" s="6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_xlfn.TEXTSPLIT(P979,"/",)</f>
        <v>food</v>
      </c>
      <c r="R979" t="str">
        <v>food trucks</v>
      </c>
      <c r="S979" s="6">
        <f t="shared" si="61"/>
        <v>43138.25</v>
      </c>
      <c r="T979" s="6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_xlfn.TEXTSPLIT(P980,"/",)</f>
        <v>games</v>
      </c>
      <c r="R980" t="str">
        <v>video games</v>
      </c>
      <c r="S980" s="6">
        <f t="shared" si="61"/>
        <v>42686.25</v>
      </c>
      <c r="T980" s="6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_xlfn.TEXTSPLIT(P981,"/",)</f>
        <v>theater</v>
      </c>
      <c r="R981" t="str">
        <v>plays</v>
      </c>
      <c r="S981" s="6">
        <f t="shared" si="61"/>
        <v>42078.208333333328</v>
      </c>
      <c r="T981" s="6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_xlfn.TEXTSPLIT(P982,"/",)</f>
        <v>publishing</v>
      </c>
      <c r="R982" t="str">
        <v>nonfiction</v>
      </c>
      <c r="S982" s="6">
        <f t="shared" si="61"/>
        <v>42307.208333333328</v>
      </c>
      <c r="T982" s="6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_xlfn.TEXTSPLIT(P983,"/",)</f>
        <v>technology</v>
      </c>
      <c r="R983" t="str">
        <v>web</v>
      </c>
      <c r="S983" s="6">
        <f t="shared" si="61"/>
        <v>43094.25</v>
      </c>
      <c r="T983" s="6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_xlfn.TEXTSPLIT(P984,"/",)</f>
        <v>film &amp; video</v>
      </c>
      <c r="R984" t="str">
        <v>documentary</v>
      </c>
      <c r="S984" s="6">
        <f t="shared" si="61"/>
        <v>40743.208333333336</v>
      </c>
      <c r="T984" s="6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_xlfn.TEXTSPLIT(P985,"/",)</f>
        <v>film &amp; video</v>
      </c>
      <c r="R985" t="str">
        <v>documentary</v>
      </c>
      <c r="S985" s="6">
        <f t="shared" si="61"/>
        <v>43681.208333333328</v>
      </c>
      <c r="T985" s="6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_xlfn.TEXTSPLIT(P986,"/",)</f>
        <v>theater</v>
      </c>
      <c r="R986" t="str">
        <v>plays</v>
      </c>
      <c r="S986" s="6">
        <f t="shared" si="61"/>
        <v>43716.208333333328</v>
      </c>
      <c r="T986" s="6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_xlfn.TEXTSPLIT(P987,"/",)</f>
        <v>music</v>
      </c>
      <c r="R987" t="str">
        <v>rock</v>
      </c>
      <c r="S987" s="6">
        <f t="shared" si="61"/>
        <v>41614.25</v>
      </c>
      <c r="T987" s="6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_xlfn.TEXTSPLIT(P988,"/",)</f>
        <v>music</v>
      </c>
      <c r="R988" t="str">
        <v>rock</v>
      </c>
      <c r="S988" s="6">
        <f t="shared" si="61"/>
        <v>40638.208333333336</v>
      </c>
      <c r="T988" s="6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_xlfn.TEXTSPLIT(P989,"/",)</f>
        <v>film &amp; video</v>
      </c>
      <c r="R989" t="str">
        <v>documentary</v>
      </c>
      <c r="S989" s="6">
        <f t="shared" si="61"/>
        <v>42852.208333333328</v>
      </c>
      <c r="T989" s="6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_xlfn.TEXTSPLIT(P990,"/",)</f>
        <v>publishing</v>
      </c>
      <c r="R990" t="str">
        <v>radio &amp; podcasts</v>
      </c>
      <c r="S990" s="6">
        <f t="shared" si="61"/>
        <v>42686.25</v>
      </c>
      <c r="T990" s="6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_xlfn.TEXTSPLIT(P991,"/",)</f>
        <v>publishing</v>
      </c>
      <c r="R991" t="str">
        <v>translations</v>
      </c>
      <c r="S991" s="6">
        <f t="shared" si="61"/>
        <v>43571.208333333328</v>
      </c>
      <c r="T991" s="6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_xlfn.TEXTSPLIT(P992,"/",)</f>
        <v>film &amp; video</v>
      </c>
      <c r="R992" t="str">
        <v>drama</v>
      </c>
      <c r="S992" s="6">
        <f t="shared" si="61"/>
        <v>42432.25</v>
      </c>
      <c r="T992" s="6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_xlfn.TEXTSPLIT(P993,"/",)</f>
        <v>music</v>
      </c>
      <c r="R993" t="str">
        <v>rock</v>
      </c>
      <c r="S993" s="6">
        <f t="shared" si="61"/>
        <v>41907.208333333336</v>
      </c>
      <c r="T993" s="6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_xlfn.TEXTSPLIT(P994,"/",)</f>
        <v>film &amp; video</v>
      </c>
      <c r="R994" t="str">
        <v>drama</v>
      </c>
      <c r="S994" s="6">
        <f t="shared" si="61"/>
        <v>43227.208333333328</v>
      </c>
      <c r="T994" s="6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_xlfn.TEXTSPLIT(P995,"/",)</f>
        <v>photography</v>
      </c>
      <c r="R995" t="str">
        <v>photography books</v>
      </c>
      <c r="S995" s="6">
        <f t="shared" si="61"/>
        <v>42362.25</v>
      </c>
      <c r="T995" s="6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_xlfn.TEXTSPLIT(P996,"/",)</f>
        <v>publishing</v>
      </c>
      <c r="R996" t="str">
        <v>translations</v>
      </c>
      <c r="S996" s="6">
        <f t="shared" si="61"/>
        <v>41929.208333333336</v>
      </c>
      <c r="T996" s="6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_xlfn.TEXTSPLIT(P997,"/",)</f>
        <v>food</v>
      </c>
      <c r="R997" t="str">
        <v>food trucks</v>
      </c>
      <c r="S997" s="6">
        <f t="shared" si="61"/>
        <v>43408.208333333328</v>
      </c>
      <c r="T997" s="6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_xlfn.TEXTSPLIT(P998,"/",)</f>
        <v>theater</v>
      </c>
      <c r="R998" t="str">
        <v>plays</v>
      </c>
      <c r="S998" s="6">
        <f t="shared" si="61"/>
        <v>41276.25</v>
      </c>
      <c r="T998" s="6">
        <f t="shared" si="62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_xlfn.TEXTSPLIT(P999,"/",)</f>
        <v>theater</v>
      </c>
      <c r="R999" t="str">
        <v>plays</v>
      </c>
      <c r="S999" s="6">
        <f t="shared" si="61"/>
        <v>41659.25</v>
      </c>
      <c r="T999" s="6">
        <f t="shared" si="62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_xlfn.TEXTSPLIT(P1000,"/",)</f>
        <v>music</v>
      </c>
      <c r="R1000" t="str">
        <v>indie rock</v>
      </c>
      <c r="S1000" s="6">
        <f t="shared" si="61"/>
        <v>40220.25</v>
      </c>
      <c r="T1000" s="6">
        <f t="shared" si="62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_xlfn.TEXTSPLIT(P1001,"/",)</f>
        <v>food</v>
      </c>
      <c r="R1001" t="str">
        <v>food trucks</v>
      </c>
      <c r="S1001" s="6">
        <f t="shared" si="61"/>
        <v>42550.208333333328</v>
      </c>
      <c r="T1001" s="6">
        <f t="shared" si="62"/>
        <v>42557.208333333328</v>
      </c>
    </row>
  </sheetData>
  <conditionalFormatting sqref="F1:F1048576">
    <cfRule type="cellIs" dxfId="6" priority="4" operator="between">
      <formula>100</formula>
      <formula>199</formula>
    </cfRule>
  </conditionalFormatting>
  <conditionalFormatting sqref="F2:F1001">
    <cfRule type="cellIs" dxfId="5" priority="1" operator="greaterThanOrEqual">
      <formula>200</formula>
    </cfRule>
    <cfRule type="cellIs" dxfId="4" priority="2" operator="between">
      <formula>0</formula>
      <formula>99</formula>
    </cfRule>
  </conditionalFormatting>
  <conditionalFormatting sqref="G2:G1001">
    <cfRule type="containsText" dxfId="3" priority="6" stopIfTrue="1" operator="containsText" text="live">
      <formula>NOT(ISERROR(SEARCH("live",G2)))</formula>
    </cfRule>
    <cfRule type="containsText" dxfId="2" priority="7" stopIfTrue="1" operator="containsText" text="canceled">
      <formula>NOT(ISERROR(SEARCH("canceled",G2)))</formula>
    </cfRule>
    <cfRule type="containsText" dxfId="1" priority="9" operator="containsText" text="failed">
      <formula>NOT(ISERROR(SEARCH("failed",G2)))</formula>
    </cfRule>
    <cfRule type="containsText" dxfId="0" priority="10" stopIfTrue="1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A7BE-16A3-0548-B49F-E8E86CDCDF78}">
  <dimension ref="A2:F15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4" t="s">
        <v>6</v>
      </c>
      <c r="B2" t="s">
        <v>2045</v>
      </c>
    </row>
    <row r="4" spans="1:6" x14ac:dyDescent="0.2">
      <c r="A4" s="4" t="s">
        <v>2042</v>
      </c>
      <c r="B4" s="4" t="s">
        <v>2046</v>
      </c>
    </row>
    <row r="5" spans="1:6" x14ac:dyDescent="0.2">
      <c r="A5" s="4" t="s">
        <v>2043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5" t="s">
        <v>2037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5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">
      <c r="A8" s="5" t="s">
        <v>2039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5" t="s">
        <v>2041</v>
      </c>
      <c r="E9">
        <v>4</v>
      </c>
      <c r="F9">
        <v>4</v>
      </c>
    </row>
    <row r="10" spans="1:6" x14ac:dyDescent="0.2">
      <c r="A10" s="5" t="s">
        <v>2034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5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5" t="s">
        <v>2038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5" t="s">
        <v>2035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5" t="s">
        <v>2036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5" t="s">
        <v>2044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70A-2366-9B4C-AF64-E6BAFCE9DEB8}">
  <dimension ref="A1:F30"/>
  <sheetViews>
    <sheetView topLeftCell="A4"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1.83203125" bestFit="1" customWidth="1"/>
    <col min="8" max="8" width="15.6640625" bestFit="1" customWidth="1"/>
    <col min="9" max="9" width="21.83203125" bestFit="1" customWidth="1"/>
    <col min="10" max="10" width="20.5" bestFit="1" customWidth="1"/>
    <col min="11" max="11" width="26.6640625" bestFit="1" customWidth="1"/>
  </cols>
  <sheetData>
    <row r="1" spans="1:6" x14ac:dyDescent="0.2">
      <c r="A1" s="4" t="s">
        <v>6</v>
      </c>
      <c r="B1" t="s">
        <v>2045</v>
      </c>
    </row>
    <row r="2" spans="1:6" x14ac:dyDescent="0.2">
      <c r="A2" s="4" t="s">
        <v>2031</v>
      </c>
      <c r="B2" t="s">
        <v>2045</v>
      </c>
    </row>
    <row r="4" spans="1:6" x14ac:dyDescent="0.2">
      <c r="A4" s="4" t="s">
        <v>2042</v>
      </c>
      <c r="B4" s="4" t="s">
        <v>2046</v>
      </c>
    </row>
    <row r="5" spans="1:6" x14ac:dyDescent="0.2">
      <c r="A5" s="4" t="s">
        <v>2043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2048</v>
      </c>
      <c r="E7">
        <v>4</v>
      </c>
      <c r="F7">
        <v>4</v>
      </c>
    </row>
    <row r="8" spans="1:6" x14ac:dyDescent="0.2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2051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2061</v>
      </c>
      <c r="C20">
        <v>4</v>
      </c>
      <c r="E20">
        <v>4</v>
      </c>
      <c r="F20">
        <v>8</v>
      </c>
    </row>
    <row r="21" spans="1:6" x14ac:dyDescent="0.2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2070</v>
      </c>
      <c r="E29">
        <v>3</v>
      </c>
      <c r="F29">
        <v>3</v>
      </c>
    </row>
    <row r="30" spans="1:6" x14ac:dyDescent="0.2">
      <c r="A30" s="5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D4D3-E57F-2043-B0D1-14EB5DD8A72B}">
  <dimension ref="A2:E18"/>
  <sheetViews>
    <sheetView workbookViewId="0">
      <selection activeCell="A6" sqref="A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  <col min="6" max="6" width="15.6640625" bestFit="1" customWidth="1"/>
    <col min="7" max="7" width="12" bestFit="1" customWidth="1"/>
    <col min="8" max="8" width="20.5" bestFit="1" customWidth="1"/>
    <col min="9" max="9" width="16.83203125" bestFit="1" customWidth="1"/>
    <col min="10" max="10" width="20.5" bestFit="1" customWidth="1"/>
    <col min="11" max="11" width="24.33203125" bestFit="1" customWidth="1"/>
    <col min="12" max="12" width="21.83203125" bestFit="1" customWidth="1"/>
    <col min="13" max="13" width="19.5" bestFit="1" customWidth="1"/>
    <col min="14" max="14" width="20.5" bestFit="1" customWidth="1"/>
    <col min="15" max="15" width="26.6640625" bestFit="1" customWidth="1"/>
    <col min="16" max="16" width="24.33203125" bestFit="1" customWidth="1"/>
    <col min="17" max="17" width="27" bestFit="1" customWidth="1"/>
    <col min="18" max="18" width="24.33203125" bestFit="1" customWidth="1"/>
    <col min="19" max="19" width="28" bestFit="1" customWidth="1"/>
    <col min="20" max="20" width="30.6640625" bestFit="1" customWidth="1"/>
    <col min="21" max="21" width="29.1640625" bestFit="1" customWidth="1"/>
    <col min="22" max="22" width="24.6640625" bestFit="1" customWidth="1"/>
    <col min="23" max="23" width="25.33203125" bestFit="1" customWidth="1"/>
    <col min="24" max="24" width="25.6640625" bestFit="1" customWidth="1"/>
    <col min="25" max="25" width="31" bestFit="1" customWidth="1"/>
    <col min="26" max="26" width="25.5" bestFit="1" customWidth="1"/>
    <col min="27" max="27" width="40.6640625" bestFit="1" customWidth="1"/>
    <col min="28" max="28" width="32.5" bestFit="1" customWidth="1"/>
    <col min="29" max="29" width="28" bestFit="1" customWidth="1"/>
    <col min="30" max="30" width="37.6640625" bestFit="1" customWidth="1"/>
    <col min="31" max="31" width="32.5" bestFit="1" customWidth="1"/>
    <col min="32" max="32" width="25.33203125" bestFit="1" customWidth="1"/>
    <col min="33" max="33" width="26.6640625" bestFit="1" customWidth="1"/>
    <col min="34" max="34" width="25.1640625" bestFit="1" customWidth="1"/>
    <col min="35" max="35" width="24.6640625" bestFit="1" customWidth="1"/>
    <col min="36" max="37" width="28.1640625" bestFit="1" customWidth="1"/>
    <col min="38" max="38" width="30" bestFit="1" customWidth="1"/>
    <col min="39" max="39" width="33.33203125" bestFit="1" customWidth="1"/>
    <col min="40" max="40" width="30.6640625" bestFit="1" customWidth="1"/>
    <col min="41" max="41" width="28.83203125" bestFit="1" customWidth="1"/>
    <col min="42" max="42" width="33" bestFit="1" customWidth="1"/>
    <col min="43" max="43" width="32.33203125" bestFit="1" customWidth="1"/>
    <col min="44" max="44" width="34.6640625" bestFit="1" customWidth="1"/>
    <col min="45" max="45" width="27.1640625" bestFit="1" customWidth="1"/>
    <col min="46" max="46" width="32.1640625" bestFit="1" customWidth="1"/>
    <col min="47" max="47" width="33.1640625" bestFit="1" customWidth="1"/>
    <col min="48" max="48" width="32.83203125" bestFit="1" customWidth="1"/>
    <col min="49" max="49" width="33.5" bestFit="1" customWidth="1"/>
    <col min="50" max="50" width="31.33203125" bestFit="1" customWidth="1"/>
    <col min="51" max="51" width="31" bestFit="1" customWidth="1"/>
    <col min="52" max="52" width="32.33203125" bestFit="1" customWidth="1"/>
    <col min="53" max="53" width="27.1640625" bestFit="1" customWidth="1"/>
    <col min="54" max="54" width="29.6640625" bestFit="1" customWidth="1"/>
    <col min="55" max="55" width="30.6640625" bestFit="1" customWidth="1"/>
    <col min="56" max="56" width="28.6640625" bestFit="1" customWidth="1"/>
    <col min="57" max="57" width="22.5" bestFit="1" customWidth="1"/>
    <col min="58" max="58" width="28.83203125" bestFit="1" customWidth="1"/>
    <col min="59" max="59" width="13" bestFit="1" customWidth="1"/>
    <col min="60" max="60" width="34.1640625" bestFit="1" customWidth="1"/>
    <col min="61" max="61" width="31.1640625" bestFit="1" customWidth="1"/>
    <col min="62" max="62" width="31.5" bestFit="1" customWidth="1"/>
    <col min="63" max="63" width="29" bestFit="1" customWidth="1"/>
    <col min="64" max="64" width="35.6640625" bestFit="1" customWidth="1"/>
    <col min="65" max="65" width="34.1640625" bestFit="1" customWidth="1"/>
    <col min="66" max="66" width="28" bestFit="1" customWidth="1"/>
    <col min="67" max="67" width="32.83203125" bestFit="1" customWidth="1"/>
    <col min="68" max="68" width="31" bestFit="1" customWidth="1"/>
    <col min="69" max="69" width="29.1640625" bestFit="1" customWidth="1"/>
    <col min="70" max="70" width="24.33203125" bestFit="1" customWidth="1"/>
    <col min="71" max="71" width="23.83203125" bestFit="1" customWidth="1"/>
    <col min="72" max="72" width="27.83203125" bestFit="1" customWidth="1"/>
    <col min="73" max="73" width="29.6640625" bestFit="1" customWidth="1"/>
    <col min="74" max="74" width="24.6640625" bestFit="1" customWidth="1"/>
    <col min="75" max="75" width="33.6640625" bestFit="1" customWidth="1"/>
    <col min="76" max="76" width="24.1640625" bestFit="1" customWidth="1"/>
    <col min="77" max="77" width="24.5" bestFit="1" customWidth="1"/>
    <col min="78" max="78" width="26.83203125" bestFit="1" customWidth="1"/>
    <col min="79" max="79" width="27.83203125" bestFit="1" customWidth="1"/>
    <col min="80" max="80" width="35.6640625" bestFit="1" customWidth="1"/>
    <col min="81" max="81" width="24.1640625" bestFit="1" customWidth="1"/>
    <col min="82" max="82" width="26" bestFit="1" customWidth="1"/>
    <col min="83" max="83" width="25" bestFit="1" customWidth="1"/>
    <col min="84" max="84" width="24.5" bestFit="1" customWidth="1"/>
    <col min="85" max="85" width="29.6640625" bestFit="1" customWidth="1"/>
    <col min="86" max="86" width="23.1640625" bestFit="1" customWidth="1"/>
    <col min="87" max="87" width="38.83203125" bestFit="1" customWidth="1"/>
    <col min="88" max="88" width="45.33203125" bestFit="1" customWidth="1"/>
    <col min="89" max="89" width="40.1640625" bestFit="1" customWidth="1"/>
    <col min="90" max="90" width="31" bestFit="1" customWidth="1"/>
    <col min="91" max="91" width="32.1640625" bestFit="1" customWidth="1"/>
    <col min="92" max="92" width="27.1640625" bestFit="1" customWidth="1"/>
    <col min="93" max="93" width="29.33203125" bestFit="1" customWidth="1"/>
    <col min="94" max="94" width="29.1640625" bestFit="1" customWidth="1"/>
    <col min="95" max="95" width="33.83203125" bestFit="1" customWidth="1"/>
    <col min="96" max="96" width="31.33203125" bestFit="1" customWidth="1"/>
    <col min="97" max="97" width="42.33203125" bestFit="1" customWidth="1"/>
    <col min="98" max="98" width="43.1640625" bestFit="1" customWidth="1"/>
    <col min="99" max="99" width="47.33203125" bestFit="1" customWidth="1"/>
    <col min="100" max="100" width="25.1640625" bestFit="1" customWidth="1"/>
    <col min="101" max="101" width="36.33203125" bestFit="1" customWidth="1"/>
    <col min="102" max="102" width="34.6640625" bestFit="1" customWidth="1"/>
    <col min="103" max="103" width="36.6640625" bestFit="1" customWidth="1"/>
    <col min="104" max="104" width="32.5" bestFit="1" customWidth="1"/>
    <col min="105" max="105" width="38.83203125" bestFit="1" customWidth="1"/>
    <col min="106" max="106" width="33" bestFit="1" customWidth="1"/>
    <col min="107" max="107" width="29.83203125" bestFit="1" customWidth="1"/>
    <col min="108" max="108" width="31.33203125" bestFit="1" customWidth="1"/>
    <col min="109" max="109" width="36.33203125" bestFit="1" customWidth="1"/>
    <col min="110" max="110" width="30.6640625" bestFit="1" customWidth="1"/>
    <col min="111" max="112" width="36.6640625" bestFit="1" customWidth="1"/>
    <col min="113" max="113" width="37.33203125" bestFit="1" customWidth="1"/>
    <col min="114" max="114" width="33.5" bestFit="1" customWidth="1"/>
    <col min="115" max="115" width="30.33203125" bestFit="1" customWidth="1"/>
    <col min="116" max="116" width="40.33203125" bestFit="1" customWidth="1"/>
    <col min="117" max="117" width="37.33203125" bestFit="1" customWidth="1"/>
    <col min="118" max="118" width="22.6640625" bestFit="1" customWidth="1"/>
    <col min="119" max="119" width="25.5" bestFit="1" customWidth="1"/>
    <col min="120" max="120" width="25.1640625" bestFit="1" customWidth="1"/>
    <col min="121" max="121" width="28.6640625" bestFit="1" customWidth="1"/>
    <col min="122" max="122" width="33.5" bestFit="1" customWidth="1"/>
    <col min="123" max="123" width="26" bestFit="1" customWidth="1"/>
    <col min="124" max="124" width="33.83203125" bestFit="1" customWidth="1"/>
    <col min="125" max="125" width="28.83203125" bestFit="1" customWidth="1"/>
    <col min="126" max="126" width="24.5" bestFit="1" customWidth="1"/>
    <col min="127" max="127" width="23.1640625" bestFit="1" customWidth="1"/>
    <col min="128" max="128" width="29.1640625" bestFit="1" customWidth="1"/>
    <col min="129" max="129" width="31.83203125" bestFit="1" customWidth="1"/>
    <col min="130" max="130" width="30" bestFit="1" customWidth="1"/>
    <col min="131" max="131" width="27.5" bestFit="1" customWidth="1"/>
    <col min="132" max="132" width="32.33203125" bestFit="1" customWidth="1"/>
    <col min="133" max="133" width="27.5" bestFit="1" customWidth="1"/>
    <col min="134" max="134" width="26.1640625" bestFit="1" customWidth="1"/>
    <col min="135" max="135" width="31.1640625" bestFit="1" customWidth="1"/>
    <col min="136" max="136" width="25.33203125" bestFit="1" customWidth="1"/>
    <col min="137" max="137" width="29.33203125" bestFit="1" customWidth="1"/>
    <col min="138" max="138" width="34.83203125" bestFit="1" customWidth="1"/>
    <col min="139" max="139" width="28.83203125" bestFit="1" customWidth="1"/>
    <col min="140" max="140" width="21.83203125" bestFit="1" customWidth="1"/>
    <col min="141" max="141" width="24.83203125" bestFit="1" customWidth="1"/>
    <col min="142" max="142" width="23.33203125" bestFit="1" customWidth="1"/>
    <col min="143" max="143" width="24.6640625" bestFit="1" customWidth="1"/>
    <col min="144" max="144" width="27.33203125" bestFit="1" customWidth="1"/>
    <col min="145" max="145" width="26.1640625" bestFit="1" customWidth="1"/>
    <col min="146" max="146" width="40.5" bestFit="1" customWidth="1"/>
    <col min="147" max="147" width="32.6640625" bestFit="1" customWidth="1"/>
    <col min="148" max="148" width="36.33203125" bestFit="1" customWidth="1"/>
    <col min="149" max="149" width="31.1640625" bestFit="1" customWidth="1"/>
    <col min="150" max="150" width="29" bestFit="1" customWidth="1"/>
    <col min="151" max="151" width="28.83203125" bestFit="1" customWidth="1"/>
    <col min="152" max="152" width="34.83203125" bestFit="1" customWidth="1"/>
    <col min="153" max="153" width="23.33203125" bestFit="1" customWidth="1"/>
    <col min="154" max="154" width="28.33203125" bestFit="1" customWidth="1"/>
    <col min="155" max="155" width="29.1640625" bestFit="1" customWidth="1"/>
    <col min="156" max="156" width="39.33203125" bestFit="1" customWidth="1"/>
    <col min="157" max="157" width="25.33203125" bestFit="1" customWidth="1"/>
    <col min="158" max="158" width="25.5" bestFit="1" customWidth="1"/>
    <col min="159" max="159" width="23.5" bestFit="1" customWidth="1"/>
    <col min="160" max="160" width="27.33203125" bestFit="1" customWidth="1"/>
    <col min="161" max="161" width="32.83203125" bestFit="1" customWidth="1"/>
    <col min="162" max="162" width="27.5" bestFit="1" customWidth="1"/>
    <col min="163" max="163" width="32.83203125" bestFit="1" customWidth="1"/>
    <col min="164" max="164" width="33.83203125" bestFit="1" customWidth="1"/>
    <col min="165" max="165" width="40.83203125" bestFit="1" customWidth="1"/>
    <col min="166" max="166" width="27.33203125" bestFit="1" customWidth="1"/>
    <col min="167" max="167" width="25.1640625" bestFit="1" customWidth="1"/>
    <col min="168" max="168" width="20.5" bestFit="1" customWidth="1"/>
    <col min="169" max="169" width="24.6640625" bestFit="1" customWidth="1"/>
    <col min="170" max="170" width="35.1640625" bestFit="1" customWidth="1"/>
    <col min="171" max="171" width="25.1640625" bestFit="1" customWidth="1"/>
    <col min="172" max="172" width="35.1640625" bestFit="1" customWidth="1"/>
    <col min="173" max="173" width="29.5" bestFit="1" customWidth="1"/>
    <col min="174" max="174" width="32.1640625" bestFit="1" customWidth="1"/>
    <col min="175" max="175" width="31" bestFit="1" customWidth="1"/>
    <col min="176" max="176" width="25.6640625" bestFit="1" customWidth="1"/>
    <col min="177" max="177" width="30.1640625" bestFit="1" customWidth="1"/>
    <col min="178" max="178" width="38.83203125" bestFit="1" customWidth="1"/>
    <col min="179" max="179" width="37" bestFit="1" customWidth="1"/>
    <col min="180" max="180" width="36" bestFit="1" customWidth="1"/>
    <col min="181" max="181" width="27.5" bestFit="1" customWidth="1"/>
    <col min="182" max="182" width="25.83203125" bestFit="1" customWidth="1"/>
    <col min="183" max="183" width="31.1640625" bestFit="1" customWidth="1"/>
    <col min="184" max="184" width="29" bestFit="1" customWidth="1"/>
    <col min="185" max="185" width="36.1640625" bestFit="1" customWidth="1"/>
    <col min="186" max="186" width="35.1640625" bestFit="1" customWidth="1"/>
    <col min="187" max="187" width="40.5" bestFit="1" customWidth="1"/>
    <col min="188" max="188" width="30.83203125" bestFit="1" customWidth="1"/>
    <col min="189" max="189" width="24.83203125" bestFit="1" customWidth="1"/>
    <col min="190" max="190" width="26.83203125" bestFit="1" customWidth="1"/>
    <col min="191" max="191" width="32.5" bestFit="1" customWidth="1"/>
    <col min="192" max="192" width="27.5" bestFit="1" customWidth="1"/>
    <col min="193" max="193" width="32.83203125" bestFit="1" customWidth="1"/>
    <col min="194" max="194" width="27.83203125" bestFit="1" customWidth="1"/>
    <col min="195" max="195" width="32" bestFit="1" customWidth="1"/>
    <col min="196" max="196" width="32.83203125" bestFit="1" customWidth="1"/>
    <col min="197" max="197" width="35.83203125" bestFit="1" customWidth="1"/>
    <col min="198" max="198" width="35.5" bestFit="1" customWidth="1"/>
    <col min="199" max="199" width="35.83203125" bestFit="1" customWidth="1"/>
    <col min="200" max="200" width="28.5" bestFit="1" customWidth="1"/>
    <col min="201" max="201" width="26.1640625" bestFit="1" customWidth="1"/>
    <col min="202" max="202" width="28.83203125" bestFit="1" customWidth="1"/>
    <col min="203" max="203" width="35" bestFit="1" customWidth="1"/>
    <col min="204" max="204" width="32.5" bestFit="1" customWidth="1"/>
    <col min="205" max="205" width="28.1640625" bestFit="1" customWidth="1"/>
    <col min="206" max="206" width="24.83203125" bestFit="1" customWidth="1"/>
    <col min="207" max="207" width="21.83203125" bestFit="1" customWidth="1"/>
    <col min="208" max="208" width="23.33203125" bestFit="1" customWidth="1"/>
    <col min="209" max="209" width="28.33203125" bestFit="1" customWidth="1"/>
    <col min="210" max="210" width="31.5" bestFit="1" customWidth="1"/>
    <col min="211" max="211" width="24.83203125" bestFit="1" customWidth="1"/>
    <col min="212" max="212" width="22.33203125" bestFit="1" customWidth="1"/>
    <col min="213" max="213" width="26.6640625" bestFit="1" customWidth="1"/>
    <col min="214" max="214" width="30.5" bestFit="1" customWidth="1"/>
    <col min="215" max="215" width="35.83203125" bestFit="1" customWidth="1"/>
    <col min="216" max="216" width="39.1640625" bestFit="1" customWidth="1"/>
    <col min="217" max="217" width="31" bestFit="1" customWidth="1"/>
    <col min="218" max="218" width="29" bestFit="1" customWidth="1"/>
    <col min="219" max="219" width="30.1640625" bestFit="1" customWidth="1"/>
    <col min="220" max="220" width="28.5" bestFit="1" customWidth="1"/>
    <col min="221" max="221" width="34.83203125" bestFit="1" customWidth="1"/>
    <col min="222" max="222" width="29.1640625" bestFit="1" customWidth="1"/>
    <col min="223" max="223" width="35.83203125" bestFit="1" customWidth="1"/>
    <col min="224" max="224" width="36.5" bestFit="1" customWidth="1"/>
    <col min="225" max="225" width="25" bestFit="1" customWidth="1"/>
    <col min="226" max="226" width="26" bestFit="1" customWidth="1"/>
    <col min="227" max="227" width="28" bestFit="1" customWidth="1"/>
    <col min="228" max="228" width="25.6640625" bestFit="1" customWidth="1"/>
    <col min="229" max="229" width="30.1640625" bestFit="1" customWidth="1"/>
    <col min="230" max="230" width="27.6640625" bestFit="1" customWidth="1"/>
    <col min="231" max="231" width="28" bestFit="1" customWidth="1"/>
    <col min="232" max="232" width="25" bestFit="1" customWidth="1"/>
    <col min="233" max="233" width="38.33203125" bestFit="1" customWidth="1"/>
    <col min="234" max="234" width="34.33203125" bestFit="1" customWidth="1"/>
    <col min="235" max="235" width="34.6640625" bestFit="1" customWidth="1"/>
    <col min="236" max="236" width="38" bestFit="1" customWidth="1"/>
    <col min="237" max="237" width="35.1640625" bestFit="1" customWidth="1"/>
    <col min="238" max="239" width="33" bestFit="1" customWidth="1"/>
    <col min="240" max="240" width="28.83203125" bestFit="1" customWidth="1"/>
    <col min="241" max="241" width="29.6640625" bestFit="1" customWidth="1"/>
    <col min="242" max="242" width="30.83203125" bestFit="1" customWidth="1"/>
    <col min="243" max="243" width="29.83203125" bestFit="1" customWidth="1"/>
    <col min="244" max="245" width="35.1640625" bestFit="1" customWidth="1"/>
    <col min="246" max="246" width="29.83203125" bestFit="1" customWidth="1"/>
    <col min="247" max="247" width="29.6640625" bestFit="1" customWidth="1"/>
    <col min="248" max="248" width="35" bestFit="1" customWidth="1"/>
    <col min="249" max="249" width="37.6640625" bestFit="1" customWidth="1"/>
    <col min="250" max="250" width="27.1640625" bestFit="1" customWidth="1"/>
    <col min="251" max="251" width="33.83203125" bestFit="1" customWidth="1"/>
    <col min="252" max="252" width="28.6640625" bestFit="1" customWidth="1"/>
    <col min="253" max="253" width="38.5" bestFit="1" customWidth="1"/>
    <col min="254" max="254" width="24" bestFit="1" customWidth="1"/>
    <col min="255" max="255" width="32.6640625" bestFit="1" customWidth="1"/>
    <col min="256" max="256" width="24.33203125" bestFit="1" customWidth="1"/>
    <col min="257" max="257" width="29" bestFit="1" customWidth="1"/>
    <col min="258" max="258" width="23.83203125" bestFit="1" customWidth="1"/>
    <col min="259" max="259" width="26.33203125" bestFit="1" customWidth="1"/>
    <col min="260" max="260" width="25.5" bestFit="1" customWidth="1"/>
    <col min="261" max="261" width="25.1640625" bestFit="1" customWidth="1"/>
    <col min="262" max="262" width="35.5" bestFit="1" customWidth="1"/>
    <col min="263" max="263" width="27.33203125" bestFit="1" customWidth="1"/>
    <col min="264" max="264" width="34.33203125" bestFit="1" customWidth="1"/>
    <col min="265" max="265" width="27.33203125" bestFit="1" customWidth="1"/>
    <col min="266" max="266" width="32" bestFit="1" customWidth="1"/>
    <col min="267" max="267" width="25" bestFit="1" customWidth="1"/>
    <col min="268" max="268" width="30.33203125" bestFit="1" customWidth="1"/>
    <col min="269" max="269" width="29.5" bestFit="1" customWidth="1"/>
    <col min="270" max="270" width="24.83203125" bestFit="1" customWidth="1"/>
    <col min="271" max="271" width="32.5" bestFit="1" customWidth="1"/>
    <col min="272" max="272" width="43.1640625" bestFit="1" customWidth="1"/>
    <col min="273" max="273" width="28.5" bestFit="1" customWidth="1"/>
    <col min="274" max="274" width="28.1640625" bestFit="1" customWidth="1"/>
    <col min="275" max="275" width="24.6640625" bestFit="1" customWidth="1"/>
    <col min="276" max="276" width="26.33203125" bestFit="1" customWidth="1"/>
    <col min="277" max="277" width="41.33203125" bestFit="1" customWidth="1"/>
    <col min="278" max="278" width="41.6640625" bestFit="1" customWidth="1"/>
    <col min="279" max="279" width="38.1640625" bestFit="1" customWidth="1"/>
    <col min="280" max="280" width="33.5" bestFit="1" customWidth="1"/>
    <col min="281" max="281" width="21.83203125" bestFit="1" customWidth="1"/>
    <col min="282" max="282" width="27.5" bestFit="1" customWidth="1"/>
    <col min="283" max="283" width="24.83203125" bestFit="1" customWidth="1"/>
    <col min="284" max="284" width="34" bestFit="1" customWidth="1"/>
    <col min="285" max="285" width="32.6640625" bestFit="1" customWidth="1"/>
    <col min="286" max="286" width="28.33203125" bestFit="1" customWidth="1"/>
    <col min="287" max="287" width="31" bestFit="1" customWidth="1"/>
    <col min="288" max="288" width="40.33203125" bestFit="1" customWidth="1"/>
    <col min="289" max="289" width="42.83203125" bestFit="1" customWidth="1"/>
    <col min="290" max="290" width="33.33203125" bestFit="1" customWidth="1"/>
    <col min="291" max="291" width="25.6640625" bestFit="1" customWidth="1"/>
    <col min="292" max="292" width="26.83203125" bestFit="1" customWidth="1"/>
    <col min="293" max="293" width="25.33203125" bestFit="1" customWidth="1"/>
    <col min="294" max="294" width="31.83203125" bestFit="1" customWidth="1"/>
    <col min="295" max="295" width="37.6640625" bestFit="1" customWidth="1"/>
    <col min="296" max="296" width="22.6640625" bestFit="1" customWidth="1"/>
    <col min="297" max="297" width="28.6640625" bestFit="1" customWidth="1"/>
    <col min="298" max="298" width="27.5" bestFit="1" customWidth="1"/>
    <col min="299" max="299" width="37.33203125" bestFit="1" customWidth="1"/>
    <col min="300" max="300" width="30.6640625" bestFit="1" customWidth="1"/>
    <col min="301" max="301" width="29.33203125" bestFit="1" customWidth="1"/>
    <col min="302" max="302" width="37.1640625" bestFit="1" customWidth="1"/>
    <col min="303" max="303" width="31.83203125" bestFit="1" customWidth="1"/>
    <col min="304" max="304" width="29.83203125" bestFit="1" customWidth="1"/>
    <col min="305" max="305" width="28.5" bestFit="1" customWidth="1"/>
    <col min="306" max="306" width="30.33203125" bestFit="1" customWidth="1"/>
    <col min="307" max="307" width="45.1640625" bestFit="1" customWidth="1"/>
    <col min="308" max="308" width="32.1640625" bestFit="1" customWidth="1"/>
    <col min="309" max="309" width="35.5" bestFit="1" customWidth="1"/>
    <col min="310" max="310" width="26.6640625" bestFit="1" customWidth="1"/>
    <col min="311" max="311" width="37.83203125" bestFit="1" customWidth="1"/>
    <col min="312" max="312" width="29.1640625" bestFit="1" customWidth="1"/>
    <col min="313" max="313" width="21.5" bestFit="1" customWidth="1"/>
    <col min="314" max="314" width="29.5" bestFit="1" customWidth="1"/>
    <col min="315" max="315" width="43" bestFit="1" customWidth="1"/>
    <col min="316" max="316" width="27" bestFit="1" customWidth="1"/>
    <col min="317" max="317" width="35.6640625" bestFit="1" customWidth="1"/>
    <col min="318" max="318" width="28.83203125" bestFit="1" customWidth="1"/>
    <col min="319" max="319" width="32" bestFit="1" customWidth="1"/>
    <col min="320" max="320" width="29.5" bestFit="1" customWidth="1"/>
    <col min="321" max="321" width="35.6640625" bestFit="1" customWidth="1"/>
    <col min="322" max="322" width="33.5" bestFit="1" customWidth="1"/>
    <col min="323" max="323" width="32.5" bestFit="1" customWidth="1"/>
    <col min="324" max="324" width="33.83203125" bestFit="1" customWidth="1"/>
    <col min="325" max="325" width="32.83203125" bestFit="1" customWidth="1"/>
    <col min="326" max="326" width="34.33203125" bestFit="1" customWidth="1"/>
    <col min="327" max="327" width="30.6640625" bestFit="1" customWidth="1"/>
    <col min="328" max="328" width="24.1640625" bestFit="1" customWidth="1"/>
    <col min="329" max="329" width="35.5" bestFit="1" customWidth="1"/>
    <col min="330" max="330" width="30.1640625" bestFit="1" customWidth="1"/>
    <col min="331" max="331" width="35.6640625" bestFit="1" customWidth="1"/>
    <col min="332" max="332" width="26.1640625" bestFit="1" customWidth="1"/>
    <col min="333" max="333" width="34.83203125" bestFit="1" customWidth="1"/>
    <col min="334" max="334" width="27.6640625" bestFit="1" customWidth="1"/>
    <col min="335" max="335" width="25.5" bestFit="1" customWidth="1"/>
    <col min="336" max="336" width="34.5" bestFit="1" customWidth="1"/>
    <col min="337" max="337" width="35.5" bestFit="1" customWidth="1"/>
    <col min="338" max="338" width="35.6640625" bestFit="1" customWidth="1"/>
    <col min="339" max="339" width="28" bestFit="1" customWidth="1"/>
    <col min="340" max="340" width="23.1640625" bestFit="1" customWidth="1"/>
    <col min="341" max="341" width="26.33203125" bestFit="1" customWidth="1"/>
    <col min="342" max="342" width="24.5" bestFit="1" customWidth="1"/>
    <col min="343" max="343" width="26.1640625" bestFit="1" customWidth="1"/>
    <col min="344" max="344" width="27.1640625" bestFit="1" customWidth="1"/>
    <col min="345" max="345" width="23.33203125" bestFit="1" customWidth="1"/>
    <col min="346" max="346" width="20" bestFit="1" customWidth="1"/>
    <col min="347" max="347" width="34.1640625" bestFit="1" customWidth="1"/>
    <col min="348" max="348" width="30.6640625" bestFit="1" customWidth="1"/>
    <col min="349" max="349" width="29" bestFit="1" customWidth="1"/>
    <col min="350" max="350" width="36.33203125" bestFit="1" customWidth="1"/>
    <col min="351" max="351" width="25.83203125" bestFit="1" customWidth="1"/>
    <col min="352" max="352" width="28.33203125" bestFit="1" customWidth="1"/>
    <col min="353" max="353" width="20.6640625" bestFit="1" customWidth="1"/>
    <col min="354" max="354" width="35.5" bestFit="1" customWidth="1"/>
    <col min="355" max="355" width="30" bestFit="1" customWidth="1"/>
    <col min="356" max="356" width="34.33203125" bestFit="1" customWidth="1"/>
    <col min="357" max="357" width="35" bestFit="1" customWidth="1"/>
    <col min="358" max="358" width="25.33203125" bestFit="1" customWidth="1"/>
    <col min="359" max="359" width="30.6640625" bestFit="1" customWidth="1"/>
    <col min="360" max="360" width="36.6640625" bestFit="1" customWidth="1"/>
    <col min="361" max="361" width="40.5" bestFit="1" customWidth="1"/>
    <col min="362" max="362" width="36.1640625" bestFit="1" customWidth="1"/>
    <col min="363" max="363" width="25.33203125" bestFit="1" customWidth="1"/>
    <col min="364" max="364" width="33.5" bestFit="1" customWidth="1"/>
    <col min="365" max="365" width="32.33203125" bestFit="1" customWidth="1"/>
    <col min="366" max="366" width="25" bestFit="1" customWidth="1"/>
    <col min="367" max="367" width="29.5" bestFit="1" customWidth="1"/>
    <col min="368" max="368" width="29.83203125" bestFit="1" customWidth="1"/>
    <col min="369" max="370" width="28" bestFit="1" customWidth="1"/>
    <col min="371" max="371" width="28.83203125" bestFit="1" customWidth="1"/>
    <col min="372" max="372" width="26.83203125" bestFit="1" customWidth="1"/>
    <col min="373" max="373" width="25.5" bestFit="1" customWidth="1"/>
    <col min="374" max="374" width="26.83203125" bestFit="1" customWidth="1"/>
    <col min="375" max="375" width="27.33203125" bestFit="1" customWidth="1"/>
    <col min="376" max="376" width="36.1640625" bestFit="1" customWidth="1"/>
    <col min="377" max="377" width="37.6640625" bestFit="1" customWidth="1"/>
    <col min="378" max="378" width="32" bestFit="1" customWidth="1"/>
    <col min="379" max="379" width="33.1640625" bestFit="1" customWidth="1"/>
    <col min="380" max="380" width="31.83203125" bestFit="1" customWidth="1"/>
    <col min="381" max="381" width="26.6640625" bestFit="1" customWidth="1"/>
    <col min="382" max="382" width="25.1640625" bestFit="1" customWidth="1"/>
    <col min="383" max="384" width="22.6640625" bestFit="1" customWidth="1"/>
    <col min="385" max="385" width="22.1640625" bestFit="1" customWidth="1"/>
    <col min="386" max="386" width="29.5" bestFit="1" customWidth="1"/>
    <col min="387" max="387" width="32" bestFit="1" customWidth="1"/>
    <col min="388" max="388" width="27.33203125" bestFit="1" customWidth="1"/>
    <col min="389" max="389" width="33.33203125" bestFit="1" customWidth="1"/>
    <col min="390" max="390" width="28.6640625" bestFit="1" customWidth="1"/>
    <col min="391" max="391" width="32.5" bestFit="1" customWidth="1"/>
    <col min="392" max="392" width="27.6640625" bestFit="1" customWidth="1"/>
    <col min="393" max="393" width="26" bestFit="1" customWidth="1"/>
    <col min="394" max="394" width="24.33203125" bestFit="1" customWidth="1"/>
    <col min="395" max="395" width="23.83203125" bestFit="1" customWidth="1"/>
    <col min="396" max="396" width="25.6640625" bestFit="1" customWidth="1"/>
    <col min="397" max="397" width="24.1640625" bestFit="1" customWidth="1"/>
    <col min="398" max="398" width="33.6640625" bestFit="1" customWidth="1"/>
    <col min="399" max="399" width="32" bestFit="1" customWidth="1"/>
    <col min="400" max="400" width="31.33203125" bestFit="1" customWidth="1"/>
    <col min="401" max="401" width="30.6640625" bestFit="1" customWidth="1"/>
    <col min="402" max="402" width="38.6640625" bestFit="1" customWidth="1"/>
    <col min="403" max="403" width="33.1640625" bestFit="1" customWidth="1"/>
    <col min="404" max="404" width="30.6640625" bestFit="1" customWidth="1"/>
    <col min="405" max="405" width="29.6640625" bestFit="1" customWidth="1"/>
    <col min="406" max="406" width="28.6640625" bestFit="1" customWidth="1"/>
    <col min="407" max="407" width="29.33203125" bestFit="1" customWidth="1"/>
    <col min="408" max="408" width="28.83203125" bestFit="1" customWidth="1"/>
    <col min="409" max="409" width="24.33203125" bestFit="1" customWidth="1"/>
    <col min="410" max="410" width="27.6640625" bestFit="1" customWidth="1"/>
    <col min="411" max="411" width="35.5" bestFit="1" customWidth="1"/>
    <col min="412" max="412" width="24" bestFit="1" customWidth="1"/>
    <col min="413" max="413" width="30.1640625" bestFit="1" customWidth="1"/>
    <col min="414" max="414" width="26" bestFit="1" customWidth="1"/>
    <col min="415" max="415" width="17.83203125" bestFit="1" customWidth="1"/>
    <col min="416" max="416" width="39.83203125" bestFit="1" customWidth="1"/>
    <col min="417" max="417" width="30.5" bestFit="1" customWidth="1"/>
    <col min="418" max="418" width="29" bestFit="1" customWidth="1"/>
    <col min="419" max="419" width="26.6640625" bestFit="1" customWidth="1"/>
    <col min="420" max="420" width="44.6640625" bestFit="1" customWidth="1"/>
    <col min="421" max="421" width="22.83203125" bestFit="1" customWidth="1"/>
    <col min="422" max="422" width="29.1640625" bestFit="1" customWidth="1"/>
    <col min="423" max="423" width="35.6640625" bestFit="1" customWidth="1"/>
    <col min="424" max="424" width="10.5" bestFit="1" customWidth="1"/>
    <col min="425" max="425" width="32.1640625" bestFit="1" customWidth="1"/>
    <col min="426" max="426" width="37.33203125" bestFit="1" customWidth="1"/>
    <col min="427" max="427" width="37" bestFit="1" customWidth="1"/>
    <col min="428" max="428" width="33.5" bestFit="1" customWidth="1"/>
    <col min="429" max="429" width="30.83203125" bestFit="1" customWidth="1"/>
    <col min="430" max="430" width="25" bestFit="1" customWidth="1"/>
    <col min="431" max="431" width="30.83203125" bestFit="1" customWidth="1"/>
    <col min="432" max="432" width="27.1640625" bestFit="1" customWidth="1"/>
    <col min="433" max="433" width="22.6640625" bestFit="1" customWidth="1"/>
    <col min="434" max="434" width="35.5" bestFit="1" customWidth="1"/>
    <col min="435" max="435" width="23.83203125" bestFit="1" customWidth="1"/>
    <col min="436" max="436" width="30.1640625" bestFit="1" customWidth="1"/>
    <col min="437" max="437" width="23.33203125" bestFit="1" customWidth="1"/>
    <col min="438" max="438" width="24.6640625" bestFit="1" customWidth="1"/>
    <col min="439" max="439" width="8.83203125" bestFit="1" customWidth="1"/>
    <col min="440" max="440" width="29.5" bestFit="1" customWidth="1"/>
    <col min="441" max="441" width="18.5" bestFit="1" customWidth="1"/>
    <col min="442" max="442" width="25.5" bestFit="1" customWidth="1"/>
    <col min="443" max="443" width="22" bestFit="1" customWidth="1"/>
    <col min="444" max="444" width="24.5" bestFit="1" customWidth="1"/>
    <col min="445" max="445" width="25.83203125" bestFit="1" customWidth="1"/>
    <col min="446" max="446" width="24.1640625" bestFit="1" customWidth="1"/>
    <col min="447" max="447" width="26" bestFit="1" customWidth="1"/>
    <col min="448" max="448" width="28" bestFit="1" customWidth="1"/>
    <col min="449" max="449" width="29.1640625" bestFit="1" customWidth="1"/>
    <col min="450" max="450" width="33.83203125" bestFit="1" customWidth="1"/>
    <col min="451" max="451" width="31.33203125" bestFit="1" customWidth="1"/>
    <col min="452" max="452" width="28.1640625" bestFit="1" customWidth="1"/>
    <col min="453" max="453" width="27.33203125" bestFit="1" customWidth="1"/>
    <col min="454" max="454" width="26.83203125" bestFit="1" customWidth="1"/>
    <col min="455" max="455" width="30.1640625" bestFit="1" customWidth="1"/>
    <col min="456" max="456" width="29.33203125" bestFit="1" customWidth="1"/>
    <col min="457" max="457" width="26.1640625" bestFit="1" customWidth="1"/>
    <col min="458" max="458" width="26" bestFit="1" customWidth="1"/>
    <col min="459" max="459" width="32.5" bestFit="1" customWidth="1"/>
    <col min="460" max="460" width="30.33203125" bestFit="1" customWidth="1"/>
    <col min="461" max="461" width="27.83203125" bestFit="1" customWidth="1"/>
    <col min="462" max="462" width="23.83203125" bestFit="1" customWidth="1"/>
    <col min="463" max="463" width="25.33203125" bestFit="1" customWidth="1"/>
    <col min="464" max="464" width="26.33203125" bestFit="1" customWidth="1"/>
    <col min="465" max="465" width="24.5" bestFit="1" customWidth="1"/>
    <col min="466" max="466" width="31.83203125" bestFit="1" customWidth="1"/>
    <col min="467" max="467" width="26.83203125" bestFit="1" customWidth="1"/>
    <col min="468" max="468" width="24.5" bestFit="1" customWidth="1"/>
    <col min="469" max="469" width="33.5" bestFit="1" customWidth="1"/>
    <col min="470" max="470" width="25.5" bestFit="1" customWidth="1"/>
    <col min="471" max="471" width="30.5" bestFit="1" customWidth="1"/>
    <col min="472" max="472" width="22.83203125" bestFit="1" customWidth="1"/>
    <col min="473" max="473" width="22" bestFit="1" customWidth="1"/>
    <col min="474" max="474" width="33.83203125" bestFit="1" customWidth="1"/>
    <col min="475" max="475" width="31.33203125" bestFit="1" customWidth="1"/>
    <col min="476" max="476" width="30.6640625" bestFit="1" customWidth="1"/>
    <col min="477" max="477" width="36" bestFit="1" customWidth="1"/>
    <col min="478" max="478" width="35.1640625" bestFit="1" customWidth="1"/>
    <col min="479" max="479" width="28.33203125" bestFit="1" customWidth="1"/>
    <col min="480" max="480" width="39.83203125" bestFit="1" customWidth="1"/>
    <col min="481" max="481" width="38.83203125" bestFit="1" customWidth="1"/>
    <col min="482" max="482" width="33.5" bestFit="1" customWidth="1"/>
    <col min="483" max="483" width="26.33203125" bestFit="1" customWidth="1"/>
    <col min="484" max="484" width="30.83203125" bestFit="1" customWidth="1"/>
    <col min="485" max="485" width="37.1640625" bestFit="1" customWidth="1"/>
    <col min="486" max="486" width="36.1640625" bestFit="1" customWidth="1"/>
    <col min="487" max="487" width="29.6640625" bestFit="1" customWidth="1"/>
    <col min="488" max="488" width="26.83203125" bestFit="1" customWidth="1"/>
    <col min="489" max="489" width="25.83203125" bestFit="1" customWidth="1"/>
    <col min="490" max="490" width="25.6640625" bestFit="1" customWidth="1"/>
    <col min="491" max="491" width="28.83203125" bestFit="1" customWidth="1"/>
    <col min="492" max="492" width="33.33203125" bestFit="1" customWidth="1"/>
    <col min="493" max="493" width="22.6640625" bestFit="1" customWidth="1"/>
    <col min="494" max="494" width="26.1640625" bestFit="1" customWidth="1"/>
    <col min="495" max="495" width="29.6640625" bestFit="1" customWidth="1"/>
    <col min="496" max="496" width="29.83203125" bestFit="1" customWidth="1"/>
    <col min="497" max="498" width="27.1640625" bestFit="1" customWidth="1"/>
    <col min="499" max="499" width="24.33203125" bestFit="1" customWidth="1"/>
    <col min="500" max="500" width="29.6640625" bestFit="1" customWidth="1"/>
    <col min="501" max="501" width="32.33203125" bestFit="1" customWidth="1"/>
    <col min="502" max="502" width="31.33203125" bestFit="1" customWidth="1"/>
    <col min="503" max="503" width="29.33203125" bestFit="1" customWidth="1"/>
    <col min="504" max="504" width="25.33203125" bestFit="1" customWidth="1"/>
    <col min="505" max="505" width="33.33203125" bestFit="1" customWidth="1"/>
    <col min="506" max="506" width="33.83203125" bestFit="1" customWidth="1"/>
    <col min="507" max="507" width="24.33203125" bestFit="1" customWidth="1"/>
    <col min="508" max="508" width="27.1640625" bestFit="1" customWidth="1"/>
    <col min="509" max="509" width="25.83203125" bestFit="1" customWidth="1"/>
    <col min="510" max="510" width="29.83203125" bestFit="1" customWidth="1"/>
    <col min="511" max="511" width="34.1640625" bestFit="1" customWidth="1"/>
    <col min="512" max="512" width="30.83203125" bestFit="1" customWidth="1"/>
    <col min="513" max="513" width="32.5" bestFit="1" customWidth="1"/>
    <col min="514" max="514" width="30.1640625" bestFit="1" customWidth="1"/>
    <col min="515" max="515" width="30.5" bestFit="1" customWidth="1"/>
    <col min="516" max="516" width="27.1640625" bestFit="1" customWidth="1"/>
    <col min="517" max="517" width="32.83203125" bestFit="1" customWidth="1"/>
    <col min="518" max="518" width="38.5" bestFit="1" customWidth="1"/>
    <col min="519" max="519" width="30" bestFit="1" customWidth="1"/>
    <col min="520" max="520" width="28.5" bestFit="1" customWidth="1"/>
    <col min="521" max="521" width="23.83203125" bestFit="1" customWidth="1"/>
    <col min="522" max="522" width="38" bestFit="1" customWidth="1"/>
    <col min="523" max="524" width="38.5" bestFit="1" customWidth="1"/>
    <col min="525" max="525" width="32.5" bestFit="1" customWidth="1"/>
    <col min="526" max="526" width="37.6640625" bestFit="1" customWidth="1"/>
    <col min="527" max="527" width="38.1640625" bestFit="1" customWidth="1"/>
    <col min="528" max="528" width="32.33203125" bestFit="1" customWidth="1"/>
    <col min="529" max="529" width="33.6640625" bestFit="1" customWidth="1"/>
    <col min="530" max="530" width="32.83203125" bestFit="1" customWidth="1"/>
    <col min="531" max="531" width="38" bestFit="1" customWidth="1"/>
    <col min="532" max="532" width="28.83203125" bestFit="1" customWidth="1"/>
    <col min="533" max="533" width="34.1640625" bestFit="1" customWidth="1"/>
    <col min="534" max="534" width="35.6640625" bestFit="1" customWidth="1"/>
    <col min="535" max="535" width="30.1640625" bestFit="1" customWidth="1"/>
    <col min="536" max="536" width="34.83203125" bestFit="1" customWidth="1"/>
    <col min="537" max="537" width="35.1640625" bestFit="1" customWidth="1"/>
    <col min="538" max="538" width="37.33203125" bestFit="1" customWidth="1"/>
    <col min="539" max="539" width="27.33203125" bestFit="1" customWidth="1"/>
    <col min="540" max="540" width="29.5" bestFit="1" customWidth="1"/>
    <col min="541" max="541" width="32.1640625" bestFit="1" customWidth="1"/>
    <col min="542" max="542" width="29.83203125" bestFit="1" customWidth="1"/>
    <col min="543" max="543" width="30.5" bestFit="1" customWidth="1"/>
    <col min="544" max="544" width="32.33203125" bestFit="1" customWidth="1"/>
    <col min="545" max="545" width="28.5" bestFit="1" customWidth="1"/>
    <col min="546" max="546" width="29.83203125" bestFit="1" customWidth="1"/>
    <col min="547" max="547" width="32.33203125" bestFit="1" customWidth="1"/>
    <col min="548" max="548" width="34.5" bestFit="1" customWidth="1"/>
    <col min="549" max="549" width="38" bestFit="1" customWidth="1"/>
    <col min="550" max="550" width="42.6640625" bestFit="1" customWidth="1"/>
    <col min="551" max="551" width="30.5" bestFit="1" customWidth="1"/>
    <col min="552" max="552" width="27.83203125" bestFit="1" customWidth="1"/>
    <col min="553" max="553" width="22.33203125" bestFit="1" customWidth="1"/>
    <col min="554" max="554" width="25.6640625" bestFit="1" customWidth="1"/>
    <col min="555" max="555" width="30.1640625" bestFit="1" customWidth="1"/>
    <col min="556" max="556" width="28.33203125" bestFit="1" customWidth="1"/>
    <col min="557" max="557" width="36.6640625" bestFit="1" customWidth="1"/>
    <col min="558" max="558" width="25" bestFit="1" customWidth="1"/>
    <col min="559" max="559" width="34.5" bestFit="1" customWidth="1"/>
    <col min="560" max="560" width="26" bestFit="1" customWidth="1"/>
    <col min="561" max="561" width="28.83203125" bestFit="1" customWidth="1"/>
    <col min="562" max="562" width="29.6640625" bestFit="1" customWidth="1"/>
    <col min="563" max="563" width="27.1640625" bestFit="1" customWidth="1"/>
    <col min="564" max="564" width="25.33203125" bestFit="1" customWidth="1"/>
    <col min="565" max="565" width="24.5" bestFit="1" customWidth="1"/>
    <col min="566" max="566" width="23.5" bestFit="1" customWidth="1"/>
    <col min="567" max="567" width="26" bestFit="1" customWidth="1"/>
    <col min="568" max="568" width="28" bestFit="1" customWidth="1"/>
    <col min="569" max="569" width="25" bestFit="1" customWidth="1"/>
    <col min="570" max="570" width="31.5" bestFit="1" customWidth="1"/>
    <col min="571" max="571" width="25.83203125" bestFit="1" customWidth="1"/>
    <col min="572" max="572" width="28.1640625" bestFit="1" customWidth="1"/>
    <col min="573" max="573" width="27.5" bestFit="1" customWidth="1"/>
    <col min="574" max="574" width="26.1640625" bestFit="1" customWidth="1"/>
    <col min="575" max="575" width="31" bestFit="1" customWidth="1"/>
    <col min="576" max="576" width="26" bestFit="1" customWidth="1"/>
    <col min="577" max="577" width="29.5" bestFit="1" customWidth="1"/>
    <col min="578" max="578" width="23.83203125" bestFit="1" customWidth="1"/>
    <col min="579" max="579" width="27.6640625" bestFit="1" customWidth="1"/>
    <col min="580" max="580" width="25.1640625" bestFit="1" customWidth="1"/>
    <col min="581" max="581" width="40.5" bestFit="1" customWidth="1"/>
    <col min="582" max="582" width="29.5" bestFit="1" customWidth="1"/>
    <col min="583" max="583" width="21.1640625" bestFit="1" customWidth="1"/>
    <col min="584" max="584" width="25.6640625" bestFit="1" customWidth="1"/>
    <col min="585" max="585" width="30.83203125" bestFit="1" customWidth="1"/>
    <col min="586" max="586" width="32" bestFit="1" customWidth="1"/>
    <col min="587" max="587" width="32.6640625" bestFit="1" customWidth="1"/>
    <col min="588" max="588" width="29.83203125" bestFit="1" customWidth="1"/>
    <col min="589" max="589" width="32.1640625" bestFit="1" customWidth="1"/>
    <col min="590" max="590" width="33.83203125" bestFit="1" customWidth="1"/>
    <col min="591" max="591" width="29" bestFit="1" customWidth="1"/>
    <col min="592" max="592" width="27.1640625" bestFit="1" customWidth="1"/>
    <col min="593" max="593" width="27" bestFit="1" customWidth="1"/>
    <col min="594" max="594" width="26.6640625" bestFit="1" customWidth="1"/>
    <col min="595" max="595" width="24.5" bestFit="1" customWidth="1"/>
    <col min="596" max="596" width="37.33203125" bestFit="1" customWidth="1"/>
    <col min="597" max="597" width="29.1640625" bestFit="1" customWidth="1"/>
    <col min="598" max="598" width="29" bestFit="1" customWidth="1"/>
    <col min="599" max="599" width="30.6640625" bestFit="1" customWidth="1"/>
    <col min="600" max="600" width="37" bestFit="1" customWidth="1"/>
    <col min="601" max="601" width="30" bestFit="1" customWidth="1"/>
    <col min="602" max="602" width="32" bestFit="1" customWidth="1"/>
    <col min="603" max="603" width="30.33203125" bestFit="1" customWidth="1"/>
    <col min="604" max="604" width="34" bestFit="1" customWidth="1"/>
    <col min="605" max="605" width="28.6640625" bestFit="1" customWidth="1"/>
    <col min="606" max="606" width="28.83203125" bestFit="1" customWidth="1"/>
    <col min="607" max="607" width="34.5" bestFit="1" customWidth="1"/>
    <col min="608" max="608" width="31.1640625" bestFit="1" customWidth="1"/>
    <col min="609" max="609" width="24.1640625" bestFit="1" customWidth="1"/>
    <col min="610" max="610" width="25.83203125" bestFit="1" customWidth="1"/>
    <col min="611" max="611" width="31" bestFit="1" customWidth="1"/>
    <col min="612" max="612" width="28" bestFit="1" customWidth="1"/>
    <col min="613" max="613" width="32.6640625" bestFit="1" customWidth="1"/>
    <col min="614" max="614" width="29.1640625" bestFit="1" customWidth="1"/>
    <col min="615" max="615" width="23.1640625" bestFit="1" customWidth="1"/>
    <col min="616" max="616" width="37" bestFit="1" customWidth="1"/>
    <col min="617" max="617" width="33.5" bestFit="1" customWidth="1"/>
    <col min="618" max="618" width="27.5" bestFit="1" customWidth="1"/>
    <col min="619" max="619" width="22" bestFit="1" customWidth="1"/>
    <col min="620" max="620" width="31.83203125" bestFit="1" customWidth="1"/>
    <col min="621" max="621" width="24.83203125" bestFit="1" customWidth="1"/>
    <col min="622" max="622" width="28.83203125" bestFit="1" customWidth="1"/>
    <col min="623" max="623" width="34.6640625" bestFit="1" customWidth="1"/>
    <col min="624" max="624" width="30.83203125" bestFit="1" customWidth="1"/>
    <col min="625" max="625" width="24.6640625" bestFit="1" customWidth="1"/>
    <col min="626" max="626" width="26.6640625" bestFit="1" customWidth="1"/>
    <col min="627" max="627" width="30" bestFit="1" customWidth="1"/>
    <col min="628" max="628" width="27.6640625" bestFit="1" customWidth="1"/>
    <col min="629" max="629" width="30.5" bestFit="1" customWidth="1"/>
    <col min="630" max="630" width="26.33203125" bestFit="1" customWidth="1"/>
    <col min="631" max="631" width="38.5" bestFit="1" customWidth="1"/>
    <col min="632" max="632" width="34.1640625" bestFit="1" customWidth="1"/>
    <col min="633" max="633" width="38.33203125" bestFit="1" customWidth="1"/>
    <col min="634" max="634" width="34.6640625" bestFit="1" customWidth="1"/>
    <col min="635" max="635" width="38.83203125" bestFit="1" customWidth="1"/>
    <col min="636" max="636" width="31.83203125" bestFit="1" customWidth="1"/>
    <col min="637" max="637" width="36.6640625" bestFit="1" customWidth="1"/>
    <col min="638" max="638" width="44.6640625" bestFit="1" customWidth="1"/>
    <col min="639" max="639" width="28.83203125" bestFit="1" customWidth="1"/>
    <col min="640" max="640" width="32.6640625" bestFit="1" customWidth="1"/>
    <col min="641" max="641" width="31.5" bestFit="1" customWidth="1"/>
    <col min="642" max="643" width="30.6640625" bestFit="1" customWidth="1"/>
    <col min="644" max="644" width="22.33203125" bestFit="1" customWidth="1"/>
    <col min="645" max="645" width="29.83203125" bestFit="1" customWidth="1"/>
    <col min="646" max="646" width="24.5" bestFit="1" customWidth="1"/>
    <col min="647" max="647" width="26.6640625" bestFit="1" customWidth="1"/>
    <col min="648" max="648" width="28" bestFit="1" customWidth="1"/>
    <col min="649" max="650" width="32.83203125" bestFit="1" customWidth="1"/>
    <col min="651" max="651" width="34.6640625" bestFit="1" customWidth="1"/>
    <col min="652" max="652" width="33.33203125" bestFit="1" customWidth="1"/>
    <col min="653" max="653" width="31.83203125" bestFit="1" customWidth="1"/>
    <col min="654" max="654" width="38.6640625" bestFit="1" customWidth="1"/>
    <col min="655" max="655" width="28.33203125" bestFit="1" customWidth="1"/>
    <col min="656" max="656" width="30" bestFit="1" customWidth="1"/>
    <col min="657" max="657" width="36.6640625" bestFit="1" customWidth="1"/>
    <col min="658" max="658" width="33.6640625" bestFit="1" customWidth="1"/>
    <col min="659" max="659" width="32.83203125" bestFit="1" customWidth="1"/>
    <col min="660" max="660" width="28.33203125" bestFit="1" customWidth="1"/>
    <col min="661" max="661" width="26.33203125" bestFit="1" customWidth="1"/>
    <col min="662" max="662" width="36" bestFit="1" customWidth="1"/>
    <col min="663" max="663" width="24.5" bestFit="1" customWidth="1"/>
    <col min="664" max="664" width="33.1640625" bestFit="1" customWidth="1"/>
    <col min="665" max="665" width="23.1640625" bestFit="1" customWidth="1"/>
    <col min="666" max="666" width="19.83203125" bestFit="1" customWidth="1"/>
    <col min="667" max="667" width="32.5" bestFit="1" customWidth="1"/>
    <col min="668" max="668" width="36.1640625" bestFit="1" customWidth="1"/>
    <col min="669" max="669" width="26.83203125" bestFit="1" customWidth="1"/>
    <col min="670" max="670" width="38.5" bestFit="1" customWidth="1"/>
    <col min="671" max="671" width="23.1640625" bestFit="1" customWidth="1"/>
    <col min="672" max="672" width="34" bestFit="1" customWidth="1"/>
    <col min="673" max="673" width="30.33203125" bestFit="1" customWidth="1"/>
    <col min="674" max="674" width="18.5" bestFit="1" customWidth="1"/>
    <col min="675" max="675" width="28.83203125" bestFit="1" customWidth="1"/>
    <col min="676" max="676" width="32.5" bestFit="1" customWidth="1"/>
    <col min="677" max="677" width="23.5" bestFit="1" customWidth="1"/>
    <col min="678" max="678" width="25" bestFit="1" customWidth="1"/>
    <col min="679" max="679" width="28.83203125" bestFit="1" customWidth="1"/>
    <col min="680" max="681" width="21.6640625" bestFit="1" customWidth="1"/>
    <col min="682" max="682" width="40.5" bestFit="1" customWidth="1"/>
    <col min="683" max="683" width="29.83203125" bestFit="1" customWidth="1"/>
    <col min="684" max="685" width="25.83203125" bestFit="1" customWidth="1"/>
    <col min="686" max="687" width="29.6640625" bestFit="1" customWidth="1"/>
    <col min="688" max="688" width="31.33203125" bestFit="1" customWidth="1"/>
    <col min="689" max="689" width="23.5" bestFit="1" customWidth="1"/>
    <col min="690" max="690" width="24.33203125" bestFit="1" customWidth="1"/>
    <col min="691" max="691" width="34.83203125" bestFit="1" customWidth="1"/>
    <col min="692" max="692" width="23.1640625" bestFit="1" customWidth="1"/>
    <col min="693" max="693" width="30.6640625" bestFit="1" customWidth="1"/>
    <col min="694" max="694" width="25.83203125" bestFit="1" customWidth="1"/>
    <col min="695" max="695" width="33.1640625" bestFit="1" customWidth="1"/>
    <col min="696" max="696" width="29" bestFit="1" customWidth="1"/>
    <col min="697" max="697" width="30.6640625" bestFit="1" customWidth="1"/>
    <col min="698" max="698" width="37" bestFit="1" customWidth="1"/>
    <col min="699" max="699" width="34" bestFit="1" customWidth="1"/>
    <col min="700" max="700" width="26.1640625" bestFit="1" customWidth="1"/>
    <col min="701" max="701" width="31.33203125" bestFit="1" customWidth="1"/>
    <col min="702" max="702" width="38.33203125" bestFit="1" customWidth="1"/>
    <col min="703" max="703" width="34.33203125" bestFit="1" customWidth="1"/>
    <col min="704" max="704" width="39" bestFit="1" customWidth="1"/>
    <col min="705" max="705" width="29.83203125" bestFit="1" customWidth="1"/>
    <col min="706" max="706" width="26.6640625" bestFit="1" customWidth="1"/>
    <col min="707" max="707" width="30.6640625" bestFit="1" customWidth="1"/>
    <col min="708" max="708" width="25.83203125" bestFit="1" customWidth="1"/>
    <col min="709" max="709" width="36.1640625" bestFit="1" customWidth="1"/>
    <col min="710" max="710" width="24.83203125" bestFit="1" customWidth="1"/>
    <col min="711" max="711" width="32.33203125" bestFit="1" customWidth="1"/>
    <col min="712" max="712" width="27.5" bestFit="1" customWidth="1"/>
    <col min="713" max="713" width="34.83203125" bestFit="1" customWidth="1"/>
    <col min="714" max="714" width="27.6640625" bestFit="1" customWidth="1"/>
    <col min="715" max="715" width="33.83203125" bestFit="1" customWidth="1"/>
    <col min="716" max="716" width="35.6640625" bestFit="1" customWidth="1"/>
    <col min="717" max="717" width="31.33203125" bestFit="1" customWidth="1"/>
    <col min="718" max="718" width="32.6640625" bestFit="1" customWidth="1"/>
    <col min="719" max="719" width="34.6640625" bestFit="1" customWidth="1"/>
    <col min="720" max="720" width="28.83203125" bestFit="1" customWidth="1"/>
    <col min="721" max="721" width="32.1640625" bestFit="1" customWidth="1"/>
    <col min="722" max="722" width="24.6640625" bestFit="1" customWidth="1"/>
    <col min="723" max="723" width="28" bestFit="1" customWidth="1"/>
    <col min="724" max="724" width="24.33203125" bestFit="1" customWidth="1"/>
    <col min="725" max="725" width="28" bestFit="1" customWidth="1"/>
    <col min="726" max="726" width="25.6640625" bestFit="1" customWidth="1"/>
    <col min="727" max="727" width="27.5" bestFit="1" customWidth="1"/>
    <col min="728" max="728" width="28.6640625" bestFit="1" customWidth="1"/>
    <col min="729" max="729" width="34.5" bestFit="1" customWidth="1"/>
    <col min="730" max="730" width="30.33203125" bestFit="1" customWidth="1"/>
    <col min="731" max="731" width="34.6640625" bestFit="1" customWidth="1"/>
    <col min="732" max="732" width="36" bestFit="1" customWidth="1"/>
    <col min="733" max="733" width="32" bestFit="1" customWidth="1"/>
    <col min="734" max="734" width="50.33203125" bestFit="1" customWidth="1"/>
    <col min="735" max="735" width="32" bestFit="1" customWidth="1"/>
    <col min="736" max="736" width="29.33203125" bestFit="1" customWidth="1"/>
    <col min="737" max="737" width="25.6640625" bestFit="1" customWidth="1"/>
    <col min="738" max="738" width="32" bestFit="1" customWidth="1"/>
    <col min="739" max="739" width="35" bestFit="1" customWidth="1"/>
    <col min="740" max="740" width="29.1640625" bestFit="1" customWidth="1"/>
    <col min="741" max="741" width="36.1640625" bestFit="1" customWidth="1"/>
    <col min="742" max="742" width="20" bestFit="1" customWidth="1"/>
    <col min="743" max="743" width="37.5" bestFit="1" customWidth="1"/>
    <col min="744" max="744" width="33.6640625" bestFit="1" customWidth="1"/>
    <col min="745" max="745" width="27.5" bestFit="1" customWidth="1"/>
    <col min="746" max="746" width="26.33203125" bestFit="1" customWidth="1"/>
    <col min="747" max="747" width="35.5" bestFit="1" customWidth="1"/>
    <col min="748" max="748" width="39.1640625" bestFit="1" customWidth="1"/>
    <col min="749" max="749" width="28.33203125" bestFit="1" customWidth="1"/>
    <col min="750" max="750" width="22.33203125" bestFit="1" customWidth="1"/>
    <col min="751" max="751" width="29.6640625" bestFit="1" customWidth="1"/>
    <col min="752" max="752" width="24.33203125" bestFit="1" customWidth="1"/>
    <col min="753" max="753" width="23.1640625" bestFit="1" customWidth="1"/>
    <col min="754" max="754" width="24.5" bestFit="1" customWidth="1"/>
    <col min="755" max="755" width="23.83203125" bestFit="1" customWidth="1"/>
    <col min="756" max="756" width="24" bestFit="1" customWidth="1"/>
    <col min="757" max="758" width="25.5" bestFit="1" customWidth="1"/>
    <col min="759" max="759" width="28.6640625" bestFit="1" customWidth="1"/>
    <col min="760" max="760" width="41.6640625" bestFit="1" customWidth="1"/>
    <col min="761" max="761" width="25" bestFit="1" customWidth="1"/>
    <col min="762" max="762" width="32.5" bestFit="1" customWidth="1"/>
    <col min="763" max="763" width="20.1640625" bestFit="1" customWidth="1"/>
    <col min="764" max="764" width="30.83203125" bestFit="1" customWidth="1"/>
    <col min="765" max="765" width="33.6640625" bestFit="1" customWidth="1"/>
    <col min="766" max="766" width="24.83203125" bestFit="1" customWidth="1"/>
    <col min="767" max="767" width="33" bestFit="1" customWidth="1"/>
    <col min="768" max="768" width="29.5" bestFit="1" customWidth="1"/>
    <col min="769" max="769" width="37.1640625" bestFit="1" customWidth="1"/>
    <col min="770" max="770" width="32.33203125" bestFit="1" customWidth="1"/>
    <col min="771" max="771" width="32.5" bestFit="1" customWidth="1"/>
    <col min="772" max="772" width="30.33203125" bestFit="1" customWidth="1"/>
    <col min="773" max="773" width="24.5" bestFit="1" customWidth="1"/>
    <col min="774" max="774" width="24.83203125" bestFit="1" customWidth="1"/>
    <col min="775" max="775" width="31" bestFit="1" customWidth="1"/>
    <col min="776" max="776" width="30.1640625" bestFit="1" customWidth="1"/>
    <col min="777" max="777" width="28" bestFit="1" customWidth="1"/>
    <col min="778" max="778" width="22.83203125" bestFit="1" customWidth="1"/>
    <col min="779" max="779" width="23.83203125" bestFit="1" customWidth="1"/>
    <col min="780" max="780" width="26.6640625" bestFit="1" customWidth="1"/>
    <col min="781" max="781" width="38.33203125" bestFit="1" customWidth="1"/>
    <col min="782" max="782" width="33.1640625" bestFit="1" customWidth="1"/>
    <col min="783" max="783" width="33.33203125" bestFit="1" customWidth="1"/>
    <col min="784" max="784" width="23.33203125" bestFit="1" customWidth="1"/>
    <col min="785" max="785" width="24.6640625" bestFit="1" customWidth="1"/>
    <col min="786" max="786" width="27.1640625" bestFit="1" customWidth="1"/>
    <col min="787" max="787" width="20.6640625" bestFit="1" customWidth="1"/>
    <col min="788" max="788" width="25" bestFit="1" customWidth="1"/>
    <col min="789" max="789" width="25.1640625" bestFit="1" customWidth="1"/>
    <col min="790" max="790" width="31.33203125" bestFit="1" customWidth="1"/>
    <col min="791" max="791" width="35" bestFit="1" customWidth="1"/>
    <col min="792" max="792" width="36.6640625" bestFit="1" customWidth="1"/>
    <col min="793" max="793" width="25.1640625" bestFit="1" customWidth="1"/>
    <col min="794" max="794" width="27.1640625" bestFit="1" customWidth="1"/>
    <col min="795" max="795" width="29.83203125" bestFit="1" customWidth="1"/>
    <col min="796" max="796" width="30.5" bestFit="1" customWidth="1"/>
    <col min="797" max="797" width="31.5" bestFit="1" customWidth="1"/>
    <col min="798" max="798" width="35.83203125" bestFit="1" customWidth="1"/>
    <col min="799" max="799" width="21.83203125" bestFit="1" customWidth="1"/>
    <col min="800" max="800" width="33.6640625" bestFit="1" customWidth="1"/>
    <col min="801" max="801" width="23.6640625" bestFit="1" customWidth="1"/>
    <col min="802" max="802" width="26" bestFit="1" customWidth="1"/>
    <col min="803" max="803" width="29.1640625" bestFit="1" customWidth="1"/>
    <col min="804" max="804" width="34.33203125" bestFit="1" customWidth="1"/>
    <col min="805" max="805" width="29.5" bestFit="1" customWidth="1"/>
    <col min="806" max="806" width="34.33203125" bestFit="1" customWidth="1"/>
    <col min="807" max="807" width="35.1640625" bestFit="1" customWidth="1"/>
    <col min="808" max="808" width="38" bestFit="1" customWidth="1"/>
    <col min="809" max="809" width="34.83203125" bestFit="1" customWidth="1"/>
    <col min="810" max="810" width="29.1640625" bestFit="1" customWidth="1"/>
    <col min="811" max="811" width="29" bestFit="1" customWidth="1"/>
    <col min="812" max="812" width="28.1640625" bestFit="1" customWidth="1"/>
    <col min="813" max="813" width="32.1640625" bestFit="1" customWidth="1"/>
    <col min="814" max="814" width="27.83203125" bestFit="1" customWidth="1"/>
    <col min="815" max="815" width="25.1640625" bestFit="1" customWidth="1"/>
    <col min="816" max="817" width="27.5" bestFit="1" customWidth="1"/>
    <col min="818" max="818" width="34.83203125" bestFit="1" customWidth="1"/>
    <col min="819" max="819" width="23.33203125" bestFit="1" customWidth="1"/>
    <col min="820" max="820" width="31.1640625" bestFit="1" customWidth="1"/>
    <col min="821" max="821" width="33.83203125" bestFit="1" customWidth="1"/>
    <col min="822" max="822" width="31.33203125" bestFit="1" customWidth="1"/>
    <col min="823" max="823" width="29.83203125" bestFit="1" customWidth="1"/>
    <col min="824" max="824" width="31" bestFit="1" customWidth="1"/>
    <col min="825" max="825" width="34.5" bestFit="1" customWidth="1"/>
    <col min="826" max="826" width="37.1640625" bestFit="1" customWidth="1"/>
    <col min="827" max="827" width="35.33203125" bestFit="1" customWidth="1"/>
    <col min="828" max="828" width="28.6640625" bestFit="1" customWidth="1"/>
    <col min="829" max="829" width="38.83203125" bestFit="1" customWidth="1"/>
    <col min="830" max="830" width="26.83203125" bestFit="1" customWidth="1"/>
    <col min="831" max="831" width="25.6640625" bestFit="1" customWidth="1"/>
    <col min="832" max="832" width="31.83203125" bestFit="1" customWidth="1"/>
    <col min="833" max="833" width="28" bestFit="1" customWidth="1"/>
    <col min="834" max="834" width="38.33203125" bestFit="1" customWidth="1"/>
    <col min="835" max="835" width="28.33203125" bestFit="1" customWidth="1"/>
    <col min="836" max="836" width="28.6640625" bestFit="1" customWidth="1"/>
    <col min="837" max="837" width="24.83203125" bestFit="1" customWidth="1"/>
    <col min="838" max="838" width="32.83203125" bestFit="1" customWidth="1"/>
    <col min="839" max="839" width="31.33203125" bestFit="1" customWidth="1"/>
    <col min="840" max="840" width="24.1640625" bestFit="1" customWidth="1"/>
    <col min="841" max="841" width="34" bestFit="1" customWidth="1"/>
    <col min="842" max="842" width="30.6640625" bestFit="1" customWidth="1"/>
    <col min="843" max="843" width="25.1640625" bestFit="1" customWidth="1"/>
    <col min="844" max="844" width="24.33203125" bestFit="1" customWidth="1"/>
    <col min="845" max="845" width="24.6640625" bestFit="1" customWidth="1"/>
    <col min="846" max="846" width="21.6640625" bestFit="1" customWidth="1"/>
    <col min="847" max="847" width="32.83203125" bestFit="1" customWidth="1"/>
    <col min="848" max="848" width="30.83203125" bestFit="1" customWidth="1"/>
    <col min="849" max="849" width="24.5" bestFit="1" customWidth="1"/>
    <col min="850" max="850" width="35.1640625" bestFit="1" customWidth="1"/>
    <col min="851" max="851" width="30.33203125" bestFit="1" customWidth="1"/>
    <col min="852" max="852" width="31.33203125" bestFit="1" customWidth="1"/>
    <col min="853" max="853" width="29.83203125" bestFit="1" customWidth="1"/>
    <col min="854" max="854" width="31.33203125" bestFit="1" customWidth="1"/>
    <col min="855" max="855" width="33.1640625" bestFit="1" customWidth="1"/>
    <col min="856" max="856" width="26.33203125" bestFit="1" customWidth="1"/>
    <col min="857" max="857" width="34.83203125" bestFit="1" customWidth="1"/>
    <col min="858" max="858" width="27.1640625" bestFit="1" customWidth="1"/>
    <col min="859" max="859" width="24.33203125" bestFit="1" customWidth="1"/>
    <col min="860" max="860" width="34" bestFit="1" customWidth="1"/>
    <col min="861" max="861" width="36.5" bestFit="1" customWidth="1"/>
    <col min="862" max="862" width="47.5" bestFit="1" customWidth="1"/>
    <col min="863" max="863" width="34.5" bestFit="1" customWidth="1"/>
    <col min="864" max="864" width="36.6640625" bestFit="1" customWidth="1"/>
    <col min="865" max="865" width="41" bestFit="1" customWidth="1"/>
    <col min="866" max="866" width="36.5" bestFit="1" customWidth="1"/>
    <col min="867" max="867" width="39.1640625" bestFit="1" customWidth="1"/>
    <col min="868" max="868" width="30" bestFit="1" customWidth="1"/>
    <col min="869" max="870" width="39" bestFit="1" customWidth="1"/>
    <col min="871" max="871" width="37.6640625" bestFit="1" customWidth="1"/>
    <col min="872" max="872" width="40" bestFit="1" customWidth="1"/>
    <col min="873" max="873" width="32.6640625" bestFit="1" customWidth="1"/>
    <col min="874" max="875" width="29" bestFit="1" customWidth="1"/>
    <col min="876" max="876" width="31.5" bestFit="1" customWidth="1"/>
    <col min="877" max="877" width="28.33203125" bestFit="1" customWidth="1"/>
    <col min="878" max="878" width="29" bestFit="1" customWidth="1"/>
    <col min="879" max="879" width="22" bestFit="1" customWidth="1"/>
    <col min="880" max="880" width="32.33203125" bestFit="1" customWidth="1"/>
    <col min="881" max="881" width="22.5" bestFit="1" customWidth="1"/>
    <col min="882" max="882" width="33.5" bestFit="1" customWidth="1"/>
    <col min="883" max="883" width="23.5" bestFit="1" customWidth="1"/>
    <col min="884" max="884" width="28.1640625" bestFit="1" customWidth="1"/>
    <col min="885" max="885" width="33" bestFit="1" customWidth="1"/>
    <col min="886" max="886" width="29" bestFit="1" customWidth="1"/>
    <col min="887" max="887" width="29.1640625" bestFit="1" customWidth="1"/>
    <col min="888" max="888" width="39" bestFit="1" customWidth="1"/>
    <col min="889" max="889" width="34.83203125" bestFit="1" customWidth="1"/>
    <col min="890" max="890" width="26.83203125" bestFit="1" customWidth="1"/>
    <col min="891" max="891" width="25.83203125" bestFit="1" customWidth="1"/>
    <col min="892" max="892" width="23.83203125" bestFit="1" customWidth="1"/>
    <col min="893" max="893" width="25.6640625" bestFit="1" customWidth="1"/>
    <col min="894" max="894" width="31.33203125" bestFit="1" customWidth="1"/>
    <col min="895" max="895" width="33.5" bestFit="1" customWidth="1"/>
    <col min="896" max="896" width="23.83203125" bestFit="1" customWidth="1"/>
    <col min="897" max="898" width="27" bestFit="1" customWidth="1"/>
    <col min="899" max="899" width="26.33203125" bestFit="1" customWidth="1"/>
    <col min="900" max="900" width="22.83203125" bestFit="1" customWidth="1"/>
    <col min="901" max="901" width="23" bestFit="1" customWidth="1"/>
    <col min="902" max="902" width="21.1640625" bestFit="1" customWidth="1"/>
    <col min="903" max="903" width="30.33203125" bestFit="1" customWidth="1"/>
    <col min="904" max="904" width="34.33203125" bestFit="1" customWidth="1"/>
    <col min="905" max="905" width="31.1640625" bestFit="1" customWidth="1"/>
    <col min="906" max="906" width="29.1640625" bestFit="1" customWidth="1"/>
    <col min="907" max="907" width="40.83203125" bestFit="1" customWidth="1"/>
    <col min="908" max="908" width="24" bestFit="1" customWidth="1"/>
    <col min="909" max="909" width="22.83203125" bestFit="1" customWidth="1"/>
    <col min="910" max="910" width="19.6640625" bestFit="1" customWidth="1"/>
    <col min="911" max="911" width="26.1640625" bestFit="1" customWidth="1"/>
    <col min="912" max="912" width="36" bestFit="1" customWidth="1"/>
    <col min="913" max="913" width="39.33203125" bestFit="1" customWidth="1"/>
    <col min="914" max="914" width="31.5" bestFit="1" customWidth="1"/>
    <col min="915" max="915" width="32.1640625" bestFit="1" customWidth="1"/>
    <col min="916" max="916" width="35.1640625" bestFit="1" customWidth="1"/>
    <col min="917" max="917" width="27.33203125" bestFit="1" customWidth="1"/>
    <col min="918" max="918" width="38" bestFit="1" customWidth="1"/>
    <col min="919" max="919" width="32" bestFit="1" customWidth="1"/>
    <col min="920" max="920" width="32.33203125" bestFit="1" customWidth="1"/>
    <col min="921" max="921" width="31.33203125" bestFit="1" customWidth="1"/>
    <col min="922" max="922" width="28.5" bestFit="1" customWidth="1"/>
    <col min="923" max="923" width="36.33203125" bestFit="1" customWidth="1"/>
    <col min="924" max="924" width="27.6640625" bestFit="1" customWidth="1"/>
    <col min="925" max="925" width="32.83203125" bestFit="1" customWidth="1"/>
    <col min="926" max="926" width="32.6640625" bestFit="1" customWidth="1"/>
    <col min="927" max="927" width="32.1640625" bestFit="1" customWidth="1"/>
    <col min="928" max="928" width="37.5" bestFit="1" customWidth="1"/>
    <col min="929" max="929" width="32.6640625" bestFit="1" customWidth="1"/>
    <col min="930" max="930" width="26.83203125" bestFit="1" customWidth="1"/>
    <col min="931" max="931" width="29" bestFit="1" customWidth="1"/>
    <col min="932" max="932" width="26.6640625" bestFit="1" customWidth="1"/>
    <col min="933" max="933" width="25" bestFit="1" customWidth="1"/>
    <col min="934" max="934" width="38" bestFit="1" customWidth="1"/>
    <col min="935" max="935" width="30.33203125" bestFit="1" customWidth="1"/>
    <col min="936" max="936" width="27.6640625" bestFit="1" customWidth="1"/>
    <col min="937" max="937" width="23.1640625" bestFit="1" customWidth="1"/>
    <col min="938" max="938" width="30.33203125" bestFit="1" customWidth="1"/>
    <col min="939" max="939" width="31.33203125" bestFit="1" customWidth="1"/>
    <col min="940" max="940" width="36.33203125" bestFit="1" customWidth="1"/>
    <col min="941" max="941" width="26.6640625" bestFit="1" customWidth="1"/>
    <col min="942" max="942" width="23.83203125" bestFit="1" customWidth="1"/>
    <col min="943" max="943" width="30.33203125" bestFit="1" customWidth="1"/>
    <col min="944" max="944" width="26.33203125" bestFit="1" customWidth="1"/>
    <col min="945" max="945" width="31" bestFit="1" customWidth="1"/>
    <col min="946" max="946" width="31.5" bestFit="1" customWidth="1"/>
    <col min="947" max="947" width="25.83203125" bestFit="1" customWidth="1"/>
    <col min="948" max="948" width="30.5" bestFit="1" customWidth="1"/>
    <col min="949" max="949" width="39.33203125" bestFit="1" customWidth="1"/>
    <col min="950" max="950" width="35.5" bestFit="1" customWidth="1"/>
    <col min="951" max="951" width="30.5" bestFit="1" customWidth="1"/>
    <col min="952" max="952" width="29.33203125" bestFit="1" customWidth="1"/>
    <col min="953" max="953" width="23.1640625" bestFit="1" customWidth="1"/>
    <col min="954" max="954" width="27" bestFit="1" customWidth="1"/>
    <col min="955" max="955" width="28.6640625" bestFit="1" customWidth="1"/>
    <col min="956" max="956" width="25.1640625" bestFit="1" customWidth="1"/>
    <col min="957" max="957" width="32.6640625" bestFit="1" customWidth="1"/>
    <col min="958" max="958" width="29.33203125" bestFit="1" customWidth="1"/>
    <col min="959" max="959" width="34.5" bestFit="1" customWidth="1"/>
    <col min="960" max="960" width="26.83203125" bestFit="1" customWidth="1"/>
    <col min="961" max="961" width="30" bestFit="1" customWidth="1"/>
    <col min="962" max="962" width="25.1640625" bestFit="1" customWidth="1"/>
    <col min="963" max="963" width="28" bestFit="1" customWidth="1"/>
    <col min="964" max="964" width="29" bestFit="1" customWidth="1"/>
    <col min="965" max="965" width="34.33203125" bestFit="1" customWidth="1"/>
    <col min="966" max="966" width="33.33203125" bestFit="1" customWidth="1"/>
    <col min="967" max="967" width="34.1640625" bestFit="1" customWidth="1"/>
    <col min="968" max="968" width="24.5" bestFit="1" customWidth="1"/>
    <col min="969" max="969" width="32.1640625" bestFit="1" customWidth="1"/>
    <col min="970" max="970" width="26.83203125" bestFit="1" customWidth="1"/>
    <col min="971" max="971" width="29.1640625" bestFit="1" customWidth="1"/>
    <col min="972" max="972" width="29" bestFit="1" customWidth="1"/>
    <col min="973" max="973" width="30" bestFit="1" customWidth="1"/>
    <col min="974" max="974" width="27.83203125" bestFit="1" customWidth="1"/>
    <col min="975" max="975" width="23.83203125" bestFit="1" customWidth="1"/>
    <col min="976" max="976" width="27.5" bestFit="1" customWidth="1"/>
    <col min="977" max="977" width="25.83203125" bestFit="1" customWidth="1"/>
    <col min="978" max="978" width="24.1640625" bestFit="1" customWidth="1"/>
    <col min="979" max="979" width="21.1640625" bestFit="1" customWidth="1"/>
    <col min="980" max="980" width="26.6640625" bestFit="1" customWidth="1"/>
    <col min="981" max="981" width="28.83203125" bestFit="1" customWidth="1"/>
    <col min="982" max="982" width="26.83203125" bestFit="1" customWidth="1"/>
    <col min="983" max="983" width="27.33203125" bestFit="1" customWidth="1"/>
    <col min="984" max="984" width="20.6640625" bestFit="1" customWidth="1"/>
    <col min="985" max="985" width="30.83203125" bestFit="1" customWidth="1"/>
    <col min="986" max="986" width="15.6640625" bestFit="1" customWidth="1"/>
    <col min="987" max="987" width="26" bestFit="1" customWidth="1"/>
    <col min="988" max="988" width="21.83203125" bestFit="1" customWidth="1"/>
    <col min="989" max="989" width="19.33203125" bestFit="1" customWidth="1"/>
    <col min="990" max="990" width="31" bestFit="1" customWidth="1"/>
    <col min="991" max="991" width="30.6640625" bestFit="1" customWidth="1"/>
    <col min="992" max="992" width="33.5" bestFit="1" customWidth="1"/>
    <col min="993" max="993" width="32.6640625" bestFit="1" customWidth="1"/>
    <col min="994" max="994" width="30.33203125" bestFit="1" customWidth="1"/>
    <col min="995" max="995" width="33.5" bestFit="1" customWidth="1"/>
    <col min="996" max="996" width="24.6640625" bestFit="1" customWidth="1"/>
    <col min="997" max="997" width="29.6640625" bestFit="1" customWidth="1"/>
    <col min="998" max="998" width="33.5" bestFit="1" customWidth="1"/>
    <col min="999" max="999" width="40.5" bestFit="1" customWidth="1"/>
    <col min="1000" max="1000" width="30.33203125" bestFit="1" customWidth="1"/>
    <col min="1001" max="1001" width="35.83203125" bestFit="1" customWidth="1"/>
    <col min="1002" max="1002" width="26.83203125" bestFit="1" customWidth="1"/>
    <col min="1003" max="1003" width="29.33203125" bestFit="1" customWidth="1"/>
    <col min="1004" max="1004" width="14.1640625" bestFit="1" customWidth="1"/>
  </cols>
  <sheetData>
    <row r="2" spans="1:5" x14ac:dyDescent="0.2">
      <c r="A2" s="4" t="s">
        <v>2031</v>
      </c>
      <c r="B2" t="s">
        <v>2045</v>
      </c>
    </row>
    <row r="4" spans="1:5" x14ac:dyDescent="0.2">
      <c r="A4" s="4" t="s">
        <v>2042</v>
      </c>
      <c r="B4" s="4" t="s">
        <v>2046</v>
      </c>
    </row>
    <row r="5" spans="1:5" x14ac:dyDescent="0.2">
      <c r="A5" s="4" t="s">
        <v>2043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E5AD-C9D0-754F-BBFE-2E7253D0D185}">
  <dimension ref="A1:H13"/>
  <sheetViews>
    <sheetView tabSelected="1" workbookViewId="0">
      <selection activeCell="K13" sqref="K13"/>
    </sheetView>
  </sheetViews>
  <sheetFormatPr baseColWidth="10" defaultRowHeight="16" x14ac:dyDescent="0.2"/>
  <cols>
    <col min="1" max="1" width="27.83203125" customWidth="1"/>
    <col min="2" max="2" width="17.33203125" customWidth="1"/>
    <col min="3" max="3" width="25" customWidth="1"/>
    <col min="4" max="5" width="17.6640625" customWidth="1"/>
    <col min="6" max="6" width="19.6640625" customWidth="1"/>
    <col min="7" max="7" width="16.1640625" customWidth="1"/>
    <col min="8" max="8" width="19.83203125" customWidth="1"/>
  </cols>
  <sheetData>
    <row r="1" spans="1:8" x14ac:dyDescent="0.2">
      <c r="A1" t="s">
        <v>2085</v>
      </c>
      <c r="B1" t="s">
        <v>2086</v>
      </c>
      <c r="C1" t="s">
        <v>2103</v>
      </c>
      <c r="D1" t="s">
        <v>2104</v>
      </c>
      <c r="E1" t="s">
        <v>2087</v>
      </c>
      <c r="F1" t="s">
        <v>2088</v>
      </c>
      <c r="G1" t="s">
        <v>2089</v>
      </c>
      <c r="H1" t="s">
        <v>2090</v>
      </c>
    </row>
    <row r="2" spans="1:8" x14ac:dyDescent="0.2">
      <c r="A2" t="s">
        <v>2091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">
      <c r="A3" t="s">
        <v>2092</v>
      </c>
      <c r="B3">
        <f>COUNTIFS(Crowdfunding!D:D,"&gt;=1000",Crowdfunding!D:D,"&lt;=4999",Crowdfunding!G:G,"successful")</f>
        <v>191</v>
      </c>
      <c r="C3">
        <f>COUNTIFS(Crowdfunding!D:D,"&gt;=1000",Crowdfunding!D:D,"&lt;=4999",Crowdfunding!G:G,"failed")</f>
        <v>38</v>
      </c>
      <c r="D3">
        <f>COUNTIFS(Crowdfunding!D:D,"&gt;=1000",Crowdfunding!D:D,"&lt;=4999",Crowdfunding!G:G,"canceled")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2" si="3">D3/E3</f>
        <v>8.658008658008658E-3</v>
      </c>
    </row>
    <row r="4" spans="1:8" x14ac:dyDescent="0.2">
      <c r="A4" t="s">
        <v>2093</v>
      </c>
      <c r="B4">
        <f>COUNTIFS(Crowdfunding!D:D,"&gt;=5000",Crowdfunding!D:D,"&lt;=9999",Crowdfunding!G:G,"successful")</f>
        <v>164</v>
      </c>
      <c r="C4">
        <f>COUNTIFS(Crowdfunding!D:D,"&gt;=5000",Crowdfunding!D:D,"&lt;=9999",Crowdfunding!G:G,"failed")</f>
        <v>126</v>
      </c>
      <c r="D4">
        <f>COUNTIFS(Crowdfunding!D:D,"&gt;=5000",Crowdfunding!D:D,"&lt;=9999",Crowdfunding!G:G,"canceled")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">
      <c r="A5" t="s">
        <v>2094</v>
      </c>
      <c r="B5">
        <f>COUNTIFS(Crowdfunding!D:D,"&gt;=10000",Crowdfunding!D:D,"&lt;=14999",Crowdfunding!G:G,"successful")</f>
        <v>4</v>
      </c>
      <c r="C5">
        <f>COUNTIFS(Crowdfunding!D:D,"&gt;=10000",Crowdfunding!D:D,"&lt;=14999",Crowdfunding!G:G,"failed")</f>
        <v>5</v>
      </c>
      <c r="D5">
        <f>COUNTIFS(Crowdfunding!D:D,"&gt;=10000",Crowdfunding!D:D,"&lt;=14999",Crowdfunding!G:G,"canceled")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">
      <c r="A6" t="s">
        <v>2095</v>
      </c>
      <c r="B6">
        <f>COUNTIFS(Crowdfunding!D:D,"&gt;=15000",Crowdfunding!D:D,"&lt;=19999",Crowdfunding!G:G,"successful")</f>
        <v>10</v>
      </c>
      <c r="C6">
        <f>COUNTIFS(Crowdfunding!D:D,"&gt;=15000",Crowdfunding!D:D,"&lt;=19999",Crowdfunding!G:G,"failed")</f>
        <v>0</v>
      </c>
      <c r="D6">
        <f>COUNTIFS(Crowdfunding!D:D,"&gt;=15000",Crowdfunding!D:D,"&lt;=19999",Crowdfunding!G:G,"canceled")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">
      <c r="A7" t="s">
        <v>2096</v>
      </c>
      <c r="B7">
        <f>COUNTIFS(Crowdfunding!D:D,"&gt;=20000",Crowdfunding!D:D,"&lt;=24999",Crowdfunding!G:G,"successful")</f>
        <v>7</v>
      </c>
      <c r="C7">
        <f>COUNTIFS(Crowdfunding!D:D,"&gt;=20000",Crowdfunding!D:D,"&lt;=24999",Crowdfunding!G:G,"failed")</f>
        <v>0</v>
      </c>
      <c r="D7">
        <f>COUNTIFS(Crowdfunding!D:D,"&gt;=20000",Crowdfunding!D:D,"&lt;=24999",Crowdfunding!G:G,"canceled")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">
      <c r="A8" t="s">
        <v>2097</v>
      </c>
      <c r="B8">
        <f>COUNTIFS(Crowdfunding!D:D,"&gt;=25000",Crowdfunding!D:D,"&lt;=29999",Crowdfunding!G:G,"successful")</f>
        <v>11</v>
      </c>
      <c r="C8">
        <f>COUNTIFS(Crowdfunding!D:D,"&gt;=25000",Crowdfunding!D:D,"&lt;=29999",Crowdfunding!G:G,"failed")</f>
        <v>3</v>
      </c>
      <c r="D8">
        <f>COUNTIFS(Crowdfunding!D:D,"&gt;=25000",Crowdfunding!D:D,"&lt;=29999",Crowdfunding!G:G,"canceled")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">
      <c r="A9" t="s">
        <v>2098</v>
      </c>
      <c r="B9">
        <f>COUNTIFS(Crowdfunding!D:D,"&gt;=30000",Crowdfunding!D:D,"&lt;=34999",Crowdfunding!G:G,"successful")</f>
        <v>7</v>
      </c>
      <c r="C9">
        <f>COUNTIFS(Crowdfunding!D:D,"&gt;=30000",Crowdfunding!D:D,"&lt;=34999",Crowdfunding!G:G,"failed")</f>
        <v>0</v>
      </c>
      <c r="D9">
        <f>COUNTIFS(Crowdfunding!D:D,"&gt;=30000",Crowdfunding!D:D,"&lt;=34999",Crowdfunding!G:G,"canceled")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">
      <c r="A10" t="s">
        <v>2099</v>
      </c>
      <c r="B10">
        <f>COUNTIFS(Crowdfunding!D:D,"&gt;=35000",Crowdfunding!D:D,"&lt;=39999",Crowdfunding!G:G,"successful")</f>
        <v>8</v>
      </c>
      <c r="C10">
        <f>COUNTIFS(Crowdfunding!D:D,"&gt;=35000",Crowdfunding!D:D,"&lt;=39999",Crowdfunding!G:G,"failed")</f>
        <v>3</v>
      </c>
      <c r="D10">
        <f>COUNTIFS(Crowdfunding!D:D,"&gt;=35000",Crowdfunding!D:D,"&lt;=39999",Crowdfunding!G:G,"canceled")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">
      <c r="A11" t="s">
        <v>2100</v>
      </c>
      <c r="B11">
        <f>COUNTIFS(Crowdfunding!D:D,"&gt;=40000",Crowdfunding!D:D,"&lt;=44999",Crowdfunding!G:G,"successful")</f>
        <v>11</v>
      </c>
      <c r="C11">
        <f>COUNTIFS(Crowdfunding!D:D,"&gt;=40000",Crowdfunding!D:D,"&lt;=44999",Crowdfunding!G:G,"failed")</f>
        <v>3</v>
      </c>
      <c r="D11">
        <f>COUNTIFS(Crowdfunding!D:D,"&gt;=40000",Crowdfunding!D:D,"&lt;=44999",Crowdfunding!G:G,"canceled")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">
      <c r="A12" t="s">
        <v>2101</v>
      </c>
      <c r="B12">
        <f>COUNTIFS(Crowdfunding!D:D,"&gt;=45000",Crowdfunding!D:D,"&lt;=49999",Crowdfunding!G:G,"successful")</f>
        <v>8</v>
      </c>
      <c r="C12">
        <f>COUNTIFS(Crowdfunding!D:D,"&gt;=45000",Crowdfunding!D:D,"&lt;=49999",Crowdfunding!G:G,"failed")</f>
        <v>3</v>
      </c>
      <c r="D12">
        <f>COUNTIFS(Crowdfunding!D:D,"&gt;=45000",Crowdfunding!D:D,"&lt;=49999",Crowdfunding!G:G,"canceled")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">
      <c r="A13" t="s">
        <v>2102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>D13/E13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4B1D-24A2-6F4B-AD84-E98F4CD88211}">
  <dimension ref="A1:J566"/>
  <sheetViews>
    <sheetView workbookViewId="0">
      <selection activeCell="J10" sqref="J10:J15"/>
    </sheetView>
  </sheetViews>
  <sheetFormatPr baseColWidth="10" defaultRowHeight="16" x14ac:dyDescent="0.2"/>
  <cols>
    <col min="1" max="1" width="14.83203125" customWidth="1"/>
    <col min="2" max="2" width="13.33203125" customWidth="1"/>
    <col min="4" max="4" width="13.6640625" customWidth="1"/>
    <col min="5" max="5" width="15.33203125" customWidth="1"/>
    <col min="7" max="7" width="18.1640625" customWidth="1"/>
    <col min="8" max="8" width="15.1640625" customWidth="1"/>
    <col min="9" max="9" width="21.1640625" customWidth="1"/>
  </cols>
  <sheetData>
    <row r="1" spans="1:10" x14ac:dyDescent="0.2">
      <c r="A1" s="12" t="s">
        <v>4</v>
      </c>
      <c r="B1" s="12" t="s">
        <v>5</v>
      </c>
      <c r="C1" s="12" t="s">
        <v>4</v>
      </c>
      <c r="D1" s="12" t="s">
        <v>5</v>
      </c>
    </row>
    <row r="2" spans="1:10" x14ac:dyDescent="0.2">
      <c r="A2" s="9" t="s">
        <v>20</v>
      </c>
      <c r="B2">
        <v>158</v>
      </c>
      <c r="D2" s="10" t="s">
        <v>14</v>
      </c>
      <c r="E2">
        <v>0</v>
      </c>
    </row>
    <row r="3" spans="1:10" x14ac:dyDescent="0.2">
      <c r="A3" s="9" t="s">
        <v>20</v>
      </c>
      <c r="B3">
        <v>1425</v>
      </c>
      <c r="D3" s="10" t="s">
        <v>14</v>
      </c>
      <c r="E3">
        <v>24</v>
      </c>
    </row>
    <row r="4" spans="1:10" x14ac:dyDescent="0.2">
      <c r="A4" s="9" t="s">
        <v>20</v>
      </c>
      <c r="B4">
        <v>174</v>
      </c>
      <c r="D4" s="10" t="s">
        <v>14</v>
      </c>
      <c r="E4">
        <v>53</v>
      </c>
    </row>
    <row r="5" spans="1:10" x14ac:dyDescent="0.2">
      <c r="A5" s="9" t="s">
        <v>20</v>
      </c>
      <c r="B5">
        <v>227</v>
      </c>
      <c r="D5" s="10" t="s">
        <v>14</v>
      </c>
      <c r="E5">
        <v>18</v>
      </c>
    </row>
    <row r="6" spans="1:10" x14ac:dyDescent="0.2">
      <c r="A6" s="9" t="s">
        <v>20</v>
      </c>
      <c r="B6">
        <v>220</v>
      </c>
      <c r="D6" s="10" t="s">
        <v>14</v>
      </c>
      <c r="E6">
        <v>44</v>
      </c>
    </row>
    <row r="7" spans="1:10" x14ac:dyDescent="0.2">
      <c r="A7" s="9" t="s">
        <v>20</v>
      </c>
      <c r="B7">
        <v>98</v>
      </c>
      <c r="D7" s="10" t="s">
        <v>14</v>
      </c>
      <c r="E7">
        <v>27</v>
      </c>
    </row>
    <row r="8" spans="1:10" x14ac:dyDescent="0.2">
      <c r="A8" s="9" t="s">
        <v>20</v>
      </c>
      <c r="B8">
        <v>100</v>
      </c>
      <c r="D8" s="10" t="s">
        <v>14</v>
      </c>
      <c r="E8">
        <v>55</v>
      </c>
    </row>
    <row r="9" spans="1:10" x14ac:dyDescent="0.2">
      <c r="A9" s="9" t="s">
        <v>20</v>
      </c>
      <c r="B9">
        <v>1249</v>
      </c>
      <c r="D9" s="10" t="s">
        <v>14</v>
      </c>
      <c r="E9">
        <v>200</v>
      </c>
      <c r="G9" t="s">
        <v>2105</v>
      </c>
      <c r="I9" t="s">
        <v>2106</v>
      </c>
    </row>
    <row r="10" spans="1:10" x14ac:dyDescent="0.2">
      <c r="A10" s="9" t="s">
        <v>20</v>
      </c>
      <c r="B10">
        <v>1396</v>
      </c>
      <c r="D10" s="10" t="s">
        <v>14</v>
      </c>
      <c r="E10">
        <v>452</v>
      </c>
      <c r="G10" t="s">
        <v>2107</v>
      </c>
      <c r="H10" s="11">
        <f>AVERAGE(B2:B566)</f>
        <v>851.14690265486729</v>
      </c>
      <c r="I10" t="s">
        <v>2107</v>
      </c>
      <c r="J10" s="11">
        <f>AVERAGE(E2:E365)</f>
        <v>585.61538461538464</v>
      </c>
    </row>
    <row r="11" spans="1:10" x14ac:dyDescent="0.2">
      <c r="A11" s="9" t="s">
        <v>20</v>
      </c>
      <c r="B11">
        <v>890</v>
      </c>
      <c r="D11" s="10" t="s">
        <v>14</v>
      </c>
      <c r="E11">
        <v>674</v>
      </c>
      <c r="G11" t="s">
        <v>2108</v>
      </c>
      <c r="H11" s="11">
        <f>MEDIAN(B2:B566)</f>
        <v>201</v>
      </c>
      <c r="I11" t="s">
        <v>2108</v>
      </c>
      <c r="J11" s="11">
        <f>MEDIAN(E2:E365)</f>
        <v>114.5</v>
      </c>
    </row>
    <row r="12" spans="1:10" x14ac:dyDescent="0.2">
      <c r="A12" s="9" t="s">
        <v>20</v>
      </c>
      <c r="B12">
        <v>142</v>
      </c>
      <c r="D12" s="10" t="s">
        <v>14</v>
      </c>
      <c r="E12">
        <v>558</v>
      </c>
      <c r="G12" t="s">
        <v>2109</v>
      </c>
      <c r="H12" s="11">
        <f>MIN(B2:B566)</f>
        <v>16</v>
      </c>
      <c r="I12" t="s">
        <v>2109</v>
      </c>
      <c r="J12" s="11">
        <f>MIN(E2:E365)</f>
        <v>0</v>
      </c>
    </row>
    <row r="13" spans="1:10" x14ac:dyDescent="0.2">
      <c r="A13" s="9" t="s">
        <v>20</v>
      </c>
      <c r="B13">
        <v>2673</v>
      </c>
      <c r="D13" s="10" t="s">
        <v>14</v>
      </c>
      <c r="E13">
        <v>15</v>
      </c>
      <c r="G13" t="s">
        <v>2110</v>
      </c>
      <c r="H13" s="11">
        <f>MAX(B2:B566)</f>
        <v>7295</v>
      </c>
      <c r="I13" t="s">
        <v>2110</v>
      </c>
      <c r="J13" s="11">
        <f>MAX(E2:E365)</f>
        <v>6080</v>
      </c>
    </row>
    <row r="14" spans="1:10" x14ac:dyDescent="0.2">
      <c r="A14" s="9" t="s">
        <v>20</v>
      </c>
      <c r="B14">
        <v>163</v>
      </c>
      <c r="D14" s="10" t="s">
        <v>14</v>
      </c>
      <c r="E14">
        <v>2307</v>
      </c>
      <c r="G14" t="s">
        <v>2111</v>
      </c>
      <c r="H14" s="11">
        <f>_xlfn.VAR.S(B2:B566)</f>
        <v>1606216.5936295739</v>
      </c>
      <c r="I14" t="s">
        <v>2111</v>
      </c>
      <c r="J14" s="11">
        <f>_xlfn.VAR.S(E2:E365)</f>
        <v>924113.45496927318</v>
      </c>
    </row>
    <row r="15" spans="1:10" x14ac:dyDescent="0.2">
      <c r="A15" s="9" t="s">
        <v>20</v>
      </c>
      <c r="B15">
        <v>2220</v>
      </c>
      <c r="D15" s="10" t="s">
        <v>14</v>
      </c>
      <c r="E15">
        <v>88</v>
      </c>
      <c r="G15" t="s">
        <v>2112</v>
      </c>
      <c r="H15" s="11">
        <f>_xlfn.STDEV.S(B2:B566)</f>
        <v>1267.366006183523</v>
      </c>
      <c r="I15" t="s">
        <v>2112</v>
      </c>
      <c r="J15" s="11">
        <f>_xlfn.STDEV.S(E2:E365)</f>
        <v>961.30819978260524</v>
      </c>
    </row>
    <row r="16" spans="1:10" x14ac:dyDescent="0.2">
      <c r="A16" s="9" t="s">
        <v>20</v>
      </c>
      <c r="B16">
        <v>1606</v>
      </c>
      <c r="D16" s="10" t="s">
        <v>14</v>
      </c>
      <c r="E16">
        <v>48</v>
      </c>
    </row>
    <row r="17" spans="1:5" x14ac:dyDescent="0.2">
      <c r="A17" s="9" t="s">
        <v>20</v>
      </c>
      <c r="B17">
        <v>129</v>
      </c>
      <c r="D17" s="10" t="s">
        <v>14</v>
      </c>
      <c r="E17">
        <v>1</v>
      </c>
    </row>
    <row r="18" spans="1:5" x14ac:dyDescent="0.2">
      <c r="A18" s="9" t="s">
        <v>20</v>
      </c>
      <c r="B18">
        <v>226</v>
      </c>
      <c r="D18" s="10" t="s">
        <v>14</v>
      </c>
      <c r="E18">
        <v>1467</v>
      </c>
    </row>
    <row r="19" spans="1:5" x14ac:dyDescent="0.2">
      <c r="A19" s="9" t="s">
        <v>20</v>
      </c>
      <c r="B19">
        <v>5419</v>
      </c>
      <c r="D19" s="10" t="s">
        <v>14</v>
      </c>
      <c r="E19">
        <v>75</v>
      </c>
    </row>
    <row r="20" spans="1:5" x14ac:dyDescent="0.2">
      <c r="A20" s="9" t="s">
        <v>20</v>
      </c>
      <c r="B20">
        <v>165</v>
      </c>
      <c r="D20" s="10" t="s">
        <v>14</v>
      </c>
      <c r="E20">
        <v>120</v>
      </c>
    </row>
    <row r="21" spans="1:5" x14ac:dyDescent="0.2">
      <c r="A21" s="9" t="s">
        <v>20</v>
      </c>
      <c r="B21">
        <v>1965</v>
      </c>
      <c r="D21" s="10" t="s">
        <v>14</v>
      </c>
      <c r="E21">
        <v>2253</v>
      </c>
    </row>
    <row r="22" spans="1:5" x14ac:dyDescent="0.2">
      <c r="A22" s="9" t="s">
        <v>20</v>
      </c>
      <c r="B22">
        <v>16</v>
      </c>
      <c r="D22" s="10" t="s">
        <v>14</v>
      </c>
      <c r="E22">
        <v>5</v>
      </c>
    </row>
    <row r="23" spans="1:5" x14ac:dyDescent="0.2">
      <c r="A23" s="9" t="s">
        <v>20</v>
      </c>
      <c r="B23">
        <v>107</v>
      </c>
      <c r="D23" s="10" t="s">
        <v>14</v>
      </c>
      <c r="E23">
        <v>38</v>
      </c>
    </row>
    <row r="24" spans="1:5" x14ac:dyDescent="0.2">
      <c r="A24" s="9" t="s">
        <v>20</v>
      </c>
      <c r="B24">
        <v>134</v>
      </c>
      <c r="D24" s="10" t="s">
        <v>14</v>
      </c>
      <c r="E24">
        <v>12</v>
      </c>
    </row>
    <row r="25" spans="1:5" x14ac:dyDescent="0.2">
      <c r="A25" s="9" t="s">
        <v>20</v>
      </c>
      <c r="B25">
        <v>198</v>
      </c>
      <c r="D25" s="10" t="s">
        <v>14</v>
      </c>
      <c r="E25">
        <v>1684</v>
      </c>
    </row>
    <row r="26" spans="1:5" x14ac:dyDescent="0.2">
      <c r="A26" s="9" t="s">
        <v>20</v>
      </c>
      <c r="B26">
        <v>111</v>
      </c>
      <c r="D26" s="10" t="s">
        <v>14</v>
      </c>
      <c r="E26">
        <v>56</v>
      </c>
    </row>
    <row r="27" spans="1:5" x14ac:dyDescent="0.2">
      <c r="A27" s="9" t="s">
        <v>20</v>
      </c>
      <c r="B27">
        <v>222</v>
      </c>
      <c r="D27" s="10" t="s">
        <v>14</v>
      </c>
      <c r="E27">
        <v>838</v>
      </c>
    </row>
    <row r="28" spans="1:5" x14ac:dyDescent="0.2">
      <c r="A28" s="9" t="s">
        <v>20</v>
      </c>
      <c r="B28">
        <v>6212</v>
      </c>
      <c r="D28" s="10" t="s">
        <v>14</v>
      </c>
      <c r="E28">
        <v>1000</v>
      </c>
    </row>
    <row r="29" spans="1:5" x14ac:dyDescent="0.2">
      <c r="A29" s="9" t="s">
        <v>20</v>
      </c>
      <c r="B29">
        <v>98</v>
      </c>
      <c r="D29" s="10" t="s">
        <v>14</v>
      </c>
      <c r="E29">
        <v>1482</v>
      </c>
    </row>
    <row r="30" spans="1:5" x14ac:dyDescent="0.2">
      <c r="A30" s="9" t="s">
        <v>20</v>
      </c>
      <c r="B30">
        <v>92</v>
      </c>
      <c r="D30" s="10" t="s">
        <v>14</v>
      </c>
      <c r="E30">
        <v>106</v>
      </c>
    </row>
    <row r="31" spans="1:5" x14ac:dyDescent="0.2">
      <c r="A31" s="9" t="s">
        <v>20</v>
      </c>
      <c r="B31">
        <v>149</v>
      </c>
      <c r="D31" s="10" t="s">
        <v>14</v>
      </c>
      <c r="E31">
        <v>679</v>
      </c>
    </row>
    <row r="32" spans="1:5" x14ac:dyDescent="0.2">
      <c r="A32" s="9" t="s">
        <v>20</v>
      </c>
      <c r="B32">
        <v>2431</v>
      </c>
      <c r="D32" s="10" t="s">
        <v>14</v>
      </c>
      <c r="E32">
        <v>1220</v>
      </c>
    </row>
    <row r="33" spans="1:5" x14ac:dyDescent="0.2">
      <c r="A33" s="9" t="s">
        <v>20</v>
      </c>
      <c r="B33">
        <v>303</v>
      </c>
      <c r="D33" s="10" t="s">
        <v>14</v>
      </c>
      <c r="E33">
        <v>1</v>
      </c>
    </row>
    <row r="34" spans="1:5" x14ac:dyDescent="0.2">
      <c r="A34" s="9" t="s">
        <v>20</v>
      </c>
      <c r="B34">
        <v>209</v>
      </c>
      <c r="D34" s="10" t="s">
        <v>14</v>
      </c>
      <c r="E34">
        <v>37</v>
      </c>
    </row>
    <row r="35" spans="1:5" x14ac:dyDescent="0.2">
      <c r="A35" s="9" t="s">
        <v>20</v>
      </c>
      <c r="B35">
        <v>131</v>
      </c>
      <c r="D35" s="10" t="s">
        <v>14</v>
      </c>
      <c r="E35">
        <v>60</v>
      </c>
    </row>
    <row r="36" spans="1:5" x14ac:dyDescent="0.2">
      <c r="A36" s="9" t="s">
        <v>20</v>
      </c>
      <c r="B36">
        <v>164</v>
      </c>
      <c r="D36" s="10" t="s">
        <v>14</v>
      </c>
      <c r="E36">
        <v>296</v>
      </c>
    </row>
    <row r="37" spans="1:5" x14ac:dyDescent="0.2">
      <c r="A37" s="9" t="s">
        <v>20</v>
      </c>
      <c r="B37">
        <v>201</v>
      </c>
      <c r="D37" s="10" t="s">
        <v>14</v>
      </c>
      <c r="E37">
        <v>3304</v>
      </c>
    </row>
    <row r="38" spans="1:5" x14ac:dyDescent="0.2">
      <c r="A38" s="9" t="s">
        <v>20</v>
      </c>
      <c r="B38">
        <v>211</v>
      </c>
      <c r="D38" s="10" t="s">
        <v>14</v>
      </c>
      <c r="E38">
        <v>73</v>
      </c>
    </row>
    <row r="39" spans="1:5" x14ac:dyDescent="0.2">
      <c r="A39" s="9" t="s">
        <v>20</v>
      </c>
      <c r="B39">
        <v>128</v>
      </c>
      <c r="D39" s="10" t="s">
        <v>14</v>
      </c>
      <c r="E39">
        <v>3387</v>
      </c>
    </row>
    <row r="40" spans="1:5" x14ac:dyDescent="0.2">
      <c r="A40" s="9" t="s">
        <v>20</v>
      </c>
      <c r="B40">
        <v>1600</v>
      </c>
      <c r="D40" s="10" t="s">
        <v>14</v>
      </c>
      <c r="E40">
        <v>662</v>
      </c>
    </row>
    <row r="41" spans="1:5" x14ac:dyDescent="0.2">
      <c r="A41" s="9" t="s">
        <v>20</v>
      </c>
      <c r="B41">
        <v>249</v>
      </c>
      <c r="D41" s="10" t="s">
        <v>14</v>
      </c>
      <c r="E41">
        <v>774</v>
      </c>
    </row>
    <row r="42" spans="1:5" x14ac:dyDescent="0.2">
      <c r="A42" s="9" t="s">
        <v>20</v>
      </c>
      <c r="B42">
        <v>236</v>
      </c>
      <c r="D42" s="10" t="s">
        <v>14</v>
      </c>
      <c r="E42">
        <v>672</v>
      </c>
    </row>
    <row r="43" spans="1:5" x14ac:dyDescent="0.2">
      <c r="A43" s="9" t="s">
        <v>20</v>
      </c>
      <c r="B43">
        <v>4065</v>
      </c>
      <c r="D43" s="10" t="s">
        <v>14</v>
      </c>
      <c r="E43">
        <v>940</v>
      </c>
    </row>
    <row r="44" spans="1:5" x14ac:dyDescent="0.2">
      <c r="A44" s="9" t="s">
        <v>20</v>
      </c>
      <c r="B44">
        <v>246</v>
      </c>
      <c r="D44" s="10" t="s">
        <v>14</v>
      </c>
      <c r="E44">
        <v>117</v>
      </c>
    </row>
    <row r="45" spans="1:5" x14ac:dyDescent="0.2">
      <c r="A45" s="9" t="s">
        <v>20</v>
      </c>
      <c r="B45">
        <v>2475</v>
      </c>
      <c r="D45" s="10" t="s">
        <v>14</v>
      </c>
      <c r="E45">
        <v>115</v>
      </c>
    </row>
    <row r="46" spans="1:5" x14ac:dyDescent="0.2">
      <c r="A46" s="9" t="s">
        <v>20</v>
      </c>
      <c r="B46">
        <v>76</v>
      </c>
      <c r="D46" s="10" t="s">
        <v>14</v>
      </c>
      <c r="E46">
        <v>326</v>
      </c>
    </row>
    <row r="47" spans="1:5" x14ac:dyDescent="0.2">
      <c r="A47" s="9" t="s">
        <v>20</v>
      </c>
      <c r="B47">
        <v>54</v>
      </c>
      <c r="D47" s="10" t="s">
        <v>14</v>
      </c>
      <c r="E47">
        <v>1</v>
      </c>
    </row>
    <row r="48" spans="1:5" x14ac:dyDescent="0.2">
      <c r="A48" s="9" t="s">
        <v>20</v>
      </c>
      <c r="B48">
        <v>88</v>
      </c>
      <c r="D48" s="10" t="s">
        <v>14</v>
      </c>
      <c r="E48">
        <v>1467</v>
      </c>
    </row>
    <row r="49" spans="1:5" x14ac:dyDescent="0.2">
      <c r="A49" s="9" t="s">
        <v>20</v>
      </c>
      <c r="B49">
        <v>85</v>
      </c>
      <c r="D49" s="10" t="s">
        <v>14</v>
      </c>
      <c r="E49">
        <v>5681</v>
      </c>
    </row>
    <row r="50" spans="1:5" x14ac:dyDescent="0.2">
      <c r="A50" s="9" t="s">
        <v>20</v>
      </c>
      <c r="B50">
        <v>170</v>
      </c>
      <c r="D50" s="10" t="s">
        <v>14</v>
      </c>
      <c r="E50">
        <v>1059</v>
      </c>
    </row>
    <row r="51" spans="1:5" x14ac:dyDescent="0.2">
      <c r="A51" s="9" t="s">
        <v>20</v>
      </c>
      <c r="B51">
        <v>330</v>
      </c>
      <c r="D51" s="10" t="s">
        <v>14</v>
      </c>
      <c r="E51">
        <v>1194</v>
      </c>
    </row>
    <row r="52" spans="1:5" x14ac:dyDescent="0.2">
      <c r="A52" s="9" t="s">
        <v>20</v>
      </c>
      <c r="B52">
        <v>127</v>
      </c>
      <c r="D52" s="10" t="s">
        <v>14</v>
      </c>
      <c r="E52">
        <v>30</v>
      </c>
    </row>
    <row r="53" spans="1:5" x14ac:dyDescent="0.2">
      <c r="A53" s="9" t="s">
        <v>20</v>
      </c>
      <c r="B53">
        <v>411</v>
      </c>
      <c r="D53" s="10" t="s">
        <v>14</v>
      </c>
      <c r="E53">
        <v>75</v>
      </c>
    </row>
    <row r="54" spans="1:5" x14ac:dyDescent="0.2">
      <c r="A54" s="9" t="s">
        <v>20</v>
      </c>
      <c r="B54">
        <v>180</v>
      </c>
      <c r="D54" s="10" t="s">
        <v>14</v>
      </c>
      <c r="E54">
        <v>955</v>
      </c>
    </row>
    <row r="55" spans="1:5" x14ac:dyDescent="0.2">
      <c r="A55" s="9" t="s">
        <v>20</v>
      </c>
      <c r="B55">
        <v>374</v>
      </c>
      <c r="D55" s="10" t="s">
        <v>14</v>
      </c>
      <c r="E55">
        <v>67</v>
      </c>
    </row>
    <row r="56" spans="1:5" x14ac:dyDescent="0.2">
      <c r="A56" s="9" t="s">
        <v>20</v>
      </c>
      <c r="B56">
        <v>71</v>
      </c>
      <c r="D56" s="10" t="s">
        <v>14</v>
      </c>
      <c r="E56">
        <v>5</v>
      </c>
    </row>
    <row r="57" spans="1:5" x14ac:dyDescent="0.2">
      <c r="A57" s="9" t="s">
        <v>20</v>
      </c>
      <c r="B57">
        <v>203</v>
      </c>
      <c r="D57" s="10" t="s">
        <v>14</v>
      </c>
      <c r="E57">
        <v>26</v>
      </c>
    </row>
    <row r="58" spans="1:5" x14ac:dyDescent="0.2">
      <c r="A58" s="9" t="s">
        <v>20</v>
      </c>
      <c r="B58">
        <v>113</v>
      </c>
      <c r="D58" s="10" t="s">
        <v>14</v>
      </c>
      <c r="E58">
        <v>1130</v>
      </c>
    </row>
    <row r="59" spans="1:5" x14ac:dyDescent="0.2">
      <c r="A59" s="9" t="s">
        <v>20</v>
      </c>
      <c r="B59">
        <v>96</v>
      </c>
      <c r="D59" s="10" t="s">
        <v>14</v>
      </c>
      <c r="E59">
        <v>782</v>
      </c>
    </row>
    <row r="60" spans="1:5" x14ac:dyDescent="0.2">
      <c r="A60" s="9" t="s">
        <v>20</v>
      </c>
      <c r="B60">
        <v>498</v>
      </c>
      <c r="D60" s="10" t="s">
        <v>14</v>
      </c>
      <c r="E60">
        <v>210</v>
      </c>
    </row>
    <row r="61" spans="1:5" x14ac:dyDescent="0.2">
      <c r="A61" s="9" t="s">
        <v>20</v>
      </c>
      <c r="B61">
        <v>180</v>
      </c>
      <c r="D61" s="10" t="s">
        <v>14</v>
      </c>
      <c r="E61">
        <v>136</v>
      </c>
    </row>
    <row r="62" spans="1:5" x14ac:dyDescent="0.2">
      <c r="A62" s="9" t="s">
        <v>20</v>
      </c>
      <c r="B62">
        <v>27</v>
      </c>
      <c r="D62" s="10" t="s">
        <v>14</v>
      </c>
      <c r="E62">
        <v>86</v>
      </c>
    </row>
    <row r="63" spans="1:5" x14ac:dyDescent="0.2">
      <c r="A63" s="9" t="s">
        <v>20</v>
      </c>
      <c r="B63">
        <v>2331</v>
      </c>
      <c r="D63" s="10" t="s">
        <v>14</v>
      </c>
      <c r="E63">
        <v>19</v>
      </c>
    </row>
    <row r="64" spans="1:5" x14ac:dyDescent="0.2">
      <c r="A64" s="9" t="s">
        <v>20</v>
      </c>
      <c r="B64">
        <v>113</v>
      </c>
      <c r="D64" s="10" t="s">
        <v>14</v>
      </c>
      <c r="E64">
        <v>886</v>
      </c>
    </row>
    <row r="65" spans="1:5" x14ac:dyDescent="0.2">
      <c r="A65" s="9" t="s">
        <v>20</v>
      </c>
      <c r="B65">
        <v>164</v>
      </c>
      <c r="D65" s="10" t="s">
        <v>14</v>
      </c>
      <c r="E65">
        <v>35</v>
      </c>
    </row>
    <row r="66" spans="1:5" x14ac:dyDescent="0.2">
      <c r="A66" s="9" t="s">
        <v>20</v>
      </c>
      <c r="B66">
        <v>164</v>
      </c>
      <c r="D66" s="10" t="s">
        <v>14</v>
      </c>
      <c r="E66">
        <v>24</v>
      </c>
    </row>
    <row r="67" spans="1:5" x14ac:dyDescent="0.2">
      <c r="A67" s="9" t="s">
        <v>20</v>
      </c>
      <c r="B67">
        <v>336</v>
      </c>
      <c r="D67" s="10" t="s">
        <v>14</v>
      </c>
      <c r="E67">
        <v>86</v>
      </c>
    </row>
    <row r="68" spans="1:5" x14ac:dyDescent="0.2">
      <c r="A68" s="9" t="s">
        <v>20</v>
      </c>
      <c r="B68">
        <v>1917</v>
      </c>
      <c r="D68" s="10" t="s">
        <v>14</v>
      </c>
      <c r="E68">
        <v>243</v>
      </c>
    </row>
    <row r="69" spans="1:5" x14ac:dyDescent="0.2">
      <c r="A69" s="9" t="s">
        <v>20</v>
      </c>
      <c r="B69">
        <v>95</v>
      </c>
      <c r="D69" s="10" t="s">
        <v>14</v>
      </c>
      <c r="E69">
        <v>65</v>
      </c>
    </row>
    <row r="70" spans="1:5" x14ac:dyDescent="0.2">
      <c r="A70" s="9" t="s">
        <v>20</v>
      </c>
      <c r="B70">
        <v>147</v>
      </c>
      <c r="D70" s="10" t="s">
        <v>14</v>
      </c>
      <c r="E70">
        <v>100</v>
      </c>
    </row>
    <row r="71" spans="1:5" x14ac:dyDescent="0.2">
      <c r="A71" s="9" t="s">
        <v>20</v>
      </c>
      <c r="B71">
        <v>86</v>
      </c>
      <c r="D71" s="10" t="s">
        <v>14</v>
      </c>
      <c r="E71">
        <v>168</v>
      </c>
    </row>
    <row r="72" spans="1:5" x14ac:dyDescent="0.2">
      <c r="A72" s="9" t="s">
        <v>20</v>
      </c>
      <c r="B72">
        <v>83</v>
      </c>
      <c r="D72" s="10" t="s">
        <v>14</v>
      </c>
      <c r="E72">
        <v>13</v>
      </c>
    </row>
    <row r="73" spans="1:5" x14ac:dyDescent="0.2">
      <c r="A73" s="9" t="s">
        <v>20</v>
      </c>
      <c r="B73">
        <v>676</v>
      </c>
      <c r="D73" s="10" t="s">
        <v>14</v>
      </c>
      <c r="E73">
        <v>1</v>
      </c>
    </row>
    <row r="74" spans="1:5" x14ac:dyDescent="0.2">
      <c r="A74" s="9" t="s">
        <v>20</v>
      </c>
      <c r="B74">
        <v>361</v>
      </c>
      <c r="D74" s="10" t="s">
        <v>14</v>
      </c>
      <c r="E74">
        <v>40</v>
      </c>
    </row>
    <row r="75" spans="1:5" x14ac:dyDescent="0.2">
      <c r="A75" s="9" t="s">
        <v>20</v>
      </c>
      <c r="B75">
        <v>131</v>
      </c>
      <c r="D75" s="10" t="s">
        <v>14</v>
      </c>
      <c r="E75">
        <v>226</v>
      </c>
    </row>
    <row r="76" spans="1:5" x14ac:dyDescent="0.2">
      <c r="A76" s="9" t="s">
        <v>20</v>
      </c>
      <c r="B76">
        <v>126</v>
      </c>
      <c r="D76" s="10" t="s">
        <v>14</v>
      </c>
      <c r="E76">
        <v>1625</v>
      </c>
    </row>
    <row r="77" spans="1:5" x14ac:dyDescent="0.2">
      <c r="A77" s="9" t="s">
        <v>20</v>
      </c>
      <c r="B77">
        <v>275</v>
      </c>
      <c r="D77" s="10" t="s">
        <v>14</v>
      </c>
      <c r="E77">
        <v>143</v>
      </c>
    </row>
    <row r="78" spans="1:5" x14ac:dyDescent="0.2">
      <c r="A78" s="9" t="s">
        <v>20</v>
      </c>
      <c r="B78">
        <v>67</v>
      </c>
      <c r="D78" s="10" t="s">
        <v>14</v>
      </c>
      <c r="E78">
        <v>934</v>
      </c>
    </row>
    <row r="79" spans="1:5" x14ac:dyDescent="0.2">
      <c r="A79" s="9" t="s">
        <v>20</v>
      </c>
      <c r="B79">
        <v>154</v>
      </c>
      <c r="D79" s="10" t="s">
        <v>14</v>
      </c>
      <c r="E79">
        <v>17</v>
      </c>
    </row>
    <row r="80" spans="1:5" x14ac:dyDescent="0.2">
      <c r="A80" s="9" t="s">
        <v>20</v>
      </c>
      <c r="B80">
        <v>1782</v>
      </c>
      <c r="D80" s="10" t="s">
        <v>14</v>
      </c>
      <c r="E80">
        <v>2179</v>
      </c>
    </row>
    <row r="81" spans="1:5" x14ac:dyDescent="0.2">
      <c r="A81" s="9" t="s">
        <v>20</v>
      </c>
      <c r="B81">
        <v>903</v>
      </c>
      <c r="D81" s="10" t="s">
        <v>14</v>
      </c>
      <c r="E81">
        <v>931</v>
      </c>
    </row>
    <row r="82" spans="1:5" x14ac:dyDescent="0.2">
      <c r="A82" s="9" t="s">
        <v>20</v>
      </c>
      <c r="B82">
        <v>94</v>
      </c>
      <c r="D82" s="10" t="s">
        <v>14</v>
      </c>
      <c r="E82">
        <v>92</v>
      </c>
    </row>
    <row r="83" spans="1:5" x14ac:dyDescent="0.2">
      <c r="A83" s="9" t="s">
        <v>20</v>
      </c>
      <c r="B83">
        <v>180</v>
      </c>
      <c r="D83" s="10" t="s">
        <v>14</v>
      </c>
      <c r="E83">
        <v>57</v>
      </c>
    </row>
    <row r="84" spans="1:5" x14ac:dyDescent="0.2">
      <c r="A84" s="9" t="s">
        <v>20</v>
      </c>
      <c r="B84">
        <v>533</v>
      </c>
      <c r="D84" s="10" t="s">
        <v>14</v>
      </c>
      <c r="E84">
        <v>41</v>
      </c>
    </row>
    <row r="85" spans="1:5" x14ac:dyDescent="0.2">
      <c r="A85" s="9" t="s">
        <v>20</v>
      </c>
      <c r="B85">
        <v>2443</v>
      </c>
      <c r="D85" s="10" t="s">
        <v>14</v>
      </c>
      <c r="E85">
        <v>1</v>
      </c>
    </row>
    <row r="86" spans="1:5" x14ac:dyDescent="0.2">
      <c r="A86" s="9" t="s">
        <v>20</v>
      </c>
      <c r="B86">
        <v>89</v>
      </c>
      <c r="D86" s="10" t="s">
        <v>14</v>
      </c>
      <c r="E86">
        <v>101</v>
      </c>
    </row>
    <row r="87" spans="1:5" x14ac:dyDescent="0.2">
      <c r="A87" s="9" t="s">
        <v>20</v>
      </c>
      <c r="B87">
        <v>159</v>
      </c>
      <c r="D87" s="10" t="s">
        <v>14</v>
      </c>
      <c r="E87">
        <v>1335</v>
      </c>
    </row>
    <row r="88" spans="1:5" x14ac:dyDescent="0.2">
      <c r="A88" s="9" t="s">
        <v>20</v>
      </c>
      <c r="B88">
        <v>50</v>
      </c>
      <c r="D88" s="10" t="s">
        <v>14</v>
      </c>
      <c r="E88">
        <v>15</v>
      </c>
    </row>
    <row r="89" spans="1:5" x14ac:dyDescent="0.2">
      <c r="A89" s="9" t="s">
        <v>20</v>
      </c>
      <c r="B89">
        <v>186</v>
      </c>
      <c r="D89" s="10" t="s">
        <v>14</v>
      </c>
      <c r="E89">
        <v>454</v>
      </c>
    </row>
    <row r="90" spans="1:5" x14ac:dyDescent="0.2">
      <c r="A90" s="9" t="s">
        <v>20</v>
      </c>
      <c r="B90">
        <v>1071</v>
      </c>
      <c r="D90" s="10" t="s">
        <v>14</v>
      </c>
      <c r="E90">
        <v>3182</v>
      </c>
    </row>
    <row r="91" spans="1:5" x14ac:dyDescent="0.2">
      <c r="A91" s="9" t="s">
        <v>20</v>
      </c>
      <c r="B91">
        <v>117</v>
      </c>
      <c r="D91" s="10" t="s">
        <v>14</v>
      </c>
      <c r="E91">
        <v>15</v>
      </c>
    </row>
    <row r="92" spans="1:5" x14ac:dyDescent="0.2">
      <c r="A92" s="9" t="s">
        <v>20</v>
      </c>
      <c r="B92">
        <v>70</v>
      </c>
      <c r="D92" s="10" t="s">
        <v>14</v>
      </c>
      <c r="E92">
        <v>133</v>
      </c>
    </row>
    <row r="93" spans="1:5" x14ac:dyDescent="0.2">
      <c r="A93" s="9" t="s">
        <v>20</v>
      </c>
      <c r="B93">
        <v>135</v>
      </c>
      <c r="D93" s="10" t="s">
        <v>14</v>
      </c>
      <c r="E93">
        <v>2062</v>
      </c>
    </row>
    <row r="94" spans="1:5" x14ac:dyDescent="0.2">
      <c r="A94" s="9" t="s">
        <v>20</v>
      </c>
      <c r="B94">
        <v>768</v>
      </c>
      <c r="D94" s="10" t="s">
        <v>14</v>
      </c>
      <c r="E94">
        <v>29</v>
      </c>
    </row>
    <row r="95" spans="1:5" x14ac:dyDescent="0.2">
      <c r="A95" s="9" t="s">
        <v>20</v>
      </c>
      <c r="B95">
        <v>199</v>
      </c>
      <c r="D95" s="10" t="s">
        <v>14</v>
      </c>
      <c r="E95">
        <v>132</v>
      </c>
    </row>
    <row r="96" spans="1:5" x14ac:dyDescent="0.2">
      <c r="A96" s="9" t="s">
        <v>20</v>
      </c>
      <c r="B96">
        <v>107</v>
      </c>
      <c r="D96" s="10" t="s">
        <v>14</v>
      </c>
      <c r="E96">
        <v>137</v>
      </c>
    </row>
    <row r="97" spans="1:5" x14ac:dyDescent="0.2">
      <c r="A97" s="9" t="s">
        <v>20</v>
      </c>
      <c r="B97">
        <v>195</v>
      </c>
      <c r="D97" s="10" t="s">
        <v>14</v>
      </c>
      <c r="E97">
        <v>908</v>
      </c>
    </row>
    <row r="98" spans="1:5" x14ac:dyDescent="0.2">
      <c r="A98" s="9" t="s">
        <v>20</v>
      </c>
      <c r="B98">
        <v>3376</v>
      </c>
      <c r="D98" s="10" t="s">
        <v>14</v>
      </c>
      <c r="E98">
        <v>10</v>
      </c>
    </row>
    <row r="99" spans="1:5" x14ac:dyDescent="0.2">
      <c r="A99" s="9" t="s">
        <v>20</v>
      </c>
      <c r="B99">
        <v>41</v>
      </c>
      <c r="D99" s="10" t="s">
        <v>14</v>
      </c>
      <c r="E99">
        <v>1910</v>
      </c>
    </row>
    <row r="100" spans="1:5" x14ac:dyDescent="0.2">
      <c r="A100" s="9" t="s">
        <v>20</v>
      </c>
      <c r="B100">
        <v>1821</v>
      </c>
      <c r="D100" s="10" t="s">
        <v>14</v>
      </c>
      <c r="E100">
        <v>38</v>
      </c>
    </row>
    <row r="101" spans="1:5" x14ac:dyDescent="0.2">
      <c r="A101" s="9" t="s">
        <v>20</v>
      </c>
      <c r="B101">
        <v>164</v>
      </c>
      <c r="D101" s="10" t="s">
        <v>14</v>
      </c>
      <c r="E101">
        <v>104</v>
      </c>
    </row>
    <row r="102" spans="1:5" x14ac:dyDescent="0.2">
      <c r="A102" s="9" t="s">
        <v>20</v>
      </c>
      <c r="B102">
        <v>157</v>
      </c>
      <c r="D102" s="10" t="s">
        <v>14</v>
      </c>
      <c r="E102">
        <v>49</v>
      </c>
    </row>
    <row r="103" spans="1:5" x14ac:dyDescent="0.2">
      <c r="A103" s="9" t="s">
        <v>20</v>
      </c>
      <c r="B103">
        <v>246</v>
      </c>
      <c r="D103" s="10" t="s">
        <v>14</v>
      </c>
      <c r="E103">
        <v>1</v>
      </c>
    </row>
    <row r="104" spans="1:5" x14ac:dyDescent="0.2">
      <c r="A104" s="9" t="s">
        <v>20</v>
      </c>
      <c r="B104">
        <v>1396</v>
      </c>
      <c r="D104" s="10" t="s">
        <v>14</v>
      </c>
      <c r="E104">
        <v>245</v>
      </c>
    </row>
    <row r="105" spans="1:5" x14ac:dyDescent="0.2">
      <c r="A105" s="9" t="s">
        <v>20</v>
      </c>
      <c r="B105">
        <v>2506</v>
      </c>
      <c r="D105" s="10" t="s">
        <v>14</v>
      </c>
      <c r="E105">
        <v>32</v>
      </c>
    </row>
    <row r="106" spans="1:5" x14ac:dyDescent="0.2">
      <c r="A106" s="9" t="s">
        <v>20</v>
      </c>
      <c r="B106">
        <v>244</v>
      </c>
      <c r="D106" s="10" t="s">
        <v>14</v>
      </c>
      <c r="E106">
        <v>7</v>
      </c>
    </row>
    <row r="107" spans="1:5" x14ac:dyDescent="0.2">
      <c r="A107" s="9" t="s">
        <v>20</v>
      </c>
      <c r="B107">
        <v>146</v>
      </c>
      <c r="D107" s="10" t="s">
        <v>14</v>
      </c>
      <c r="E107">
        <v>803</v>
      </c>
    </row>
    <row r="108" spans="1:5" x14ac:dyDescent="0.2">
      <c r="A108" s="9" t="s">
        <v>20</v>
      </c>
      <c r="B108">
        <v>1267</v>
      </c>
      <c r="D108" s="10" t="s">
        <v>14</v>
      </c>
      <c r="E108">
        <v>16</v>
      </c>
    </row>
    <row r="109" spans="1:5" x14ac:dyDescent="0.2">
      <c r="A109" s="9" t="s">
        <v>20</v>
      </c>
      <c r="B109">
        <v>1561</v>
      </c>
      <c r="D109" s="10" t="s">
        <v>14</v>
      </c>
      <c r="E109">
        <v>31</v>
      </c>
    </row>
    <row r="110" spans="1:5" x14ac:dyDescent="0.2">
      <c r="A110" s="9" t="s">
        <v>20</v>
      </c>
      <c r="B110">
        <v>48</v>
      </c>
      <c r="D110" s="10" t="s">
        <v>14</v>
      </c>
      <c r="E110">
        <v>108</v>
      </c>
    </row>
    <row r="111" spans="1:5" x14ac:dyDescent="0.2">
      <c r="A111" s="9" t="s">
        <v>20</v>
      </c>
      <c r="B111">
        <v>2739</v>
      </c>
      <c r="D111" s="10" t="s">
        <v>14</v>
      </c>
      <c r="E111">
        <v>30</v>
      </c>
    </row>
    <row r="112" spans="1:5" x14ac:dyDescent="0.2">
      <c r="A112" s="9" t="s">
        <v>20</v>
      </c>
      <c r="B112">
        <v>3537</v>
      </c>
      <c r="D112" s="10" t="s">
        <v>14</v>
      </c>
      <c r="E112">
        <v>17</v>
      </c>
    </row>
    <row r="113" spans="1:5" x14ac:dyDescent="0.2">
      <c r="A113" s="9" t="s">
        <v>20</v>
      </c>
      <c r="B113">
        <v>2107</v>
      </c>
      <c r="D113" s="10" t="s">
        <v>14</v>
      </c>
      <c r="E113">
        <v>80</v>
      </c>
    </row>
    <row r="114" spans="1:5" x14ac:dyDescent="0.2">
      <c r="A114" s="9" t="s">
        <v>20</v>
      </c>
      <c r="B114">
        <v>3318</v>
      </c>
      <c r="D114" s="10" t="s">
        <v>14</v>
      </c>
      <c r="E114">
        <v>2468</v>
      </c>
    </row>
    <row r="115" spans="1:5" x14ac:dyDescent="0.2">
      <c r="A115" s="9" t="s">
        <v>20</v>
      </c>
      <c r="B115">
        <v>340</v>
      </c>
      <c r="D115" s="10" t="s">
        <v>14</v>
      </c>
      <c r="E115">
        <v>26</v>
      </c>
    </row>
    <row r="116" spans="1:5" x14ac:dyDescent="0.2">
      <c r="A116" s="9" t="s">
        <v>20</v>
      </c>
      <c r="B116">
        <v>1442</v>
      </c>
      <c r="D116" s="10" t="s">
        <v>14</v>
      </c>
      <c r="E116">
        <v>73</v>
      </c>
    </row>
    <row r="117" spans="1:5" x14ac:dyDescent="0.2">
      <c r="A117" s="9" t="s">
        <v>20</v>
      </c>
      <c r="B117">
        <v>126</v>
      </c>
      <c r="D117" s="10" t="s">
        <v>14</v>
      </c>
      <c r="E117">
        <v>128</v>
      </c>
    </row>
    <row r="118" spans="1:5" x14ac:dyDescent="0.2">
      <c r="A118" s="9" t="s">
        <v>20</v>
      </c>
      <c r="B118">
        <v>524</v>
      </c>
      <c r="D118" s="10" t="s">
        <v>14</v>
      </c>
      <c r="E118">
        <v>33</v>
      </c>
    </row>
    <row r="119" spans="1:5" x14ac:dyDescent="0.2">
      <c r="A119" s="9" t="s">
        <v>20</v>
      </c>
      <c r="B119">
        <v>1989</v>
      </c>
      <c r="D119" s="10" t="s">
        <v>14</v>
      </c>
      <c r="E119">
        <v>1072</v>
      </c>
    </row>
    <row r="120" spans="1:5" x14ac:dyDescent="0.2">
      <c r="A120" s="9" t="s">
        <v>20</v>
      </c>
      <c r="B120">
        <v>157</v>
      </c>
      <c r="D120" s="10" t="s">
        <v>14</v>
      </c>
      <c r="E120">
        <v>393</v>
      </c>
    </row>
    <row r="121" spans="1:5" x14ac:dyDescent="0.2">
      <c r="A121" s="9" t="s">
        <v>20</v>
      </c>
      <c r="B121">
        <v>4498</v>
      </c>
      <c r="D121" s="10" t="s">
        <v>14</v>
      </c>
      <c r="E121">
        <v>1257</v>
      </c>
    </row>
    <row r="122" spans="1:5" x14ac:dyDescent="0.2">
      <c r="A122" s="9" t="s">
        <v>20</v>
      </c>
      <c r="B122">
        <v>80</v>
      </c>
      <c r="D122" s="10" t="s">
        <v>14</v>
      </c>
      <c r="E122">
        <v>328</v>
      </c>
    </row>
    <row r="123" spans="1:5" x14ac:dyDescent="0.2">
      <c r="A123" s="9" t="s">
        <v>20</v>
      </c>
      <c r="B123">
        <v>43</v>
      </c>
      <c r="D123" s="10" t="s">
        <v>14</v>
      </c>
      <c r="E123">
        <v>147</v>
      </c>
    </row>
    <row r="124" spans="1:5" x14ac:dyDescent="0.2">
      <c r="A124" s="9" t="s">
        <v>20</v>
      </c>
      <c r="B124">
        <v>2053</v>
      </c>
      <c r="D124" s="10" t="s">
        <v>14</v>
      </c>
      <c r="E124">
        <v>830</v>
      </c>
    </row>
    <row r="125" spans="1:5" x14ac:dyDescent="0.2">
      <c r="A125" s="9" t="s">
        <v>20</v>
      </c>
      <c r="B125">
        <v>168</v>
      </c>
      <c r="D125" s="10" t="s">
        <v>14</v>
      </c>
      <c r="E125">
        <v>331</v>
      </c>
    </row>
    <row r="126" spans="1:5" x14ac:dyDescent="0.2">
      <c r="A126" s="9" t="s">
        <v>20</v>
      </c>
      <c r="B126">
        <v>4289</v>
      </c>
      <c r="D126" s="10" t="s">
        <v>14</v>
      </c>
      <c r="E126">
        <v>25</v>
      </c>
    </row>
    <row r="127" spans="1:5" x14ac:dyDescent="0.2">
      <c r="A127" s="9" t="s">
        <v>20</v>
      </c>
      <c r="B127">
        <v>165</v>
      </c>
      <c r="D127" s="10" t="s">
        <v>14</v>
      </c>
      <c r="E127">
        <v>3483</v>
      </c>
    </row>
    <row r="128" spans="1:5" x14ac:dyDescent="0.2">
      <c r="A128" s="9" t="s">
        <v>20</v>
      </c>
      <c r="B128">
        <v>1815</v>
      </c>
      <c r="D128" s="10" t="s">
        <v>14</v>
      </c>
      <c r="E128">
        <v>923</v>
      </c>
    </row>
    <row r="129" spans="1:5" x14ac:dyDescent="0.2">
      <c r="A129" s="9" t="s">
        <v>20</v>
      </c>
      <c r="B129">
        <v>397</v>
      </c>
      <c r="D129" s="10" t="s">
        <v>14</v>
      </c>
      <c r="E129">
        <v>1</v>
      </c>
    </row>
    <row r="130" spans="1:5" x14ac:dyDescent="0.2">
      <c r="A130" s="9" t="s">
        <v>20</v>
      </c>
      <c r="B130">
        <v>1539</v>
      </c>
      <c r="D130" s="10" t="s">
        <v>14</v>
      </c>
      <c r="E130">
        <v>33</v>
      </c>
    </row>
    <row r="131" spans="1:5" x14ac:dyDescent="0.2">
      <c r="A131" s="9" t="s">
        <v>20</v>
      </c>
      <c r="B131">
        <v>138</v>
      </c>
      <c r="D131" s="10" t="s">
        <v>14</v>
      </c>
      <c r="E131">
        <v>40</v>
      </c>
    </row>
    <row r="132" spans="1:5" x14ac:dyDescent="0.2">
      <c r="A132" s="9" t="s">
        <v>20</v>
      </c>
      <c r="B132">
        <v>3594</v>
      </c>
      <c r="D132" s="10" t="s">
        <v>14</v>
      </c>
      <c r="E132">
        <v>23</v>
      </c>
    </row>
    <row r="133" spans="1:5" x14ac:dyDescent="0.2">
      <c r="A133" s="9" t="s">
        <v>20</v>
      </c>
      <c r="B133">
        <v>5880</v>
      </c>
      <c r="D133" s="10" t="s">
        <v>14</v>
      </c>
      <c r="E133">
        <v>75</v>
      </c>
    </row>
    <row r="134" spans="1:5" x14ac:dyDescent="0.2">
      <c r="A134" s="9" t="s">
        <v>20</v>
      </c>
      <c r="B134">
        <v>112</v>
      </c>
      <c r="D134" s="10" t="s">
        <v>14</v>
      </c>
      <c r="E134">
        <v>2176</v>
      </c>
    </row>
    <row r="135" spans="1:5" x14ac:dyDescent="0.2">
      <c r="A135" s="9" t="s">
        <v>20</v>
      </c>
      <c r="B135">
        <v>943</v>
      </c>
      <c r="D135" s="10" t="s">
        <v>14</v>
      </c>
      <c r="E135">
        <v>441</v>
      </c>
    </row>
    <row r="136" spans="1:5" x14ac:dyDescent="0.2">
      <c r="A136" s="9" t="s">
        <v>20</v>
      </c>
      <c r="B136">
        <v>2468</v>
      </c>
      <c r="D136" s="10" t="s">
        <v>14</v>
      </c>
      <c r="E136">
        <v>25</v>
      </c>
    </row>
    <row r="137" spans="1:5" x14ac:dyDescent="0.2">
      <c r="A137" s="9" t="s">
        <v>20</v>
      </c>
      <c r="B137">
        <v>2551</v>
      </c>
      <c r="D137" s="10" t="s">
        <v>14</v>
      </c>
      <c r="E137">
        <v>127</v>
      </c>
    </row>
    <row r="138" spans="1:5" x14ac:dyDescent="0.2">
      <c r="A138" s="9" t="s">
        <v>20</v>
      </c>
      <c r="B138">
        <v>101</v>
      </c>
      <c r="D138" s="10" t="s">
        <v>14</v>
      </c>
      <c r="E138">
        <v>355</v>
      </c>
    </row>
    <row r="139" spans="1:5" x14ac:dyDescent="0.2">
      <c r="A139" s="9" t="s">
        <v>20</v>
      </c>
      <c r="B139">
        <v>92</v>
      </c>
      <c r="D139" s="10" t="s">
        <v>14</v>
      </c>
      <c r="E139">
        <v>44</v>
      </c>
    </row>
    <row r="140" spans="1:5" x14ac:dyDescent="0.2">
      <c r="A140" s="9" t="s">
        <v>20</v>
      </c>
      <c r="B140">
        <v>62</v>
      </c>
      <c r="D140" s="10" t="s">
        <v>14</v>
      </c>
      <c r="E140">
        <v>67</v>
      </c>
    </row>
    <row r="141" spans="1:5" x14ac:dyDescent="0.2">
      <c r="A141" s="9" t="s">
        <v>20</v>
      </c>
      <c r="B141">
        <v>149</v>
      </c>
      <c r="D141" s="10" t="s">
        <v>14</v>
      </c>
      <c r="E141">
        <v>1068</v>
      </c>
    </row>
    <row r="142" spans="1:5" x14ac:dyDescent="0.2">
      <c r="A142" s="9" t="s">
        <v>20</v>
      </c>
      <c r="B142">
        <v>329</v>
      </c>
      <c r="D142" s="10" t="s">
        <v>14</v>
      </c>
      <c r="E142">
        <v>424</v>
      </c>
    </row>
    <row r="143" spans="1:5" x14ac:dyDescent="0.2">
      <c r="A143" s="9" t="s">
        <v>20</v>
      </c>
      <c r="B143">
        <v>97</v>
      </c>
      <c r="D143" s="10" t="s">
        <v>14</v>
      </c>
      <c r="E143">
        <v>151</v>
      </c>
    </row>
    <row r="144" spans="1:5" x14ac:dyDescent="0.2">
      <c r="A144" s="9" t="s">
        <v>20</v>
      </c>
      <c r="B144">
        <v>1784</v>
      </c>
      <c r="D144" s="10" t="s">
        <v>14</v>
      </c>
      <c r="E144">
        <v>1608</v>
      </c>
    </row>
    <row r="145" spans="1:5" x14ac:dyDescent="0.2">
      <c r="A145" s="9" t="s">
        <v>20</v>
      </c>
      <c r="B145">
        <v>1684</v>
      </c>
      <c r="D145" s="10" t="s">
        <v>14</v>
      </c>
      <c r="E145">
        <v>941</v>
      </c>
    </row>
    <row r="146" spans="1:5" x14ac:dyDescent="0.2">
      <c r="A146" s="9" t="s">
        <v>20</v>
      </c>
      <c r="B146">
        <v>250</v>
      </c>
      <c r="D146" s="10" t="s">
        <v>14</v>
      </c>
      <c r="E146">
        <v>1</v>
      </c>
    </row>
    <row r="147" spans="1:5" x14ac:dyDescent="0.2">
      <c r="A147" s="9" t="s">
        <v>20</v>
      </c>
      <c r="B147">
        <v>238</v>
      </c>
      <c r="D147" s="10" t="s">
        <v>14</v>
      </c>
      <c r="E147">
        <v>40</v>
      </c>
    </row>
    <row r="148" spans="1:5" x14ac:dyDescent="0.2">
      <c r="A148" s="9" t="s">
        <v>20</v>
      </c>
      <c r="B148">
        <v>53</v>
      </c>
      <c r="D148" s="10" t="s">
        <v>14</v>
      </c>
      <c r="E148">
        <v>3015</v>
      </c>
    </row>
    <row r="149" spans="1:5" x14ac:dyDescent="0.2">
      <c r="A149" s="9" t="s">
        <v>20</v>
      </c>
      <c r="B149">
        <v>214</v>
      </c>
      <c r="D149" s="10" t="s">
        <v>14</v>
      </c>
      <c r="E149">
        <v>435</v>
      </c>
    </row>
    <row r="150" spans="1:5" x14ac:dyDescent="0.2">
      <c r="A150" s="9" t="s">
        <v>20</v>
      </c>
      <c r="B150">
        <v>222</v>
      </c>
      <c r="D150" s="10" t="s">
        <v>14</v>
      </c>
      <c r="E150">
        <v>714</v>
      </c>
    </row>
    <row r="151" spans="1:5" x14ac:dyDescent="0.2">
      <c r="A151" s="9" t="s">
        <v>20</v>
      </c>
      <c r="B151">
        <v>1884</v>
      </c>
      <c r="D151" s="10" t="s">
        <v>14</v>
      </c>
      <c r="E151">
        <v>5497</v>
      </c>
    </row>
    <row r="152" spans="1:5" x14ac:dyDescent="0.2">
      <c r="A152" s="9" t="s">
        <v>20</v>
      </c>
      <c r="B152">
        <v>218</v>
      </c>
      <c r="D152" s="10" t="s">
        <v>14</v>
      </c>
      <c r="E152">
        <v>418</v>
      </c>
    </row>
    <row r="153" spans="1:5" x14ac:dyDescent="0.2">
      <c r="A153" s="9" t="s">
        <v>20</v>
      </c>
      <c r="B153">
        <v>6465</v>
      </c>
      <c r="D153" s="10" t="s">
        <v>14</v>
      </c>
      <c r="E153">
        <v>1439</v>
      </c>
    </row>
    <row r="154" spans="1:5" x14ac:dyDescent="0.2">
      <c r="A154" s="9" t="s">
        <v>20</v>
      </c>
      <c r="B154">
        <v>59</v>
      </c>
      <c r="D154" s="10" t="s">
        <v>14</v>
      </c>
      <c r="E154">
        <v>15</v>
      </c>
    </row>
    <row r="155" spans="1:5" x14ac:dyDescent="0.2">
      <c r="A155" s="9" t="s">
        <v>20</v>
      </c>
      <c r="B155">
        <v>88</v>
      </c>
      <c r="D155" s="10" t="s">
        <v>14</v>
      </c>
      <c r="E155">
        <v>1999</v>
      </c>
    </row>
    <row r="156" spans="1:5" x14ac:dyDescent="0.2">
      <c r="A156" s="9" t="s">
        <v>20</v>
      </c>
      <c r="B156">
        <v>1697</v>
      </c>
      <c r="D156" s="10" t="s">
        <v>14</v>
      </c>
      <c r="E156">
        <v>118</v>
      </c>
    </row>
    <row r="157" spans="1:5" x14ac:dyDescent="0.2">
      <c r="A157" s="9" t="s">
        <v>20</v>
      </c>
      <c r="B157">
        <v>92</v>
      </c>
      <c r="D157" s="10" t="s">
        <v>14</v>
      </c>
      <c r="E157">
        <v>162</v>
      </c>
    </row>
    <row r="158" spans="1:5" x14ac:dyDescent="0.2">
      <c r="A158" s="9" t="s">
        <v>20</v>
      </c>
      <c r="B158">
        <v>186</v>
      </c>
      <c r="D158" s="10" t="s">
        <v>14</v>
      </c>
      <c r="E158">
        <v>83</v>
      </c>
    </row>
    <row r="159" spans="1:5" x14ac:dyDescent="0.2">
      <c r="A159" s="9" t="s">
        <v>20</v>
      </c>
      <c r="B159">
        <v>138</v>
      </c>
      <c r="D159" s="10" t="s">
        <v>14</v>
      </c>
      <c r="E159">
        <v>747</v>
      </c>
    </row>
    <row r="160" spans="1:5" x14ac:dyDescent="0.2">
      <c r="A160" s="9" t="s">
        <v>20</v>
      </c>
      <c r="B160">
        <v>261</v>
      </c>
      <c r="D160" s="10" t="s">
        <v>14</v>
      </c>
      <c r="E160">
        <v>84</v>
      </c>
    </row>
    <row r="161" spans="1:5" x14ac:dyDescent="0.2">
      <c r="A161" s="9" t="s">
        <v>20</v>
      </c>
      <c r="B161">
        <v>107</v>
      </c>
      <c r="D161" s="10" t="s">
        <v>14</v>
      </c>
      <c r="E161">
        <v>91</v>
      </c>
    </row>
    <row r="162" spans="1:5" x14ac:dyDescent="0.2">
      <c r="A162" s="9" t="s">
        <v>20</v>
      </c>
      <c r="B162">
        <v>199</v>
      </c>
      <c r="D162" s="10" t="s">
        <v>14</v>
      </c>
      <c r="E162">
        <v>792</v>
      </c>
    </row>
    <row r="163" spans="1:5" x14ac:dyDescent="0.2">
      <c r="A163" s="9" t="s">
        <v>20</v>
      </c>
      <c r="B163">
        <v>5512</v>
      </c>
      <c r="D163" s="10" t="s">
        <v>14</v>
      </c>
      <c r="E163">
        <v>32</v>
      </c>
    </row>
    <row r="164" spans="1:5" x14ac:dyDescent="0.2">
      <c r="A164" s="9" t="s">
        <v>20</v>
      </c>
      <c r="B164">
        <v>86</v>
      </c>
      <c r="D164" s="10" t="s">
        <v>14</v>
      </c>
      <c r="E164">
        <v>186</v>
      </c>
    </row>
    <row r="165" spans="1:5" x14ac:dyDescent="0.2">
      <c r="A165" s="9" t="s">
        <v>20</v>
      </c>
      <c r="B165">
        <v>2768</v>
      </c>
      <c r="D165" s="10" t="s">
        <v>14</v>
      </c>
      <c r="E165">
        <v>605</v>
      </c>
    </row>
    <row r="166" spans="1:5" x14ac:dyDescent="0.2">
      <c r="A166" s="9" t="s">
        <v>20</v>
      </c>
      <c r="B166">
        <v>48</v>
      </c>
      <c r="D166" s="10" t="s">
        <v>14</v>
      </c>
      <c r="E166">
        <v>1</v>
      </c>
    </row>
    <row r="167" spans="1:5" x14ac:dyDescent="0.2">
      <c r="A167" s="9" t="s">
        <v>20</v>
      </c>
      <c r="B167">
        <v>87</v>
      </c>
      <c r="D167" s="10" t="s">
        <v>14</v>
      </c>
      <c r="E167">
        <v>31</v>
      </c>
    </row>
    <row r="168" spans="1:5" x14ac:dyDescent="0.2">
      <c r="A168" s="9" t="s">
        <v>20</v>
      </c>
      <c r="B168">
        <v>1894</v>
      </c>
      <c r="D168" s="10" t="s">
        <v>14</v>
      </c>
      <c r="E168">
        <v>1181</v>
      </c>
    </row>
    <row r="169" spans="1:5" x14ac:dyDescent="0.2">
      <c r="A169" s="9" t="s">
        <v>20</v>
      </c>
      <c r="B169">
        <v>282</v>
      </c>
      <c r="D169" s="10" t="s">
        <v>14</v>
      </c>
      <c r="E169">
        <v>39</v>
      </c>
    </row>
    <row r="170" spans="1:5" x14ac:dyDescent="0.2">
      <c r="A170" s="9" t="s">
        <v>20</v>
      </c>
      <c r="B170">
        <v>116</v>
      </c>
      <c r="D170" s="10" t="s">
        <v>14</v>
      </c>
      <c r="E170">
        <v>46</v>
      </c>
    </row>
    <row r="171" spans="1:5" x14ac:dyDescent="0.2">
      <c r="A171" s="9" t="s">
        <v>20</v>
      </c>
      <c r="B171">
        <v>83</v>
      </c>
      <c r="D171" s="10" t="s">
        <v>14</v>
      </c>
      <c r="E171">
        <v>105</v>
      </c>
    </row>
    <row r="172" spans="1:5" x14ac:dyDescent="0.2">
      <c r="A172" s="9" t="s">
        <v>20</v>
      </c>
      <c r="B172">
        <v>91</v>
      </c>
      <c r="D172" s="10" t="s">
        <v>14</v>
      </c>
      <c r="E172">
        <v>535</v>
      </c>
    </row>
    <row r="173" spans="1:5" x14ac:dyDescent="0.2">
      <c r="A173" s="9" t="s">
        <v>20</v>
      </c>
      <c r="B173">
        <v>546</v>
      </c>
      <c r="D173" s="10" t="s">
        <v>14</v>
      </c>
      <c r="E173">
        <v>16</v>
      </c>
    </row>
    <row r="174" spans="1:5" x14ac:dyDescent="0.2">
      <c r="A174" s="9" t="s">
        <v>20</v>
      </c>
      <c r="B174">
        <v>393</v>
      </c>
      <c r="D174" s="10" t="s">
        <v>14</v>
      </c>
      <c r="E174">
        <v>575</v>
      </c>
    </row>
    <row r="175" spans="1:5" x14ac:dyDescent="0.2">
      <c r="A175" s="9" t="s">
        <v>20</v>
      </c>
      <c r="B175">
        <v>133</v>
      </c>
      <c r="D175" s="10" t="s">
        <v>14</v>
      </c>
      <c r="E175">
        <v>1120</v>
      </c>
    </row>
    <row r="176" spans="1:5" x14ac:dyDescent="0.2">
      <c r="A176" s="9" t="s">
        <v>20</v>
      </c>
      <c r="B176">
        <v>254</v>
      </c>
      <c r="D176" s="10" t="s">
        <v>14</v>
      </c>
      <c r="E176">
        <v>113</v>
      </c>
    </row>
    <row r="177" spans="1:5" x14ac:dyDescent="0.2">
      <c r="A177" s="9" t="s">
        <v>20</v>
      </c>
      <c r="B177">
        <v>176</v>
      </c>
      <c r="D177" s="10" t="s">
        <v>14</v>
      </c>
      <c r="E177">
        <v>1538</v>
      </c>
    </row>
    <row r="178" spans="1:5" x14ac:dyDescent="0.2">
      <c r="A178" s="9" t="s">
        <v>20</v>
      </c>
      <c r="B178">
        <v>337</v>
      </c>
      <c r="D178" s="10" t="s">
        <v>14</v>
      </c>
      <c r="E178">
        <v>9</v>
      </c>
    </row>
    <row r="179" spans="1:5" x14ac:dyDescent="0.2">
      <c r="A179" s="9" t="s">
        <v>20</v>
      </c>
      <c r="B179">
        <v>107</v>
      </c>
      <c r="D179" s="10" t="s">
        <v>14</v>
      </c>
      <c r="E179">
        <v>554</v>
      </c>
    </row>
    <row r="180" spans="1:5" x14ac:dyDescent="0.2">
      <c r="A180" s="9" t="s">
        <v>20</v>
      </c>
      <c r="B180">
        <v>183</v>
      </c>
      <c r="D180" s="10" t="s">
        <v>14</v>
      </c>
      <c r="E180">
        <v>648</v>
      </c>
    </row>
    <row r="181" spans="1:5" x14ac:dyDescent="0.2">
      <c r="A181" s="9" t="s">
        <v>20</v>
      </c>
      <c r="B181">
        <v>72</v>
      </c>
      <c r="D181" s="10" t="s">
        <v>14</v>
      </c>
      <c r="E181">
        <v>21</v>
      </c>
    </row>
    <row r="182" spans="1:5" x14ac:dyDescent="0.2">
      <c r="A182" s="9" t="s">
        <v>20</v>
      </c>
      <c r="B182">
        <v>295</v>
      </c>
      <c r="D182" s="10" t="s">
        <v>14</v>
      </c>
      <c r="E182">
        <v>54</v>
      </c>
    </row>
    <row r="183" spans="1:5" x14ac:dyDescent="0.2">
      <c r="A183" s="9" t="s">
        <v>20</v>
      </c>
      <c r="B183">
        <v>142</v>
      </c>
      <c r="D183" s="10" t="s">
        <v>14</v>
      </c>
      <c r="E183">
        <v>120</v>
      </c>
    </row>
    <row r="184" spans="1:5" x14ac:dyDescent="0.2">
      <c r="A184" s="9" t="s">
        <v>20</v>
      </c>
      <c r="B184">
        <v>85</v>
      </c>
      <c r="D184" s="10" t="s">
        <v>14</v>
      </c>
      <c r="E184">
        <v>579</v>
      </c>
    </row>
    <row r="185" spans="1:5" x14ac:dyDescent="0.2">
      <c r="A185" s="9" t="s">
        <v>20</v>
      </c>
      <c r="B185">
        <v>659</v>
      </c>
      <c r="D185" s="10" t="s">
        <v>14</v>
      </c>
      <c r="E185">
        <v>2072</v>
      </c>
    </row>
    <row r="186" spans="1:5" x14ac:dyDescent="0.2">
      <c r="A186" s="9" t="s">
        <v>20</v>
      </c>
      <c r="B186">
        <v>121</v>
      </c>
      <c r="D186" s="10" t="s">
        <v>14</v>
      </c>
      <c r="E186">
        <v>0</v>
      </c>
    </row>
    <row r="187" spans="1:5" x14ac:dyDescent="0.2">
      <c r="A187" s="9" t="s">
        <v>20</v>
      </c>
      <c r="B187">
        <v>3742</v>
      </c>
      <c r="D187" s="10" t="s">
        <v>14</v>
      </c>
      <c r="E187">
        <v>1796</v>
      </c>
    </row>
    <row r="188" spans="1:5" x14ac:dyDescent="0.2">
      <c r="A188" s="9" t="s">
        <v>20</v>
      </c>
      <c r="B188">
        <v>223</v>
      </c>
      <c r="D188" s="10" t="s">
        <v>14</v>
      </c>
      <c r="E188">
        <v>62</v>
      </c>
    </row>
    <row r="189" spans="1:5" x14ac:dyDescent="0.2">
      <c r="A189" s="9" t="s">
        <v>20</v>
      </c>
      <c r="B189">
        <v>133</v>
      </c>
      <c r="D189" s="10" t="s">
        <v>14</v>
      </c>
      <c r="E189">
        <v>347</v>
      </c>
    </row>
    <row r="190" spans="1:5" x14ac:dyDescent="0.2">
      <c r="A190" s="9" t="s">
        <v>20</v>
      </c>
      <c r="B190">
        <v>5168</v>
      </c>
      <c r="D190" s="10" t="s">
        <v>14</v>
      </c>
      <c r="E190">
        <v>19</v>
      </c>
    </row>
    <row r="191" spans="1:5" x14ac:dyDescent="0.2">
      <c r="A191" s="9" t="s">
        <v>20</v>
      </c>
      <c r="B191">
        <v>307</v>
      </c>
      <c r="D191" s="10" t="s">
        <v>14</v>
      </c>
      <c r="E191">
        <v>1258</v>
      </c>
    </row>
    <row r="192" spans="1:5" x14ac:dyDescent="0.2">
      <c r="A192" s="9" t="s">
        <v>20</v>
      </c>
      <c r="B192">
        <v>2441</v>
      </c>
      <c r="D192" s="10" t="s">
        <v>14</v>
      </c>
      <c r="E192">
        <v>362</v>
      </c>
    </row>
    <row r="193" spans="1:5" x14ac:dyDescent="0.2">
      <c r="A193" s="9" t="s">
        <v>20</v>
      </c>
      <c r="B193">
        <v>1385</v>
      </c>
      <c r="D193" s="10" t="s">
        <v>14</v>
      </c>
      <c r="E193">
        <v>133</v>
      </c>
    </row>
    <row r="194" spans="1:5" x14ac:dyDescent="0.2">
      <c r="A194" s="9" t="s">
        <v>20</v>
      </c>
      <c r="B194">
        <v>190</v>
      </c>
      <c r="D194" s="10" t="s">
        <v>14</v>
      </c>
      <c r="E194">
        <v>846</v>
      </c>
    </row>
    <row r="195" spans="1:5" x14ac:dyDescent="0.2">
      <c r="A195" s="9" t="s">
        <v>20</v>
      </c>
      <c r="B195">
        <v>470</v>
      </c>
      <c r="D195" s="10" t="s">
        <v>14</v>
      </c>
      <c r="E195">
        <v>10</v>
      </c>
    </row>
    <row r="196" spans="1:5" x14ac:dyDescent="0.2">
      <c r="A196" s="9" t="s">
        <v>20</v>
      </c>
      <c r="B196">
        <v>253</v>
      </c>
      <c r="D196" s="10" t="s">
        <v>14</v>
      </c>
      <c r="E196">
        <v>191</v>
      </c>
    </row>
    <row r="197" spans="1:5" x14ac:dyDescent="0.2">
      <c r="A197" s="9" t="s">
        <v>20</v>
      </c>
      <c r="B197">
        <v>1113</v>
      </c>
      <c r="D197" s="10" t="s">
        <v>14</v>
      </c>
      <c r="E197">
        <v>1979</v>
      </c>
    </row>
    <row r="198" spans="1:5" x14ac:dyDescent="0.2">
      <c r="A198" s="9" t="s">
        <v>20</v>
      </c>
      <c r="B198">
        <v>2283</v>
      </c>
      <c r="D198" s="10" t="s">
        <v>14</v>
      </c>
      <c r="E198">
        <v>63</v>
      </c>
    </row>
    <row r="199" spans="1:5" x14ac:dyDescent="0.2">
      <c r="A199" s="9" t="s">
        <v>20</v>
      </c>
      <c r="B199">
        <v>1095</v>
      </c>
      <c r="D199" s="10" t="s">
        <v>14</v>
      </c>
      <c r="E199">
        <v>6080</v>
      </c>
    </row>
    <row r="200" spans="1:5" x14ac:dyDescent="0.2">
      <c r="A200" s="9" t="s">
        <v>20</v>
      </c>
      <c r="B200">
        <v>1690</v>
      </c>
      <c r="D200" s="10" t="s">
        <v>14</v>
      </c>
      <c r="E200">
        <v>80</v>
      </c>
    </row>
    <row r="201" spans="1:5" x14ac:dyDescent="0.2">
      <c r="A201" s="9" t="s">
        <v>20</v>
      </c>
      <c r="B201">
        <v>191</v>
      </c>
      <c r="D201" s="10" t="s">
        <v>14</v>
      </c>
      <c r="E201">
        <v>9</v>
      </c>
    </row>
    <row r="202" spans="1:5" x14ac:dyDescent="0.2">
      <c r="A202" s="9" t="s">
        <v>20</v>
      </c>
      <c r="B202">
        <v>2013</v>
      </c>
      <c r="D202" s="10" t="s">
        <v>14</v>
      </c>
      <c r="E202">
        <v>1784</v>
      </c>
    </row>
    <row r="203" spans="1:5" x14ac:dyDescent="0.2">
      <c r="A203" s="9" t="s">
        <v>20</v>
      </c>
      <c r="B203">
        <v>1703</v>
      </c>
      <c r="D203" s="10" t="s">
        <v>14</v>
      </c>
      <c r="E203">
        <v>243</v>
      </c>
    </row>
    <row r="204" spans="1:5" x14ac:dyDescent="0.2">
      <c r="A204" s="9" t="s">
        <v>20</v>
      </c>
      <c r="B204">
        <v>80</v>
      </c>
      <c r="D204" s="10" t="s">
        <v>14</v>
      </c>
      <c r="E204">
        <v>1296</v>
      </c>
    </row>
    <row r="205" spans="1:5" x14ac:dyDescent="0.2">
      <c r="A205" s="9" t="s">
        <v>20</v>
      </c>
      <c r="B205">
        <v>41</v>
      </c>
      <c r="D205" s="10" t="s">
        <v>14</v>
      </c>
      <c r="E205">
        <v>77</v>
      </c>
    </row>
    <row r="206" spans="1:5" x14ac:dyDescent="0.2">
      <c r="A206" s="9" t="s">
        <v>20</v>
      </c>
      <c r="B206">
        <v>187</v>
      </c>
      <c r="D206" s="10" t="s">
        <v>14</v>
      </c>
      <c r="E206">
        <v>395</v>
      </c>
    </row>
    <row r="207" spans="1:5" x14ac:dyDescent="0.2">
      <c r="A207" s="9" t="s">
        <v>20</v>
      </c>
      <c r="B207">
        <v>2875</v>
      </c>
      <c r="D207" s="10" t="s">
        <v>14</v>
      </c>
      <c r="E207">
        <v>49</v>
      </c>
    </row>
    <row r="208" spans="1:5" x14ac:dyDescent="0.2">
      <c r="A208" s="9" t="s">
        <v>20</v>
      </c>
      <c r="B208">
        <v>88</v>
      </c>
      <c r="D208" s="10" t="s">
        <v>14</v>
      </c>
      <c r="E208">
        <v>180</v>
      </c>
    </row>
    <row r="209" spans="1:5" x14ac:dyDescent="0.2">
      <c r="A209" s="9" t="s">
        <v>20</v>
      </c>
      <c r="B209">
        <v>191</v>
      </c>
      <c r="D209" s="10" t="s">
        <v>14</v>
      </c>
      <c r="E209">
        <v>2690</v>
      </c>
    </row>
    <row r="210" spans="1:5" x14ac:dyDescent="0.2">
      <c r="A210" s="9" t="s">
        <v>20</v>
      </c>
      <c r="B210">
        <v>139</v>
      </c>
      <c r="D210" s="10" t="s">
        <v>14</v>
      </c>
      <c r="E210">
        <v>2779</v>
      </c>
    </row>
    <row r="211" spans="1:5" x14ac:dyDescent="0.2">
      <c r="A211" s="9" t="s">
        <v>20</v>
      </c>
      <c r="B211">
        <v>186</v>
      </c>
      <c r="D211" s="10" t="s">
        <v>14</v>
      </c>
      <c r="E211">
        <v>92</v>
      </c>
    </row>
    <row r="212" spans="1:5" x14ac:dyDescent="0.2">
      <c r="A212" s="9" t="s">
        <v>20</v>
      </c>
      <c r="B212">
        <v>112</v>
      </c>
      <c r="D212" s="10" t="s">
        <v>14</v>
      </c>
      <c r="E212">
        <v>1028</v>
      </c>
    </row>
    <row r="213" spans="1:5" x14ac:dyDescent="0.2">
      <c r="A213" s="9" t="s">
        <v>20</v>
      </c>
      <c r="B213">
        <v>101</v>
      </c>
      <c r="D213" s="10" t="s">
        <v>14</v>
      </c>
      <c r="E213">
        <v>26</v>
      </c>
    </row>
    <row r="214" spans="1:5" x14ac:dyDescent="0.2">
      <c r="A214" s="9" t="s">
        <v>20</v>
      </c>
      <c r="B214">
        <v>206</v>
      </c>
      <c r="D214" s="10" t="s">
        <v>14</v>
      </c>
      <c r="E214">
        <v>1790</v>
      </c>
    </row>
    <row r="215" spans="1:5" x14ac:dyDescent="0.2">
      <c r="A215" s="9" t="s">
        <v>20</v>
      </c>
      <c r="B215">
        <v>154</v>
      </c>
      <c r="D215" s="10" t="s">
        <v>14</v>
      </c>
      <c r="E215">
        <v>37</v>
      </c>
    </row>
    <row r="216" spans="1:5" x14ac:dyDescent="0.2">
      <c r="A216" s="9" t="s">
        <v>20</v>
      </c>
      <c r="B216">
        <v>5966</v>
      </c>
      <c r="D216" s="10" t="s">
        <v>14</v>
      </c>
      <c r="E216">
        <v>35</v>
      </c>
    </row>
    <row r="217" spans="1:5" x14ac:dyDescent="0.2">
      <c r="A217" s="9" t="s">
        <v>20</v>
      </c>
      <c r="B217">
        <v>169</v>
      </c>
      <c r="D217" s="10" t="s">
        <v>14</v>
      </c>
      <c r="E217">
        <v>558</v>
      </c>
    </row>
    <row r="218" spans="1:5" x14ac:dyDescent="0.2">
      <c r="A218" s="9" t="s">
        <v>20</v>
      </c>
      <c r="B218">
        <v>2106</v>
      </c>
      <c r="D218" s="10" t="s">
        <v>14</v>
      </c>
      <c r="E218">
        <v>64</v>
      </c>
    </row>
    <row r="219" spans="1:5" x14ac:dyDescent="0.2">
      <c r="A219" s="9" t="s">
        <v>20</v>
      </c>
      <c r="B219">
        <v>131</v>
      </c>
      <c r="D219" s="10" t="s">
        <v>14</v>
      </c>
      <c r="E219">
        <v>245</v>
      </c>
    </row>
    <row r="220" spans="1:5" x14ac:dyDescent="0.2">
      <c r="A220" s="9" t="s">
        <v>20</v>
      </c>
      <c r="B220">
        <v>84</v>
      </c>
      <c r="D220" s="10" t="s">
        <v>14</v>
      </c>
      <c r="E220">
        <v>71</v>
      </c>
    </row>
    <row r="221" spans="1:5" x14ac:dyDescent="0.2">
      <c r="A221" s="9" t="s">
        <v>20</v>
      </c>
      <c r="B221">
        <v>155</v>
      </c>
      <c r="D221" s="10" t="s">
        <v>14</v>
      </c>
      <c r="E221">
        <v>42</v>
      </c>
    </row>
    <row r="222" spans="1:5" x14ac:dyDescent="0.2">
      <c r="A222" s="9" t="s">
        <v>20</v>
      </c>
      <c r="B222">
        <v>189</v>
      </c>
      <c r="D222" s="10" t="s">
        <v>14</v>
      </c>
      <c r="E222">
        <v>156</v>
      </c>
    </row>
    <row r="223" spans="1:5" x14ac:dyDescent="0.2">
      <c r="A223" s="9" t="s">
        <v>20</v>
      </c>
      <c r="B223">
        <v>4799</v>
      </c>
      <c r="D223" s="10" t="s">
        <v>14</v>
      </c>
      <c r="E223">
        <v>1368</v>
      </c>
    </row>
    <row r="224" spans="1:5" x14ac:dyDescent="0.2">
      <c r="A224" s="9" t="s">
        <v>20</v>
      </c>
      <c r="B224">
        <v>1137</v>
      </c>
      <c r="D224" s="10" t="s">
        <v>14</v>
      </c>
      <c r="E224">
        <v>102</v>
      </c>
    </row>
    <row r="225" spans="1:5" x14ac:dyDescent="0.2">
      <c r="A225" s="9" t="s">
        <v>20</v>
      </c>
      <c r="B225">
        <v>1152</v>
      </c>
      <c r="D225" s="10" t="s">
        <v>14</v>
      </c>
      <c r="E225">
        <v>86</v>
      </c>
    </row>
    <row r="226" spans="1:5" x14ac:dyDescent="0.2">
      <c r="A226" s="9" t="s">
        <v>20</v>
      </c>
      <c r="B226">
        <v>50</v>
      </c>
      <c r="D226" s="10" t="s">
        <v>14</v>
      </c>
      <c r="E226">
        <v>253</v>
      </c>
    </row>
    <row r="227" spans="1:5" x14ac:dyDescent="0.2">
      <c r="A227" s="9" t="s">
        <v>20</v>
      </c>
      <c r="B227">
        <v>3059</v>
      </c>
      <c r="D227" s="10" t="s">
        <v>14</v>
      </c>
      <c r="E227">
        <v>157</v>
      </c>
    </row>
    <row r="228" spans="1:5" x14ac:dyDescent="0.2">
      <c r="A228" s="9" t="s">
        <v>20</v>
      </c>
      <c r="B228">
        <v>34</v>
      </c>
      <c r="D228" s="10" t="s">
        <v>14</v>
      </c>
      <c r="E228">
        <v>183</v>
      </c>
    </row>
    <row r="229" spans="1:5" x14ac:dyDescent="0.2">
      <c r="A229" s="9" t="s">
        <v>20</v>
      </c>
      <c r="B229">
        <v>220</v>
      </c>
      <c r="D229" s="10" t="s">
        <v>14</v>
      </c>
      <c r="E229">
        <v>82</v>
      </c>
    </row>
    <row r="230" spans="1:5" x14ac:dyDescent="0.2">
      <c r="A230" s="9" t="s">
        <v>20</v>
      </c>
      <c r="B230">
        <v>1604</v>
      </c>
      <c r="D230" s="10" t="s">
        <v>14</v>
      </c>
      <c r="E230">
        <v>1</v>
      </c>
    </row>
    <row r="231" spans="1:5" x14ac:dyDescent="0.2">
      <c r="A231" s="9" t="s">
        <v>20</v>
      </c>
      <c r="B231">
        <v>454</v>
      </c>
      <c r="D231" s="10" t="s">
        <v>14</v>
      </c>
      <c r="E231">
        <v>1198</v>
      </c>
    </row>
    <row r="232" spans="1:5" x14ac:dyDescent="0.2">
      <c r="A232" s="9" t="s">
        <v>20</v>
      </c>
      <c r="B232">
        <v>123</v>
      </c>
      <c r="D232" s="10" t="s">
        <v>14</v>
      </c>
      <c r="E232">
        <v>648</v>
      </c>
    </row>
    <row r="233" spans="1:5" x14ac:dyDescent="0.2">
      <c r="A233" s="9" t="s">
        <v>20</v>
      </c>
      <c r="B233">
        <v>299</v>
      </c>
      <c r="D233" s="10" t="s">
        <v>14</v>
      </c>
      <c r="E233">
        <v>64</v>
      </c>
    </row>
    <row r="234" spans="1:5" x14ac:dyDescent="0.2">
      <c r="A234" s="9" t="s">
        <v>20</v>
      </c>
      <c r="B234">
        <v>2237</v>
      </c>
      <c r="D234" s="10" t="s">
        <v>14</v>
      </c>
      <c r="E234">
        <v>62</v>
      </c>
    </row>
    <row r="235" spans="1:5" x14ac:dyDescent="0.2">
      <c r="A235" s="9" t="s">
        <v>20</v>
      </c>
      <c r="B235">
        <v>645</v>
      </c>
      <c r="D235" s="10" t="s">
        <v>14</v>
      </c>
      <c r="E235">
        <v>750</v>
      </c>
    </row>
    <row r="236" spans="1:5" x14ac:dyDescent="0.2">
      <c r="A236" s="9" t="s">
        <v>20</v>
      </c>
      <c r="B236">
        <v>484</v>
      </c>
      <c r="D236" s="10" t="s">
        <v>14</v>
      </c>
      <c r="E236">
        <v>105</v>
      </c>
    </row>
    <row r="237" spans="1:5" x14ac:dyDescent="0.2">
      <c r="A237" s="9" t="s">
        <v>20</v>
      </c>
      <c r="B237">
        <v>154</v>
      </c>
      <c r="D237" s="10" t="s">
        <v>14</v>
      </c>
      <c r="E237">
        <v>2604</v>
      </c>
    </row>
    <row r="238" spans="1:5" x14ac:dyDescent="0.2">
      <c r="A238" s="9" t="s">
        <v>20</v>
      </c>
      <c r="B238">
        <v>82</v>
      </c>
      <c r="D238" s="10" t="s">
        <v>14</v>
      </c>
      <c r="E238">
        <v>65</v>
      </c>
    </row>
    <row r="239" spans="1:5" x14ac:dyDescent="0.2">
      <c r="A239" s="9" t="s">
        <v>20</v>
      </c>
      <c r="B239">
        <v>134</v>
      </c>
      <c r="D239" s="10" t="s">
        <v>14</v>
      </c>
      <c r="E239">
        <v>94</v>
      </c>
    </row>
    <row r="240" spans="1:5" x14ac:dyDescent="0.2">
      <c r="A240" s="9" t="s">
        <v>20</v>
      </c>
      <c r="B240">
        <v>5203</v>
      </c>
      <c r="D240" s="10" t="s">
        <v>14</v>
      </c>
      <c r="E240">
        <v>257</v>
      </c>
    </row>
    <row r="241" spans="1:5" x14ac:dyDescent="0.2">
      <c r="A241" s="9" t="s">
        <v>20</v>
      </c>
      <c r="B241">
        <v>94</v>
      </c>
      <c r="D241" s="10" t="s">
        <v>14</v>
      </c>
      <c r="E241">
        <v>2928</v>
      </c>
    </row>
    <row r="242" spans="1:5" x14ac:dyDescent="0.2">
      <c r="A242" s="9" t="s">
        <v>20</v>
      </c>
      <c r="B242">
        <v>205</v>
      </c>
      <c r="D242" s="10" t="s">
        <v>14</v>
      </c>
      <c r="E242">
        <v>4697</v>
      </c>
    </row>
    <row r="243" spans="1:5" x14ac:dyDescent="0.2">
      <c r="A243" s="9" t="s">
        <v>20</v>
      </c>
      <c r="B243">
        <v>92</v>
      </c>
      <c r="D243" s="10" t="s">
        <v>14</v>
      </c>
      <c r="E243">
        <v>2915</v>
      </c>
    </row>
    <row r="244" spans="1:5" x14ac:dyDescent="0.2">
      <c r="A244" s="9" t="s">
        <v>20</v>
      </c>
      <c r="B244">
        <v>219</v>
      </c>
      <c r="D244" s="10" t="s">
        <v>14</v>
      </c>
      <c r="E244">
        <v>18</v>
      </c>
    </row>
    <row r="245" spans="1:5" x14ac:dyDescent="0.2">
      <c r="A245" s="9" t="s">
        <v>20</v>
      </c>
      <c r="B245">
        <v>2526</v>
      </c>
      <c r="D245" s="10" t="s">
        <v>14</v>
      </c>
      <c r="E245">
        <v>602</v>
      </c>
    </row>
    <row r="246" spans="1:5" x14ac:dyDescent="0.2">
      <c r="A246" s="9" t="s">
        <v>20</v>
      </c>
      <c r="B246">
        <v>94</v>
      </c>
      <c r="D246" s="10" t="s">
        <v>14</v>
      </c>
      <c r="E246">
        <v>1</v>
      </c>
    </row>
    <row r="247" spans="1:5" x14ac:dyDescent="0.2">
      <c r="A247" s="9" t="s">
        <v>20</v>
      </c>
      <c r="B247">
        <v>1713</v>
      </c>
      <c r="D247" s="10" t="s">
        <v>14</v>
      </c>
      <c r="E247">
        <v>3868</v>
      </c>
    </row>
    <row r="248" spans="1:5" x14ac:dyDescent="0.2">
      <c r="A248" s="9" t="s">
        <v>20</v>
      </c>
      <c r="B248">
        <v>249</v>
      </c>
      <c r="D248" s="10" t="s">
        <v>14</v>
      </c>
      <c r="E248">
        <v>504</v>
      </c>
    </row>
    <row r="249" spans="1:5" x14ac:dyDescent="0.2">
      <c r="A249" s="9" t="s">
        <v>20</v>
      </c>
      <c r="B249">
        <v>192</v>
      </c>
      <c r="D249" s="10" t="s">
        <v>14</v>
      </c>
      <c r="E249">
        <v>14</v>
      </c>
    </row>
    <row r="250" spans="1:5" x14ac:dyDescent="0.2">
      <c r="A250" s="9" t="s">
        <v>20</v>
      </c>
      <c r="B250">
        <v>247</v>
      </c>
      <c r="D250" s="10" t="s">
        <v>14</v>
      </c>
      <c r="E250">
        <v>750</v>
      </c>
    </row>
    <row r="251" spans="1:5" x14ac:dyDescent="0.2">
      <c r="A251" s="9" t="s">
        <v>20</v>
      </c>
      <c r="B251">
        <v>2293</v>
      </c>
      <c r="D251" s="10" t="s">
        <v>14</v>
      </c>
      <c r="E251">
        <v>77</v>
      </c>
    </row>
    <row r="252" spans="1:5" x14ac:dyDescent="0.2">
      <c r="A252" s="9" t="s">
        <v>20</v>
      </c>
      <c r="B252">
        <v>3131</v>
      </c>
      <c r="D252" s="10" t="s">
        <v>14</v>
      </c>
      <c r="E252">
        <v>752</v>
      </c>
    </row>
    <row r="253" spans="1:5" x14ac:dyDescent="0.2">
      <c r="A253" s="9" t="s">
        <v>20</v>
      </c>
      <c r="B253">
        <v>143</v>
      </c>
      <c r="D253" s="10" t="s">
        <v>14</v>
      </c>
      <c r="E253">
        <v>131</v>
      </c>
    </row>
    <row r="254" spans="1:5" x14ac:dyDescent="0.2">
      <c r="A254" s="9" t="s">
        <v>20</v>
      </c>
      <c r="B254">
        <v>296</v>
      </c>
      <c r="D254" s="10" t="s">
        <v>14</v>
      </c>
      <c r="E254">
        <v>87</v>
      </c>
    </row>
    <row r="255" spans="1:5" x14ac:dyDescent="0.2">
      <c r="A255" s="9" t="s">
        <v>20</v>
      </c>
      <c r="B255">
        <v>170</v>
      </c>
      <c r="D255" s="10" t="s">
        <v>14</v>
      </c>
      <c r="E255">
        <v>1063</v>
      </c>
    </row>
    <row r="256" spans="1:5" x14ac:dyDescent="0.2">
      <c r="A256" s="9" t="s">
        <v>20</v>
      </c>
      <c r="B256">
        <v>86</v>
      </c>
      <c r="D256" s="10" t="s">
        <v>14</v>
      </c>
      <c r="E256">
        <v>76</v>
      </c>
    </row>
    <row r="257" spans="1:5" x14ac:dyDescent="0.2">
      <c r="A257" s="9" t="s">
        <v>20</v>
      </c>
      <c r="B257">
        <v>6286</v>
      </c>
      <c r="D257" s="10" t="s">
        <v>14</v>
      </c>
      <c r="E257">
        <v>4428</v>
      </c>
    </row>
    <row r="258" spans="1:5" x14ac:dyDescent="0.2">
      <c r="A258" s="9" t="s">
        <v>20</v>
      </c>
      <c r="B258">
        <v>3727</v>
      </c>
      <c r="D258" s="10" t="s">
        <v>14</v>
      </c>
      <c r="E258">
        <v>58</v>
      </c>
    </row>
    <row r="259" spans="1:5" x14ac:dyDescent="0.2">
      <c r="A259" s="9" t="s">
        <v>20</v>
      </c>
      <c r="B259">
        <v>1605</v>
      </c>
      <c r="D259" s="10" t="s">
        <v>14</v>
      </c>
      <c r="E259">
        <v>111</v>
      </c>
    </row>
    <row r="260" spans="1:5" x14ac:dyDescent="0.2">
      <c r="A260" s="9" t="s">
        <v>20</v>
      </c>
      <c r="B260">
        <v>2120</v>
      </c>
      <c r="D260" s="10" t="s">
        <v>14</v>
      </c>
      <c r="E260">
        <v>2955</v>
      </c>
    </row>
    <row r="261" spans="1:5" x14ac:dyDescent="0.2">
      <c r="A261" s="9" t="s">
        <v>20</v>
      </c>
      <c r="B261">
        <v>50</v>
      </c>
      <c r="D261" s="10" t="s">
        <v>14</v>
      </c>
      <c r="E261">
        <v>1657</v>
      </c>
    </row>
    <row r="262" spans="1:5" x14ac:dyDescent="0.2">
      <c r="A262" s="9" t="s">
        <v>20</v>
      </c>
      <c r="B262">
        <v>2080</v>
      </c>
      <c r="D262" s="10" t="s">
        <v>14</v>
      </c>
      <c r="E262">
        <v>926</v>
      </c>
    </row>
    <row r="263" spans="1:5" x14ac:dyDescent="0.2">
      <c r="A263" s="9" t="s">
        <v>20</v>
      </c>
      <c r="B263">
        <v>2105</v>
      </c>
      <c r="D263" s="10" t="s">
        <v>14</v>
      </c>
      <c r="E263">
        <v>77</v>
      </c>
    </row>
    <row r="264" spans="1:5" x14ac:dyDescent="0.2">
      <c r="A264" s="9" t="s">
        <v>20</v>
      </c>
      <c r="B264">
        <v>2436</v>
      </c>
      <c r="D264" s="10" t="s">
        <v>14</v>
      </c>
      <c r="E264">
        <v>1748</v>
      </c>
    </row>
    <row r="265" spans="1:5" x14ac:dyDescent="0.2">
      <c r="A265" s="9" t="s">
        <v>20</v>
      </c>
      <c r="B265">
        <v>80</v>
      </c>
      <c r="D265" s="10" t="s">
        <v>14</v>
      </c>
      <c r="E265">
        <v>79</v>
      </c>
    </row>
    <row r="266" spans="1:5" x14ac:dyDescent="0.2">
      <c r="A266" s="9" t="s">
        <v>20</v>
      </c>
      <c r="B266">
        <v>42</v>
      </c>
      <c r="D266" s="10" t="s">
        <v>14</v>
      </c>
      <c r="E266">
        <v>889</v>
      </c>
    </row>
    <row r="267" spans="1:5" x14ac:dyDescent="0.2">
      <c r="A267" s="9" t="s">
        <v>20</v>
      </c>
      <c r="B267">
        <v>139</v>
      </c>
      <c r="D267" s="10" t="s">
        <v>14</v>
      </c>
      <c r="E267">
        <v>56</v>
      </c>
    </row>
    <row r="268" spans="1:5" x14ac:dyDescent="0.2">
      <c r="A268" s="9" t="s">
        <v>20</v>
      </c>
      <c r="B268">
        <v>159</v>
      </c>
      <c r="D268" s="10" t="s">
        <v>14</v>
      </c>
      <c r="E268">
        <v>1</v>
      </c>
    </row>
    <row r="269" spans="1:5" x14ac:dyDescent="0.2">
      <c r="A269" s="9" t="s">
        <v>20</v>
      </c>
      <c r="B269">
        <v>381</v>
      </c>
      <c r="D269" s="10" t="s">
        <v>14</v>
      </c>
      <c r="E269">
        <v>83</v>
      </c>
    </row>
    <row r="270" spans="1:5" x14ac:dyDescent="0.2">
      <c r="A270" s="9" t="s">
        <v>20</v>
      </c>
      <c r="B270">
        <v>194</v>
      </c>
      <c r="D270" s="10" t="s">
        <v>14</v>
      </c>
      <c r="E270">
        <v>2025</v>
      </c>
    </row>
    <row r="271" spans="1:5" x14ac:dyDescent="0.2">
      <c r="A271" s="9" t="s">
        <v>20</v>
      </c>
      <c r="B271">
        <v>106</v>
      </c>
      <c r="D271" s="10" t="s">
        <v>14</v>
      </c>
      <c r="E271">
        <v>14</v>
      </c>
    </row>
    <row r="272" spans="1:5" x14ac:dyDescent="0.2">
      <c r="A272" s="9" t="s">
        <v>20</v>
      </c>
      <c r="B272">
        <v>142</v>
      </c>
      <c r="D272" s="10" t="s">
        <v>14</v>
      </c>
      <c r="E272">
        <v>656</v>
      </c>
    </row>
    <row r="273" spans="1:5" x14ac:dyDescent="0.2">
      <c r="A273" s="9" t="s">
        <v>20</v>
      </c>
      <c r="B273">
        <v>211</v>
      </c>
      <c r="D273" s="10" t="s">
        <v>14</v>
      </c>
      <c r="E273">
        <v>1596</v>
      </c>
    </row>
    <row r="274" spans="1:5" x14ac:dyDescent="0.2">
      <c r="A274" s="9" t="s">
        <v>20</v>
      </c>
      <c r="B274">
        <v>2756</v>
      </c>
      <c r="D274" s="10" t="s">
        <v>14</v>
      </c>
      <c r="E274">
        <v>10</v>
      </c>
    </row>
    <row r="275" spans="1:5" x14ac:dyDescent="0.2">
      <c r="A275" s="9" t="s">
        <v>20</v>
      </c>
      <c r="B275">
        <v>173</v>
      </c>
      <c r="D275" s="10" t="s">
        <v>14</v>
      </c>
      <c r="E275">
        <v>1121</v>
      </c>
    </row>
    <row r="276" spans="1:5" x14ac:dyDescent="0.2">
      <c r="A276" s="9" t="s">
        <v>20</v>
      </c>
      <c r="B276">
        <v>87</v>
      </c>
      <c r="D276" s="10" t="s">
        <v>14</v>
      </c>
      <c r="E276">
        <v>15</v>
      </c>
    </row>
    <row r="277" spans="1:5" x14ac:dyDescent="0.2">
      <c r="A277" s="9" t="s">
        <v>20</v>
      </c>
      <c r="B277">
        <v>1572</v>
      </c>
      <c r="D277" s="10" t="s">
        <v>14</v>
      </c>
      <c r="E277">
        <v>191</v>
      </c>
    </row>
    <row r="278" spans="1:5" x14ac:dyDescent="0.2">
      <c r="A278" s="9" t="s">
        <v>20</v>
      </c>
      <c r="B278">
        <v>2346</v>
      </c>
      <c r="D278" s="10" t="s">
        <v>14</v>
      </c>
      <c r="E278">
        <v>16</v>
      </c>
    </row>
    <row r="279" spans="1:5" x14ac:dyDescent="0.2">
      <c r="A279" s="9" t="s">
        <v>20</v>
      </c>
      <c r="B279">
        <v>115</v>
      </c>
      <c r="D279" s="10" t="s">
        <v>14</v>
      </c>
      <c r="E279">
        <v>17</v>
      </c>
    </row>
    <row r="280" spans="1:5" x14ac:dyDescent="0.2">
      <c r="A280" s="9" t="s">
        <v>20</v>
      </c>
      <c r="B280">
        <v>85</v>
      </c>
      <c r="D280" s="10" t="s">
        <v>14</v>
      </c>
      <c r="E280">
        <v>34</v>
      </c>
    </row>
    <row r="281" spans="1:5" x14ac:dyDescent="0.2">
      <c r="A281" s="9" t="s">
        <v>20</v>
      </c>
      <c r="B281">
        <v>144</v>
      </c>
      <c r="D281" s="10" t="s">
        <v>14</v>
      </c>
      <c r="E281">
        <v>1</v>
      </c>
    </row>
    <row r="282" spans="1:5" x14ac:dyDescent="0.2">
      <c r="A282" s="9" t="s">
        <v>20</v>
      </c>
      <c r="B282">
        <v>2443</v>
      </c>
      <c r="D282" s="10" t="s">
        <v>14</v>
      </c>
      <c r="E282">
        <v>1274</v>
      </c>
    </row>
    <row r="283" spans="1:5" x14ac:dyDescent="0.2">
      <c r="A283" s="9" t="s">
        <v>20</v>
      </c>
      <c r="B283">
        <v>64</v>
      </c>
      <c r="D283" s="10" t="s">
        <v>14</v>
      </c>
      <c r="E283">
        <v>210</v>
      </c>
    </row>
    <row r="284" spans="1:5" x14ac:dyDescent="0.2">
      <c r="A284" s="9" t="s">
        <v>20</v>
      </c>
      <c r="B284">
        <v>268</v>
      </c>
      <c r="D284" s="10" t="s">
        <v>14</v>
      </c>
      <c r="E284">
        <v>248</v>
      </c>
    </row>
    <row r="285" spans="1:5" x14ac:dyDescent="0.2">
      <c r="A285" s="9" t="s">
        <v>20</v>
      </c>
      <c r="B285">
        <v>195</v>
      </c>
      <c r="D285" s="10" t="s">
        <v>14</v>
      </c>
      <c r="E285">
        <v>513</v>
      </c>
    </row>
    <row r="286" spans="1:5" x14ac:dyDescent="0.2">
      <c r="A286" s="9" t="s">
        <v>20</v>
      </c>
      <c r="B286">
        <v>186</v>
      </c>
      <c r="D286" s="10" t="s">
        <v>14</v>
      </c>
      <c r="E286">
        <v>3410</v>
      </c>
    </row>
    <row r="287" spans="1:5" x14ac:dyDescent="0.2">
      <c r="A287" s="9" t="s">
        <v>20</v>
      </c>
      <c r="B287">
        <v>460</v>
      </c>
      <c r="D287" s="10" t="s">
        <v>14</v>
      </c>
      <c r="E287">
        <v>10</v>
      </c>
    </row>
    <row r="288" spans="1:5" x14ac:dyDescent="0.2">
      <c r="A288" s="9" t="s">
        <v>20</v>
      </c>
      <c r="B288">
        <v>2528</v>
      </c>
      <c r="D288" s="10" t="s">
        <v>14</v>
      </c>
      <c r="E288">
        <v>2201</v>
      </c>
    </row>
    <row r="289" spans="1:5" x14ac:dyDescent="0.2">
      <c r="A289" s="9" t="s">
        <v>20</v>
      </c>
      <c r="B289">
        <v>3657</v>
      </c>
      <c r="D289" s="10" t="s">
        <v>14</v>
      </c>
      <c r="E289">
        <v>676</v>
      </c>
    </row>
    <row r="290" spans="1:5" x14ac:dyDescent="0.2">
      <c r="A290" s="9" t="s">
        <v>20</v>
      </c>
      <c r="B290">
        <v>131</v>
      </c>
      <c r="D290" s="10" t="s">
        <v>14</v>
      </c>
      <c r="E290">
        <v>831</v>
      </c>
    </row>
    <row r="291" spans="1:5" x14ac:dyDescent="0.2">
      <c r="A291" s="9" t="s">
        <v>20</v>
      </c>
      <c r="B291">
        <v>239</v>
      </c>
      <c r="D291" s="10" t="s">
        <v>14</v>
      </c>
      <c r="E291">
        <v>859</v>
      </c>
    </row>
    <row r="292" spans="1:5" x14ac:dyDescent="0.2">
      <c r="A292" s="9" t="s">
        <v>20</v>
      </c>
      <c r="B292">
        <v>78</v>
      </c>
      <c r="D292" s="10" t="s">
        <v>14</v>
      </c>
      <c r="E292">
        <v>45</v>
      </c>
    </row>
    <row r="293" spans="1:5" x14ac:dyDescent="0.2">
      <c r="A293" s="9" t="s">
        <v>20</v>
      </c>
      <c r="B293">
        <v>1773</v>
      </c>
      <c r="D293" s="10" t="s">
        <v>14</v>
      </c>
      <c r="E293">
        <v>6</v>
      </c>
    </row>
    <row r="294" spans="1:5" x14ac:dyDescent="0.2">
      <c r="A294" s="9" t="s">
        <v>20</v>
      </c>
      <c r="B294">
        <v>32</v>
      </c>
      <c r="D294" s="10" t="s">
        <v>14</v>
      </c>
      <c r="E294">
        <v>7</v>
      </c>
    </row>
    <row r="295" spans="1:5" x14ac:dyDescent="0.2">
      <c r="A295" s="9" t="s">
        <v>20</v>
      </c>
      <c r="B295">
        <v>369</v>
      </c>
      <c r="D295" s="10" t="s">
        <v>14</v>
      </c>
      <c r="E295">
        <v>31</v>
      </c>
    </row>
    <row r="296" spans="1:5" x14ac:dyDescent="0.2">
      <c r="A296" s="9" t="s">
        <v>20</v>
      </c>
      <c r="B296">
        <v>89</v>
      </c>
      <c r="D296" s="10" t="s">
        <v>14</v>
      </c>
      <c r="E296">
        <v>78</v>
      </c>
    </row>
    <row r="297" spans="1:5" x14ac:dyDescent="0.2">
      <c r="A297" s="9" t="s">
        <v>20</v>
      </c>
      <c r="B297">
        <v>147</v>
      </c>
      <c r="D297" s="10" t="s">
        <v>14</v>
      </c>
      <c r="E297">
        <v>1225</v>
      </c>
    </row>
    <row r="298" spans="1:5" x14ac:dyDescent="0.2">
      <c r="A298" s="9" t="s">
        <v>20</v>
      </c>
      <c r="B298">
        <v>126</v>
      </c>
      <c r="D298" s="10" t="s">
        <v>14</v>
      </c>
      <c r="E298">
        <v>1</v>
      </c>
    </row>
    <row r="299" spans="1:5" x14ac:dyDescent="0.2">
      <c r="A299" s="9" t="s">
        <v>20</v>
      </c>
      <c r="B299">
        <v>2218</v>
      </c>
      <c r="D299" s="10" t="s">
        <v>14</v>
      </c>
      <c r="E299">
        <v>67</v>
      </c>
    </row>
    <row r="300" spans="1:5" x14ac:dyDescent="0.2">
      <c r="A300" s="9" t="s">
        <v>20</v>
      </c>
      <c r="B300">
        <v>202</v>
      </c>
      <c r="D300" s="10" t="s">
        <v>14</v>
      </c>
      <c r="E300">
        <v>19</v>
      </c>
    </row>
    <row r="301" spans="1:5" x14ac:dyDescent="0.2">
      <c r="A301" s="9" t="s">
        <v>20</v>
      </c>
      <c r="B301">
        <v>140</v>
      </c>
      <c r="D301" s="10" t="s">
        <v>14</v>
      </c>
      <c r="E301">
        <v>2108</v>
      </c>
    </row>
    <row r="302" spans="1:5" x14ac:dyDescent="0.2">
      <c r="A302" s="9" t="s">
        <v>20</v>
      </c>
      <c r="B302">
        <v>1052</v>
      </c>
      <c r="D302" s="10" t="s">
        <v>14</v>
      </c>
      <c r="E302">
        <v>679</v>
      </c>
    </row>
    <row r="303" spans="1:5" x14ac:dyDescent="0.2">
      <c r="A303" s="9" t="s">
        <v>20</v>
      </c>
      <c r="B303">
        <v>247</v>
      </c>
      <c r="D303" s="10" t="s">
        <v>14</v>
      </c>
      <c r="E303">
        <v>36</v>
      </c>
    </row>
    <row r="304" spans="1:5" x14ac:dyDescent="0.2">
      <c r="A304" s="9" t="s">
        <v>20</v>
      </c>
      <c r="B304">
        <v>84</v>
      </c>
      <c r="D304" s="10" t="s">
        <v>14</v>
      </c>
      <c r="E304">
        <v>47</v>
      </c>
    </row>
    <row r="305" spans="1:5" x14ac:dyDescent="0.2">
      <c r="A305" s="9" t="s">
        <v>20</v>
      </c>
      <c r="B305">
        <v>88</v>
      </c>
      <c r="D305" s="10" t="s">
        <v>14</v>
      </c>
      <c r="E305">
        <v>70</v>
      </c>
    </row>
    <row r="306" spans="1:5" x14ac:dyDescent="0.2">
      <c r="A306" s="9" t="s">
        <v>20</v>
      </c>
      <c r="B306">
        <v>156</v>
      </c>
      <c r="D306" s="10" t="s">
        <v>14</v>
      </c>
      <c r="E306">
        <v>154</v>
      </c>
    </row>
    <row r="307" spans="1:5" x14ac:dyDescent="0.2">
      <c r="A307" s="9" t="s">
        <v>20</v>
      </c>
      <c r="B307">
        <v>2985</v>
      </c>
      <c r="D307" s="10" t="s">
        <v>14</v>
      </c>
      <c r="E307">
        <v>22</v>
      </c>
    </row>
    <row r="308" spans="1:5" x14ac:dyDescent="0.2">
      <c r="A308" s="9" t="s">
        <v>20</v>
      </c>
      <c r="B308">
        <v>762</v>
      </c>
      <c r="D308" s="10" t="s">
        <v>14</v>
      </c>
      <c r="E308">
        <v>1758</v>
      </c>
    </row>
    <row r="309" spans="1:5" x14ac:dyDescent="0.2">
      <c r="A309" s="9" t="s">
        <v>20</v>
      </c>
      <c r="B309">
        <v>554</v>
      </c>
      <c r="D309" s="10" t="s">
        <v>14</v>
      </c>
      <c r="E309">
        <v>94</v>
      </c>
    </row>
    <row r="310" spans="1:5" x14ac:dyDescent="0.2">
      <c r="A310" s="9" t="s">
        <v>20</v>
      </c>
      <c r="B310">
        <v>135</v>
      </c>
      <c r="D310" s="10" t="s">
        <v>14</v>
      </c>
      <c r="E310">
        <v>33</v>
      </c>
    </row>
    <row r="311" spans="1:5" x14ac:dyDescent="0.2">
      <c r="A311" s="9" t="s">
        <v>20</v>
      </c>
      <c r="B311">
        <v>122</v>
      </c>
      <c r="D311" s="10" t="s">
        <v>14</v>
      </c>
      <c r="E311">
        <v>1</v>
      </c>
    </row>
    <row r="312" spans="1:5" x14ac:dyDescent="0.2">
      <c r="A312" s="9" t="s">
        <v>20</v>
      </c>
      <c r="B312">
        <v>221</v>
      </c>
      <c r="D312" s="10" t="s">
        <v>14</v>
      </c>
      <c r="E312">
        <v>31</v>
      </c>
    </row>
    <row r="313" spans="1:5" x14ac:dyDescent="0.2">
      <c r="A313" s="9" t="s">
        <v>20</v>
      </c>
      <c r="B313">
        <v>126</v>
      </c>
      <c r="D313" s="10" t="s">
        <v>14</v>
      </c>
      <c r="E313">
        <v>35</v>
      </c>
    </row>
    <row r="314" spans="1:5" x14ac:dyDescent="0.2">
      <c r="A314" s="9" t="s">
        <v>20</v>
      </c>
      <c r="B314">
        <v>1022</v>
      </c>
      <c r="D314" s="10" t="s">
        <v>14</v>
      </c>
      <c r="E314">
        <v>63</v>
      </c>
    </row>
    <row r="315" spans="1:5" x14ac:dyDescent="0.2">
      <c r="A315" s="9" t="s">
        <v>20</v>
      </c>
      <c r="B315">
        <v>3177</v>
      </c>
      <c r="D315" s="10" t="s">
        <v>14</v>
      </c>
      <c r="E315">
        <v>526</v>
      </c>
    </row>
    <row r="316" spans="1:5" x14ac:dyDescent="0.2">
      <c r="A316" s="9" t="s">
        <v>20</v>
      </c>
      <c r="B316">
        <v>198</v>
      </c>
      <c r="D316" s="10" t="s">
        <v>14</v>
      </c>
      <c r="E316">
        <v>121</v>
      </c>
    </row>
    <row r="317" spans="1:5" x14ac:dyDescent="0.2">
      <c r="A317" s="9" t="s">
        <v>20</v>
      </c>
      <c r="B317">
        <v>85</v>
      </c>
      <c r="D317" s="10" t="s">
        <v>14</v>
      </c>
      <c r="E317">
        <v>67</v>
      </c>
    </row>
    <row r="318" spans="1:5" x14ac:dyDescent="0.2">
      <c r="A318" s="9" t="s">
        <v>20</v>
      </c>
      <c r="B318">
        <v>3596</v>
      </c>
      <c r="D318" s="10" t="s">
        <v>14</v>
      </c>
      <c r="E318">
        <v>57</v>
      </c>
    </row>
    <row r="319" spans="1:5" x14ac:dyDescent="0.2">
      <c r="A319" s="9" t="s">
        <v>20</v>
      </c>
      <c r="B319">
        <v>244</v>
      </c>
      <c r="D319" s="10" t="s">
        <v>14</v>
      </c>
      <c r="E319">
        <v>1229</v>
      </c>
    </row>
    <row r="320" spans="1:5" x14ac:dyDescent="0.2">
      <c r="A320" s="9" t="s">
        <v>20</v>
      </c>
      <c r="B320">
        <v>5180</v>
      </c>
      <c r="D320" s="10" t="s">
        <v>14</v>
      </c>
      <c r="E320">
        <v>12</v>
      </c>
    </row>
    <row r="321" spans="1:5" x14ac:dyDescent="0.2">
      <c r="A321" s="9" t="s">
        <v>20</v>
      </c>
      <c r="B321">
        <v>589</v>
      </c>
      <c r="D321" s="10" t="s">
        <v>14</v>
      </c>
      <c r="E321">
        <v>452</v>
      </c>
    </row>
    <row r="322" spans="1:5" x14ac:dyDescent="0.2">
      <c r="A322" s="9" t="s">
        <v>20</v>
      </c>
      <c r="B322">
        <v>2725</v>
      </c>
      <c r="D322" s="10" t="s">
        <v>14</v>
      </c>
      <c r="E322">
        <v>1886</v>
      </c>
    </row>
    <row r="323" spans="1:5" x14ac:dyDescent="0.2">
      <c r="A323" s="9" t="s">
        <v>20</v>
      </c>
      <c r="B323">
        <v>300</v>
      </c>
      <c r="D323" s="10" t="s">
        <v>14</v>
      </c>
      <c r="E323">
        <v>1825</v>
      </c>
    </row>
    <row r="324" spans="1:5" x14ac:dyDescent="0.2">
      <c r="A324" s="9" t="s">
        <v>20</v>
      </c>
      <c r="B324">
        <v>144</v>
      </c>
      <c r="D324" s="10" t="s">
        <v>14</v>
      </c>
      <c r="E324">
        <v>31</v>
      </c>
    </row>
    <row r="325" spans="1:5" x14ac:dyDescent="0.2">
      <c r="A325" s="9" t="s">
        <v>20</v>
      </c>
      <c r="B325">
        <v>87</v>
      </c>
      <c r="D325" s="10" t="s">
        <v>14</v>
      </c>
      <c r="E325">
        <v>107</v>
      </c>
    </row>
    <row r="326" spans="1:5" x14ac:dyDescent="0.2">
      <c r="A326" s="9" t="s">
        <v>20</v>
      </c>
      <c r="B326">
        <v>3116</v>
      </c>
      <c r="D326" s="10" t="s">
        <v>14</v>
      </c>
      <c r="E326">
        <v>27</v>
      </c>
    </row>
    <row r="327" spans="1:5" x14ac:dyDescent="0.2">
      <c r="A327" s="9" t="s">
        <v>20</v>
      </c>
      <c r="B327">
        <v>909</v>
      </c>
      <c r="D327" s="10" t="s">
        <v>14</v>
      </c>
      <c r="E327">
        <v>1221</v>
      </c>
    </row>
    <row r="328" spans="1:5" x14ac:dyDescent="0.2">
      <c r="A328" s="9" t="s">
        <v>20</v>
      </c>
      <c r="B328">
        <v>1613</v>
      </c>
      <c r="D328" s="10" t="s">
        <v>14</v>
      </c>
      <c r="E328">
        <v>1</v>
      </c>
    </row>
    <row r="329" spans="1:5" x14ac:dyDescent="0.2">
      <c r="A329" s="9" t="s">
        <v>20</v>
      </c>
      <c r="B329">
        <v>136</v>
      </c>
      <c r="D329" s="10" t="s">
        <v>14</v>
      </c>
      <c r="E329">
        <v>16</v>
      </c>
    </row>
    <row r="330" spans="1:5" x14ac:dyDescent="0.2">
      <c r="A330" s="9" t="s">
        <v>20</v>
      </c>
      <c r="B330">
        <v>130</v>
      </c>
      <c r="D330" s="10" t="s">
        <v>14</v>
      </c>
      <c r="E330">
        <v>41</v>
      </c>
    </row>
    <row r="331" spans="1:5" x14ac:dyDescent="0.2">
      <c r="A331" s="9" t="s">
        <v>20</v>
      </c>
      <c r="B331">
        <v>102</v>
      </c>
      <c r="D331" s="10" t="s">
        <v>14</v>
      </c>
      <c r="E331">
        <v>523</v>
      </c>
    </row>
    <row r="332" spans="1:5" x14ac:dyDescent="0.2">
      <c r="A332" s="9" t="s">
        <v>20</v>
      </c>
      <c r="B332">
        <v>4006</v>
      </c>
      <c r="D332" s="10" t="s">
        <v>14</v>
      </c>
      <c r="E332">
        <v>141</v>
      </c>
    </row>
    <row r="333" spans="1:5" x14ac:dyDescent="0.2">
      <c r="A333" s="9" t="s">
        <v>20</v>
      </c>
      <c r="B333">
        <v>1629</v>
      </c>
      <c r="D333" s="10" t="s">
        <v>14</v>
      </c>
      <c r="E333">
        <v>52</v>
      </c>
    </row>
    <row r="334" spans="1:5" x14ac:dyDescent="0.2">
      <c r="A334" s="9" t="s">
        <v>20</v>
      </c>
      <c r="B334">
        <v>2188</v>
      </c>
      <c r="D334" s="10" t="s">
        <v>14</v>
      </c>
      <c r="E334">
        <v>225</v>
      </c>
    </row>
    <row r="335" spans="1:5" x14ac:dyDescent="0.2">
      <c r="A335" s="9" t="s">
        <v>20</v>
      </c>
      <c r="B335">
        <v>2409</v>
      </c>
      <c r="D335" s="10" t="s">
        <v>14</v>
      </c>
      <c r="E335">
        <v>38</v>
      </c>
    </row>
    <row r="336" spans="1:5" x14ac:dyDescent="0.2">
      <c r="A336" s="9" t="s">
        <v>20</v>
      </c>
      <c r="B336">
        <v>194</v>
      </c>
      <c r="D336" s="10" t="s">
        <v>14</v>
      </c>
      <c r="E336">
        <v>15</v>
      </c>
    </row>
    <row r="337" spans="1:5" x14ac:dyDescent="0.2">
      <c r="A337" s="9" t="s">
        <v>20</v>
      </c>
      <c r="B337">
        <v>1140</v>
      </c>
      <c r="D337" s="10" t="s">
        <v>14</v>
      </c>
      <c r="E337">
        <v>37</v>
      </c>
    </row>
    <row r="338" spans="1:5" x14ac:dyDescent="0.2">
      <c r="A338" s="9" t="s">
        <v>20</v>
      </c>
      <c r="B338">
        <v>102</v>
      </c>
      <c r="D338" s="10" t="s">
        <v>14</v>
      </c>
      <c r="E338">
        <v>112</v>
      </c>
    </row>
    <row r="339" spans="1:5" x14ac:dyDescent="0.2">
      <c r="A339" s="9" t="s">
        <v>20</v>
      </c>
      <c r="B339">
        <v>2857</v>
      </c>
      <c r="D339" s="10" t="s">
        <v>14</v>
      </c>
      <c r="E339">
        <v>21</v>
      </c>
    </row>
    <row r="340" spans="1:5" x14ac:dyDescent="0.2">
      <c r="A340" s="9" t="s">
        <v>20</v>
      </c>
      <c r="B340">
        <v>107</v>
      </c>
      <c r="D340" s="10" t="s">
        <v>14</v>
      </c>
      <c r="E340">
        <v>67</v>
      </c>
    </row>
    <row r="341" spans="1:5" x14ac:dyDescent="0.2">
      <c r="A341" s="9" t="s">
        <v>20</v>
      </c>
      <c r="B341">
        <v>160</v>
      </c>
      <c r="D341" s="10" t="s">
        <v>14</v>
      </c>
      <c r="E341">
        <v>78</v>
      </c>
    </row>
    <row r="342" spans="1:5" x14ac:dyDescent="0.2">
      <c r="A342" s="9" t="s">
        <v>20</v>
      </c>
      <c r="B342">
        <v>2230</v>
      </c>
      <c r="D342" s="10" t="s">
        <v>14</v>
      </c>
      <c r="E342">
        <v>67</v>
      </c>
    </row>
    <row r="343" spans="1:5" x14ac:dyDescent="0.2">
      <c r="A343" s="9" t="s">
        <v>20</v>
      </c>
      <c r="B343">
        <v>316</v>
      </c>
      <c r="D343" s="10" t="s">
        <v>14</v>
      </c>
      <c r="E343">
        <v>263</v>
      </c>
    </row>
    <row r="344" spans="1:5" x14ac:dyDescent="0.2">
      <c r="A344" s="9" t="s">
        <v>20</v>
      </c>
      <c r="B344">
        <v>117</v>
      </c>
      <c r="D344" s="10" t="s">
        <v>14</v>
      </c>
      <c r="E344">
        <v>1691</v>
      </c>
    </row>
    <row r="345" spans="1:5" x14ac:dyDescent="0.2">
      <c r="A345" s="9" t="s">
        <v>20</v>
      </c>
      <c r="B345">
        <v>6406</v>
      </c>
      <c r="D345" s="10" t="s">
        <v>14</v>
      </c>
      <c r="E345">
        <v>181</v>
      </c>
    </row>
    <row r="346" spans="1:5" x14ac:dyDescent="0.2">
      <c r="A346" s="9" t="s">
        <v>20</v>
      </c>
      <c r="B346">
        <v>192</v>
      </c>
      <c r="D346" s="10" t="s">
        <v>14</v>
      </c>
      <c r="E346">
        <v>13</v>
      </c>
    </row>
    <row r="347" spans="1:5" x14ac:dyDescent="0.2">
      <c r="A347" s="9" t="s">
        <v>20</v>
      </c>
      <c r="B347">
        <v>26</v>
      </c>
      <c r="D347" s="10" t="s">
        <v>14</v>
      </c>
      <c r="E347">
        <v>1</v>
      </c>
    </row>
    <row r="348" spans="1:5" x14ac:dyDescent="0.2">
      <c r="A348" s="9" t="s">
        <v>20</v>
      </c>
      <c r="B348">
        <v>723</v>
      </c>
      <c r="D348" s="10" t="s">
        <v>14</v>
      </c>
      <c r="E348">
        <v>21</v>
      </c>
    </row>
    <row r="349" spans="1:5" x14ac:dyDescent="0.2">
      <c r="A349" s="9" t="s">
        <v>20</v>
      </c>
      <c r="B349">
        <v>170</v>
      </c>
      <c r="D349" s="10" t="s">
        <v>14</v>
      </c>
      <c r="E349">
        <v>830</v>
      </c>
    </row>
    <row r="350" spans="1:5" x14ac:dyDescent="0.2">
      <c r="A350" s="9" t="s">
        <v>20</v>
      </c>
      <c r="B350">
        <v>238</v>
      </c>
      <c r="D350" s="10" t="s">
        <v>14</v>
      </c>
      <c r="E350">
        <v>130</v>
      </c>
    </row>
    <row r="351" spans="1:5" x14ac:dyDescent="0.2">
      <c r="A351" s="9" t="s">
        <v>20</v>
      </c>
      <c r="B351">
        <v>55</v>
      </c>
      <c r="D351" s="10" t="s">
        <v>14</v>
      </c>
      <c r="E351">
        <v>55</v>
      </c>
    </row>
    <row r="352" spans="1:5" x14ac:dyDescent="0.2">
      <c r="A352" s="9" t="s">
        <v>20</v>
      </c>
      <c r="B352">
        <v>128</v>
      </c>
      <c r="D352" s="10" t="s">
        <v>14</v>
      </c>
      <c r="E352">
        <v>114</v>
      </c>
    </row>
    <row r="353" spans="1:5" x14ac:dyDescent="0.2">
      <c r="A353" s="9" t="s">
        <v>20</v>
      </c>
      <c r="B353">
        <v>2144</v>
      </c>
      <c r="D353" s="10" t="s">
        <v>14</v>
      </c>
      <c r="E353">
        <v>594</v>
      </c>
    </row>
    <row r="354" spans="1:5" x14ac:dyDescent="0.2">
      <c r="A354" s="9" t="s">
        <v>20</v>
      </c>
      <c r="B354">
        <v>2693</v>
      </c>
      <c r="D354" s="10" t="s">
        <v>14</v>
      </c>
      <c r="E354">
        <v>24</v>
      </c>
    </row>
    <row r="355" spans="1:5" x14ac:dyDescent="0.2">
      <c r="A355" s="9" t="s">
        <v>20</v>
      </c>
      <c r="B355">
        <v>432</v>
      </c>
      <c r="D355" s="10" t="s">
        <v>14</v>
      </c>
      <c r="E355">
        <v>252</v>
      </c>
    </row>
    <row r="356" spans="1:5" x14ac:dyDescent="0.2">
      <c r="A356" s="9" t="s">
        <v>20</v>
      </c>
      <c r="B356">
        <v>189</v>
      </c>
      <c r="D356" s="10" t="s">
        <v>14</v>
      </c>
      <c r="E356">
        <v>67</v>
      </c>
    </row>
    <row r="357" spans="1:5" x14ac:dyDescent="0.2">
      <c r="A357" s="9" t="s">
        <v>20</v>
      </c>
      <c r="B357">
        <v>154</v>
      </c>
      <c r="D357" s="10" t="s">
        <v>14</v>
      </c>
      <c r="E357">
        <v>742</v>
      </c>
    </row>
    <row r="358" spans="1:5" x14ac:dyDescent="0.2">
      <c r="A358" s="9" t="s">
        <v>20</v>
      </c>
      <c r="B358">
        <v>96</v>
      </c>
      <c r="D358" s="10" t="s">
        <v>14</v>
      </c>
      <c r="E358">
        <v>75</v>
      </c>
    </row>
    <row r="359" spans="1:5" x14ac:dyDescent="0.2">
      <c r="A359" s="9" t="s">
        <v>20</v>
      </c>
      <c r="B359">
        <v>3063</v>
      </c>
      <c r="D359" s="10" t="s">
        <v>14</v>
      </c>
      <c r="E359">
        <v>4405</v>
      </c>
    </row>
    <row r="360" spans="1:5" x14ac:dyDescent="0.2">
      <c r="A360" s="9" t="s">
        <v>20</v>
      </c>
      <c r="B360">
        <v>2266</v>
      </c>
      <c r="D360" s="10" t="s">
        <v>14</v>
      </c>
      <c r="E360">
        <v>92</v>
      </c>
    </row>
    <row r="361" spans="1:5" x14ac:dyDescent="0.2">
      <c r="A361" s="9" t="s">
        <v>20</v>
      </c>
      <c r="B361">
        <v>194</v>
      </c>
      <c r="D361" s="10" t="s">
        <v>14</v>
      </c>
      <c r="E361">
        <v>64</v>
      </c>
    </row>
    <row r="362" spans="1:5" x14ac:dyDescent="0.2">
      <c r="A362" s="9" t="s">
        <v>20</v>
      </c>
      <c r="B362">
        <v>129</v>
      </c>
      <c r="D362" s="10" t="s">
        <v>14</v>
      </c>
      <c r="E362">
        <v>64</v>
      </c>
    </row>
    <row r="363" spans="1:5" x14ac:dyDescent="0.2">
      <c r="A363" s="9" t="s">
        <v>20</v>
      </c>
      <c r="B363">
        <v>375</v>
      </c>
      <c r="D363" s="10" t="s">
        <v>14</v>
      </c>
      <c r="E363">
        <v>842</v>
      </c>
    </row>
    <row r="364" spans="1:5" x14ac:dyDescent="0.2">
      <c r="A364" s="9" t="s">
        <v>20</v>
      </c>
      <c r="B364">
        <v>409</v>
      </c>
      <c r="D364" s="10" t="s">
        <v>14</v>
      </c>
      <c r="E364">
        <v>112</v>
      </c>
    </row>
    <row r="365" spans="1:5" x14ac:dyDescent="0.2">
      <c r="A365" s="9" t="s">
        <v>20</v>
      </c>
      <c r="B365">
        <v>234</v>
      </c>
      <c r="D365" s="10" t="s">
        <v>14</v>
      </c>
      <c r="E365">
        <v>374</v>
      </c>
    </row>
    <row r="366" spans="1:5" x14ac:dyDescent="0.2">
      <c r="A366" s="9" t="s">
        <v>20</v>
      </c>
      <c r="B366">
        <v>3016</v>
      </c>
    </row>
    <row r="367" spans="1:5" x14ac:dyDescent="0.2">
      <c r="A367" s="9" t="s">
        <v>20</v>
      </c>
      <c r="B367">
        <v>264</v>
      </c>
    </row>
    <row r="368" spans="1:5" x14ac:dyDescent="0.2">
      <c r="A368" s="9" t="s">
        <v>20</v>
      </c>
      <c r="B368">
        <v>272</v>
      </c>
    </row>
    <row r="369" spans="1:2" x14ac:dyDescent="0.2">
      <c r="A369" s="9" t="s">
        <v>20</v>
      </c>
      <c r="B369">
        <v>419</v>
      </c>
    </row>
    <row r="370" spans="1:2" x14ac:dyDescent="0.2">
      <c r="A370" s="9" t="s">
        <v>20</v>
      </c>
      <c r="B370">
        <v>1621</v>
      </c>
    </row>
    <row r="371" spans="1:2" x14ac:dyDescent="0.2">
      <c r="A371" s="9" t="s">
        <v>20</v>
      </c>
      <c r="B371">
        <v>1101</v>
      </c>
    </row>
    <row r="372" spans="1:2" x14ac:dyDescent="0.2">
      <c r="A372" s="9" t="s">
        <v>20</v>
      </c>
      <c r="B372">
        <v>1073</v>
      </c>
    </row>
    <row r="373" spans="1:2" x14ac:dyDescent="0.2">
      <c r="A373" s="9" t="s">
        <v>20</v>
      </c>
      <c r="B373">
        <v>331</v>
      </c>
    </row>
    <row r="374" spans="1:2" x14ac:dyDescent="0.2">
      <c r="A374" s="9" t="s">
        <v>20</v>
      </c>
      <c r="B374">
        <v>1170</v>
      </c>
    </row>
    <row r="375" spans="1:2" x14ac:dyDescent="0.2">
      <c r="A375" s="9" t="s">
        <v>20</v>
      </c>
      <c r="B375">
        <v>363</v>
      </c>
    </row>
    <row r="376" spans="1:2" x14ac:dyDescent="0.2">
      <c r="A376" s="9" t="s">
        <v>20</v>
      </c>
      <c r="B376">
        <v>103</v>
      </c>
    </row>
    <row r="377" spans="1:2" x14ac:dyDescent="0.2">
      <c r="A377" s="9" t="s">
        <v>20</v>
      </c>
      <c r="B377">
        <v>147</v>
      </c>
    </row>
    <row r="378" spans="1:2" x14ac:dyDescent="0.2">
      <c r="A378" s="9" t="s">
        <v>20</v>
      </c>
      <c r="B378">
        <v>110</v>
      </c>
    </row>
    <row r="379" spans="1:2" x14ac:dyDescent="0.2">
      <c r="A379" s="9" t="s">
        <v>20</v>
      </c>
      <c r="B379">
        <v>134</v>
      </c>
    </row>
    <row r="380" spans="1:2" x14ac:dyDescent="0.2">
      <c r="A380" s="9" t="s">
        <v>20</v>
      </c>
      <c r="B380">
        <v>269</v>
      </c>
    </row>
    <row r="381" spans="1:2" x14ac:dyDescent="0.2">
      <c r="A381" s="9" t="s">
        <v>20</v>
      </c>
      <c r="B381">
        <v>175</v>
      </c>
    </row>
    <row r="382" spans="1:2" x14ac:dyDescent="0.2">
      <c r="A382" s="9" t="s">
        <v>20</v>
      </c>
      <c r="B382">
        <v>69</v>
      </c>
    </row>
    <row r="383" spans="1:2" x14ac:dyDescent="0.2">
      <c r="A383" s="9" t="s">
        <v>20</v>
      </c>
      <c r="B383">
        <v>190</v>
      </c>
    </row>
    <row r="384" spans="1:2" x14ac:dyDescent="0.2">
      <c r="A384" s="9" t="s">
        <v>20</v>
      </c>
      <c r="B384">
        <v>237</v>
      </c>
    </row>
    <row r="385" spans="1:2" x14ac:dyDescent="0.2">
      <c r="A385" s="9" t="s">
        <v>20</v>
      </c>
      <c r="B385">
        <v>196</v>
      </c>
    </row>
    <row r="386" spans="1:2" x14ac:dyDescent="0.2">
      <c r="A386" s="9" t="s">
        <v>20</v>
      </c>
      <c r="B386">
        <v>7295</v>
      </c>
    </row>
    <row r="387" spans="1:2" x14ac:dyDescent="0.2">
      <c r="A387" s="9" t="s">
        <v>20</v>
      </c>
      <c r="B387">
        <v>2893</v>
      </c>
    </row>
    <row r="388" spans="1:2" x14ac:dyDescent="0.2">
      <c r="A388" s="9" t="s">
        <v>20</v>
      </c>
      <c r="B388">
        <v>820</v>
      </c>
    </row>
    <row r="389" spans="1:2" x14ac:dyDescent="0.2">
      <c r="A389" s="9" t="s">
        <v>20</v>
      </c>
      <c r="B389">
        <v>2038</v>
      </c>
    </row>
    <row r="390" spans="1:2" x14ac:dyDescent="0.2">
      <c r="A390" s="9" t="s">
        <v>20</v>
      </c>
      <c r="B390">
        <v>116</v>
      </c>
    </row>
    <row r="391" spans="1:2" x14ac:dyDescent="0.2">
      <c r="A391" s="9" t="s">
        <v>20</v>
      </c>
      <c r="B391">
        <v>1345</v>
      </c>
    </row>
    <row r="392" spans="1:2" x14ac:dyDescent="0.2">
      <c r="A392" s="9" t="s">
        <v>20</v>
      </c>
      <c r="B392">
        <v>168</v>
      </c>
    </row>
    <row r="393" spans="1:2" x14ac:dyDescent="0.2">
      <c r="A393" s="9" t="s">
        <v>20</v>
      </c>
      <c r="B393">
        <v>137</v>
      </c>
    </row>
    <row r="394" spans="1:2" x14ac:dyDescent="0.2">
      <c r="A394" s="9" t="s">
        <v>20</v>
      </c>
      <c r="B394">
        <v>186</v>
      </c>
    </row>
    <row r="395" spans="1:2" x14ac:dyDescent="0.2">
      <c r="A395" s="9" t="s">
        <v>20</v>
      </c>
      <c r="B395">
        <v>125</v>
      </c>
    </row>
    <row r="396" spans="1:2" x14ac:dyDescent="0.2">
      <c r="A396" s="9" t="s">
        <v>20</v>
      </c>
      <c r="B396">
        <v>202</v>
      </c>
    </row>
    <row r="397" spans="1:2" x14ac:dyDescent="0.2">
      <c r="A397" s="9" t="s">
        <v>20</v>
      </c>
      <c r="B397">
        <v>103</v>
      </c>
    </row>
    <row r="398" spans="1:2" x14ac:dyDescent="0.2">
      <c r="A398" s="9" t="s">
        <v>20</v>
      </c>
      <c r="B398">
        <v>1785</v>
      </c>
    </row>
    <row r="399" spans="1:2" x14ac:dyDescent="0.2">
      <c r="A399" s="9" t="s">
        <v>20</v>
      </c>
      <c r="B399">
        <v>157</v>
      </c>
    </row>
    <row r="400" spans="1:2" x14ac:dyDescent="0.2">
      <c r="A400" s="9" t="s">
        <v>20</v>
      </c>
      <c r="B400">
        <v>555</v>
      </c>
    </row>
    <row r="401" spans="1:2" x14ac:dyDescent="0.2">
      <c r="A401" s="9" t="s">
        <v>20</v>
      </c>
      <c r="B401">
        <v>297</v>
      </c>
    </row>
    <row r="402" spans="1:2" x14ac:dyDescent="0.2">
      <c r="A402" s="9" t="s">
        <v>20</v>
      </c>
      <c r="B402">
        <v>123</v>
      </c>
    </row>
    <row r="403" spans="1:2" x14ac:dyDescent="0.2">
      <c r="A403" s="9" t="s">
        <v>20</v>
      </c>
      <c r="B403">
        <v>3036</v>
      </c>
    </row>
    <row r="404" spans="1:2" x14ac:dyDescent="0.2">
      <c r="A404" s="9" t="s">
        <v>20</v>
      </c>
      <c r="B404">
        <v>144</v>
      </c>
    </row>
    <row r="405" spans="1:2" x14ac:dyDescent="0.2">
      <c r="A405" s="9" t="s">
        <v>20</v>
      </c>
      <c r="B405">
        <v>121</v>
      </c>
    </row>
    <row r="406" spans="1:2" x14ac:dyDescent="0.2">
      <c r="A406" s="9" t="s">
        <v>20</v>
      </c>
      <c r="B406">
        <v>181</v>
      </c>
    </row>
    <row r="407" spans="1:2" x14ac:dyDescent="0.2">
      <c r="A407" s="9" t="s">
        <v>20</v>
      </c>
      <c r="B407">
        <v>122</v>
      </c>
    </row>
    <row r="408" spans="1:2" x14ac:dyDescent="0.2">
      <c r="A408" s="9" t="s">
        <v>20</v>
      </c>
      <c r="B408">
        <v>1071</v>
      </c>
    </row>
    <row r="409" spans="1:2" x14ac:dyDescent="0.2">
      <c r="A409" s="9" t="s">
        <v>20</v>
      </c>
      <c r="B409">
        <v>980</v>
      </c>
    </row>
    <row r="410" spans="1:2" x14ac:dyDescent="0.2">
      <c r="A410" s="9" t="s">
        <v>20</v>
      </c>
      <c r="B410">
        <v>536</v>
      </c>
    </row>
    <row r="411" spans="1:2" x14ac:dyDescent="0.2">
      <c r="A411" s="9" t="s">
        <v>20</v>
      </c>
      <c r="B411">
        <v>1991</v>
      </c>
    </row>
    <row r="412" spans="1:2" x14ac:dyDescent="0.2">
      <c r="A412" s="9" t="s">
        <v>20</v>
      </c>
      <c r="B412">
        <v>180</v>
      </c>
    </row>
    <row r="413" spans="1:2" x14ac:dyDescent="0.2">
      <c r="A413" s="9" t="s">
        <v>20</v>
      </c>
      <c r="B413">
        <v>130</v>
      </c>
    </row>
    <row r="414" spans="1:2" x14ac:dyDescent="0.2">
      <c r="A414" s="9" t="s">
        <v>20</v>
      </c>
      <c r="B414">
        <v>122</v>
      </c>
    </row>
    <row r="415" spans="1:2" x14ac:dyDescent="0.2">
      <c r="A415" s="9" t="s">
        <v>20</v>
      </c>
      <c r="B415">
        <v>140</v>
      </c>
    </row>
    <row r="416" spans="1:2" x14ac:dyDescent="0.2">
      <c r="A416" s="9" t="s">
        <v>20</v>
      </c>
      <c r="B416">
        <v>3388</v>
      </c>
    </row>
    <row r="417" spans="1:2" x14ac:dyDescent="0.2">
      <c r="A417" s="9" t="s">
        <v>20</v>
      </c>
      <c r="B417">
        <v>280</v>
      </c>
    </row>
    <row r="418" spans="1:2" x14ac:dyDescent="0.2">
      <c r="A418" s="9" t="s">
        <v>20</v>
      </c>
      <c r="B418">
        <v>366</v>
      </c>
    </row>
    <row r="419" spans="1:2" x14ac:dyDescent="0.2">
      <c r="A419" s="9" t="s">
        <v>20</v>
      </c>
      <c r="B419">
        <v>270</v>
      </c>
    </row>
    <row r="420" spans="1:2" x14ac:dyDescent="0.2">
      <c r="A420" s="9" t="s">
        <v>20</v>
      </c>
      <c r="B420">
        <v>137</v>
      </c>
    </row>
    <row r="421" spans="1:2" x14ac:dyDescent="0.2">
      <c r="A421" s="9" t="s">
        <v>20</v>
      </c>
      <c r="B421">
        <v>3205</v>
      </c>
    </row>
    <row r="422" spans="1:2" x14ac:dyDescent="0.2">
      <c r="A422" s="9" t="s">
        <v>20</v>
      </c>
      <c r="B422">
        <v>288</v>
      </c>
    </row>
    <row r="423" spans="1:2" x14ac:dyDescent="0.2">
      <c r="A423" s="9" t="s">
        <v>20</v>
      </c>
      <c r="B423">
        <v>148</v>
      </c>
    </row>
    <row r="424" spans="1:2" x14ac:dyDescent="0.2">
      <c r="A424" s="9" t="s">
        <v>20</v>
      </c>
      <c r="B424">
        <v>114</v>
      </c>
    </row>
    <row r="425" spans="1:2" x14ac:dyDescent="0.2">
      <c r="A425" s="9" t="s">
        <v>20</v>
      </c>
      <c r="B425">
        <v>1518</v>
      </c>
    </row>
    <row r="426" spans="1:2" x14ac:dyDescent="0.2">
      <c r="A426" s="9" t="s">
        <v>20</v>
      </c>
      <c r="B426">
        <v>166</v>
      </c>
    </row>
    <row r="427" spans="1:2" x14ac:dyDescent="0.2">
      <c r="A427" s="9" t="s">
        <v>20</v>
      </c>
      <c r="B427">
        <v>100</v>
      </c>
    </row>
    <row r="428" spans="1:2" x14ac:dyDescent="0.2">
      <c r="A428" s="9" t="s">
        <v>20</v>
      </c>
      <c r="B428">
        <v>235</v>
      </c>
    </row>
    <row r="429" spans="1:2" x14ac:dyDescent="0.2">
      <c r="A429" s="9" t="s">
        <v>20</v>
      </c>
      <c r="B429">
        <v>148</v>
      </c>
    </row>
    <row r="430" spans="1:2" x14ac:dyDescent="0.2">
      <c r="A430" s="9" t="s">
        <v>20</v>
      </c>
      <c r="B430">
        <v>198</v>
      </c>
    </row>
    <row r="431" spans="1:2" x14ac:dyDescent="0.2">
      <c r="A431" s="9" t="s">
        <v>20</v>
      </c>
      <c r="B431">
        <v>150</v>
      </c>
    </row>
    <row r="432" spans="1:2" x14ac:dyDescent="0.2">
      <c r="A432" s="9" t="s">
        <v>20</v>
      </c>
      <c r="B432">
        <v>216</v>
      </c>
    </row>
    <row r="433" spans="1:2" x14ac:dyDescent="0.2">
      <c r="A433" s="9" t="s">
        <v>20</v>
      </c>
      <c r="B433">
        <v>5139</v>
      </c>
    </row>
    <row r="434" spans="1:2" x14ac:dyDescent="0.2">
      <c r="A434" s="9" t="s">
        <v>20</v>
      </c>
      <c r="B434">
        <v>2353</v>
      </c>
    </row>
    <row r="435" spans="1:2" x14ac:dyDescent="0.2">
      <c r="A435" s="9" t="s">
        <v>20</v>
      </c>
      <c r="B435">
        <v>78</v>
      </c>
    </row>
    <row r="436" spans="1:2" x14ac:dyDescent="0.2">
      <c r="A436" s="9" t="s">
        <v>20</v>
      </c>
      <c r="B436">
        <v>174</v>
      </c>
    </row>
    <row r="437" spans="1:2" x14ac:dyDescent="0.2">
      <c r="A437" s="9" t="s">
        <v>20</v>
      </c>
      <c r="B437">
        <v>164</v>
      </c>
    </row>
    <row r="438" spans="1:2" x14ac:dyDescent="0.2">
      <c r="A438" s="9" t="s">
        <v>20</v>
      </c>
      <c r="B438">
        <v>161</v>
      </c>
    </row>
    <row r="439" spans="1:2" x14ac:dyDescent="0.2">
      <c r="A439" s="9" t="s">
        <v>20</v>
      </c>
      <c r="B439">
        <v>138</v>
      </c>
    </row>
    <row r="440" spans="1:2" x14ac:dyDescent="0.2">
      <c r="A440" s="9" t="s">
        <v>20</v>
      </c>
      <c r="B440">
        <v>3308</v>
      </c>
    </row>
    <row r="441" spans="1:2" x14ac:dyDescent="0.2">
      <c r="A441" s="9" t="s">
        <v>20</v>
      </c>
      <c r="B441">
        <v>127</v>
      </c>
    </row>
    <row r="442" spans="1:2" x14ac:dyDescent="0.2">
      <c r="A442" s="9" t="s">
        <v>20</v>
      </c>
      <c r="B442">
        <v>207</v>
      </c>
    </row>
    <row r="443" spans="1:2" x14ac:dyDescent="0.2">
      <c r="A443" s="9" t="s">
        <v>20</v>
      </c>
      <c r="B443">
        <v>181</v>
      </c>
    </row>
    <row r="444" spans="1:2" x14ac:dyDescent="0.2">
      <c r="A444" s="9" t="s">
        <v>20</v>
      </c>
      <c r="B444">
        <v>110</v>
      </c>
    </row>
    <row r="445" spans="1:2" x14ac:dyDescent="0.2">
      <c r="A445" s="9" t="s">
        <v>20</v>
      </c>
      <c r="B445">
        <v>185</v>
      </c>
    </row>
    <row r="446" spans="1:2" x14ac:dyDescent="0.2">
      <c r="A446" s="9" t="s">
        <v>20</v>
      </c>
      <c r="B446">
        <v>121</v>
      </c>
    </row>
    <row r="447" spans="1:2" x14ac:dyDescent="0.2">
      <c r="A447" s="9" t="s">
        <v>20</v>
      </c>
      <c r="B447">
        <v>106</v>
      </c>
    </row>
    <row r="448" spans="1:2" x14ac:dyDescent="0.2">
      <c r="A448" s="9" t="s">
        <v>20</v>
      </c>
      <c r="B448">
        <v>142</v>
      </c>
    </row>
    <row r="449" spans="1:2" x14ac:dyDescent="0.2">
      <c r="A449" s="9" t="s">
        <v>20</v>
      </c>
      <c r="B449">
        <v>233</v>
      </c>
    </row>
    <row r="450" spans="1:2" x14ac:dyDescent="0.2">
      <c r="A450" s="9" t="s">
        <v>20</v>
      </c>
      <c r="B450">
        <v>218</v>
      </c>
    </row>
    <row r="451" spans="1:2" x14ac:dyDescent="0.2">
      <c r="A451" s="9" t="s">
        <v>20</v>
      </c>
      <c r="B451">
        <v>76</v>
      </c>
    </row>
    <row r="452" spans="1:2" x14ac:dyDescent="0.2">
      <c r="A452" s="9" t="s">
        <v>20</v>
      </c>
      <c r="B452">
        <v>43</v>
      </c>
    </row>
    <row r="453" spans="1:2" x14ac:dyDescent="0.2">
      <c r="A453" s="9" t="s">
        <v>20</v>
      </c>
      <c r="B453">
        <v>221</v>
      </c>
    </row>
    <row r="454" spans="1:2" x14ac:dyDescent="0.2">
      <c r="A454" s="9" t="s">
        <v>20</v>
      </c>
      <c r="B454">
        <v>2805</v>
      </c>
    </row>
    <row r="455" spans="1:2" x14ac:dyDescent="0.2">
      <c r="A455" s="9" t="s">
        <v>20</v>
      </c>
      <c r="B455">
        <v>68</v>
      </c>
    </row>
    <row r="456" spans="1:2" x14ac:dyDescent="0.2">
      <c r="A456" s="9" t="s">
        <v>20</v>
      </c>
      <c r="B456">
        <v>183</v>
      </c>
    </row>
    <row r="457" spans="1:2" x14ac:dyDescent="0.2">
      <c r="A457" s="9" t="s">
        <v>20</v>
      </c>
      <c r="B457">
        <v>133</v>
      </c>
    </row>
    <row r="458" spans="1:2" x14ac:dyDescent="0.2">
      <c r="A458" s="9" t="s">
        <v>20</v>
      </c>
      <c r="B458">
        <v>2489</v>
      </c>
    </row>
    <row r="459" spans="1:2" x14ac:dyDescent="0.2">
      <c r="A459" s="9" t="s">
        <v>20</v>
      </c>
      <c r="B459">
        <v>69</v>
      </c>
    </row>
    <row r="460" spans="1:2" x14ac:dyDescent="0.2">
      <c r="A460" s="9" t="s">
        <v>20</v>
      </c>
      <c r="B460">
        <v>279</v>
      </c>
    </row>
    <row r="461" spans="1:2" x14ac:dyDescent="0.2">
      <c r="A461" s="9" t="s">
        <v>20</v>
      </c>
      <c r="B461">
        <v>210</v>
      </c>
    </row>
    <row r="462" spans="1:2" x14ac:dyDescent="0.2">
      <c r="A462" s="9" t="s">
        <v>20</v>
      </c>
      <c r="B462">
        <v>2100</v>
      </c>
    </row>
    <row r="463" spans="1:2" x14ac:dyDescent="0.2">
      <c r="A463" s="9" t="s">
        <v>20</v>
      </c>
      <c r="B463">
        <v>252</v>
      </c>
    </row>
    <row r="464" spans="1:2" x14ac:dyDescent="0.2">
      <c r="A464" s="9" t="s">
        <v>20</v>
      </c>
      <c r="B464">
        <v>1280</v>
      </c>
    </row>
    <row r="465" spans="1:2" x14ac:dyDescent="0.2">
      <c r="A465" s="9" t="s">
        <v>20</v>
      </c>
      <c r="B465">
        <v>157</v>
      </c>
    </row>
    <row r="466" spans="1:2" x14ac:dyDescent="0.2">
      <c r="A466" s="9" t="s">
        <v>20</v>
      </c>
      <c r="B466">
        <v>194</v>
      </c>
    </row>
    <row r="467" spans="1:2" x14ac:dyDescent="0.2">
      <c r="A467" s="9" t="s">
        <v>20</v>
      </c>
      <c r="B467">
        <v>82</v>
      </c>
    </row>
    <row r="468" spans="1:2" x14ac:dyDescent="0.2">
      <c r="A468" s="9" t="s">
        <v>20</v>
      </c>
      <c r="B468">
        <v>4233</v>
      </c>
    </row>
    <row r="469" spans="1:2" x14ac:dyDescent="0.2">
      <c r="A469" s="9" t="s">
        <v>20</v>
      </c>
      <c r="B469">
        <v>1297</v>
      </c>
    </row>
    <row r="470" spans="1:2" x14ac:dyDescent="0.2">
      <c r="A470" s="9" t="s">
        <v>20</v>
      </c>
      <c r="B470">
        <v>165</v>
      </c>
    </row>
    <row r="471" spans="1:2" x14ac:dyDescent="0.2">
      <c r="A471" s="9" t="s">
        <v>20</v>
      </c>
      <c r="B471">
        <v>119</v>
      </c>
    </row>
    <row r="472" spans="1:2" x14ac:dyDescent="0.2">
      <c r="A472" s="9" t="s">
        <v>20</v>
      </c>
      <c r="B472">
        <v>1797</v>
      </c>
    </row>
    <row r="473" spans="1:2" x14ac:dyDescent="0.2">
      <c r="A473" s="9" t="s">
        <v>20</v>
      </c>
      <c r="B473">
        <v>261</v>
      </c>
    </row>
    <row r="474" spans="1:2" x14ac:dyDescent="0.2">
      <c r="A474" s="9" t="s">
        <v>20</v>
      </c>
      <c r="B474">
        <v>157</v>
      </c>
    </row>
    <row r="475" spans="1:2" x14ac:dyDescent="0.2">
      <c r="A475" s="9" t="s">
        <v>20</v>
      </c>
      <c r="B475">
        <v>3533</v>
      </c>
    </row>
    <row r="476" spans="1:2" x14ac:dyDescent="0.2">
      <c r="A476" s="9" t="s">
        <v>20</v>
      </c>
      <c r="B476">
        <v>155</v>
      </c>
    </row>
    <row r="477" spans="1:2" x14ac:dyDescent="0.2">
      <c r="A477" s="9" t="s">
        <v>20</v>
      </c>
      <c r="B477">
        <v>132</v>
      </c>
    </row>
    <row r="478" spans="1:2" x14ac:dyDescent="0.2">
      <c r="A478" s="9" t="s">
        <v>20</v>
      </c>
      <c r="B478">
        <v>1354</v>
      </c>
    </row>
    <row r="479" spans="1:2" x14ac:dyDescent="0.2">
      <c r="A479" s="9" t="s">
        <v>20</v>
      </c>
      <c r="B479">
        <v>48</v>
      </c>
    </row>
    <row r="480" spans="1:2" x14ac:dyDescent="0.2">
      <c r="A480" s="9" t="s">
        <v>20</v>
      </c>
      <c r="B480">
        <v>110</v>
      </c>
    </row>
    <row r="481" spans="1:2" x14ac:dyDescent="0.2">
      <c r="A481" s="9" t="s">
        <v>20</v>
      </c>
      <c r="B481">
        <v>172</v>
      </c>
    </row>
    <row r="482" spans="1:2" x14ac:dyDescent="0.2">
      <c r="A482" s="9" t="s">
        <v>20</v>
      </c>
      <c r="B482">
        <v>307</v>
      </c>
    </row>
    <row r="483" spans="1:2" x14ac:dyDescent="0.2">
      <c r="A483" s="9" t="s">
        <v>20</v>
      </c>
      <c r="B483">
        <v>160</v>
      </c>
    </row>
    <row r="484" spans="1:2" x14ac:dyDescent="0.2">
      <c r="A484" s="9" t="s">
        <v>20</v>
      </c>
      <c r="B484">
        <v>1467</v>
      </c>
    </row>
    <row r="485" spans="1:2" x14ac:dyDescent="0.2">
      <c r="A485" s="9" t="s">
        <v>20</v>
      </c>
      <c r="B485">
        <v>2662</v>
      </c>
    </row>
    <row r="486" spans="1:2" x14ac:dyDescent="0.2">
      <c r="A486" s="9" t="s">
        <v>20</v>
      </c>
      <c r="B486">
        <v>452</v>
      </c>
    </row>
    <row r="487" spans="1:2" x14ac:dyDescent="0.2">
      <c r="A487" s="9" t="s">
        <v>20</v>
      </c>
      <c r="B487">
        <v>158</v>
      </c>
    </row>
    <row r="488" spans="1:2" x14ac:dyDescent="0.2">
      <c r="A488" s="9" t="s">
        <v>20</v>
      </c>
      <c r="B488">
        <v>225</v>
      </c>
    </row>
    <row r="489" spans="1:2" x14ac:dyDescent="0.2">
      <c r="A489" s="9" t="s">
        <v>20</v>
      </c>
      <c r="B489">
        <v>65</v>
      </c>
    </row>
    <row r="490" spans="1:2" x14ac:dyDescent="0.2">
      <c r="A490" s="9" t="s">
        <v>20</v>
      </c>
      <c r="B490">
        <v>163</v>
      </c>
    </row>
    <row r="491" spans="1:2" x14ac:dyDescent="0.2">
      <c r="A491" s="9" t="s">
        <v>20</v>
      </c>
      <c r="B491">
        <v>85</v>
      </c>
    </row>
    <row r="492" spans="1:2" x14ac:dyDescent="0.2">
      <c r="A492" s="9" t="s">
        <v>20</v>
      </c>
      <c r="B492">
        <v>217</v>
      </c>
    </row>
    <row r="493" spans="1:2" x14ac:dyDescent="0.2">
      <c r="A493" s="9" t="s">
        <v>20</v>
      </c>
      <c r="B493">
        <v>150</v>
      </c>
    </row>
    <row r="494" spans="1:2" x14ac:dyDescent="0.2">
      <c r="A494" s="9" t="s">
        <v>20</v>
      </c>
      <c r="B494">
        <v>3272</v>
      </c>
    </row>
    <row r="495" spans="1:2" x14ac:dyDescent="0.2">
      <c r="A495" s="9" t="s">
        <v>20</v>
      </c>
      <c r="B495">
        <v>300</v>
      </c>
    </row>
    <row r="496" spans="1:2" x14ac:dyDescent="0.2">
      <c r="A496" s="9" t="s">
        <v>20</v>
      </c>
      <c r="B496">
        <v>126</v>
      </c>
    </row>
    <row r="497" spans="1:2" x14ac:dyDescent="0.2">
      <c r="A497" s="9" t="s">
        <v>20</v>
      </c>
      <c r="B497">
        <v>2320</v>
      </c>
    </row>
    <row r="498" spans="1:2" x14ac:dyDescent="0.2">
      <c r="A498" s="9" t="s">
        <v>20</v>
      </c>
      <c r="B498">
        <v>81</v>
      </c>
    </row>
    <row r="499" spans="1:2" x14ac:dyDescent="0.2">
      <c r="A499" s="9" t="s">
        <v>20</v>
      </c>
      <c r="B499">
        <v>1887</v>
      </c>
    </row>
    <row r="500" spans="1:2" x14ac:dyDescent="0.2">
      <c r="A500" s="9" t="s">
        <v>20</v>
      </c>
      <c r="B500">
        <v>4358</v>
      </c>
    </row>
    <row r="501" spans="1:2" x14ac:dyDescent="0.2">
      <c r="A501" s="9" t="s">
        <v>20</v>
      </c>
      <c r="B501">
        <v>53</v>
      </c>
    </row>
    <row r="502" spans="1:2" x14ac:dyDescent="0.2">
      <c r="A502" s="9" t="s">
        <v>20</v>
      </c>
      <c r="B502">
        <v>2414</v>
      </c>
    </row>
    <row r="503" spans="1:2" x14ac:dyDescent="0.2">
      <c r="A503" s="9" t="s">
        <v>20</v>
      </c>
      <c r="B503">
        <v>80</v>
      </c>
    </row>
    <row r="504" spans="1:2" x14ac:dyDescent="0.2">
      <c r="A504" s="9" t="s">
        <v>20</v>
      </c>
      <c r="B504">
        <v>193</v>
      </c>
    </row>
    <row r="505" spans="1:2" x14ac:dyDescent="0.2">
      <c r="A505" s="9" t="s">
        <v>20</v>
      </c>
      <c r="B505">
        <v>52</v>
      </c>
    </row>
    <row r="506" spans="1:2" x14ac:dyDescent="0.2">
      <c r="A506" s="9" t="s">
        <v>20</v>
      </c>
      <c r="B506">
        <v>290</v>
      </c>
    </row>
    <row r="507" spans="1:2" x14ac:dyDescent="0.2">
      <c r="A507" s="9" t="s">
        <v>20</v>
      </c>
      <c r="B507">
        <v>122</v>
      </c>
    </row>
    <row r="508" spans="1:2" x14ac:dyDescent="0.2">
      <c r="A508" s="9" t="s">
        <v>20</v>
      </c>
      <c r="B508">
        <v>1470</v>
      </c>
    </row>
    <row r="509" spans="1:2" x14ac:dyDescent="0.2">
      <c r="A509" s="9" t="s">
        <v>20</v>
      </c>
      <c r="B509">
        <v>165</v>
      </c>
    </row>
    <row r="510" spans="1:2" x14ac:dyDescent="0.2">
      <c r="A510" s="9" t="s">
        <v>20</v>
      </c>
      <c r="B510">
        <v>182</v>
      </c>
    </row>
    <row r="511" spans="1:2" x14ac:dyDescent="0.2">
      <c r="A511" s="9" t="s">
        <v>20</v>
      </c>
      <c r="B511">
        <v>199</v>
      </c>
    </row>
    <row r="512" spans="1:2" x14ac:dyDescent="0.2">
      <c r="A512" s="9" t="s">
        <v>20</v>
      </c>
      <c r="B512">
        <v>56</v>
      </c>
    </row>
    <row r="513" spans="1:2" x14ac:dyDescent="0.2">
      <c r="A513" s="9" t="s">
        <v>20</v>
      </c>
      <c r="B513">
        <v>1460</v>
      </c>
    </row>
    <row r="514" spans="1:2" x14ac:dyDescent="0.2">
      <c r="A514" s="9" t="s">
        <v>20</v>
      </c>
      <c r="B514">
        <v>123</v>
      </c>
    </row>
    <row r="515" spans="1:2" x14ac:dyDescent="0.2">
      <c r="A515" s="9" t="s">
        <v>20</v>
      </c>
      <c r="B515">
        <v>159</v>
      </c>
    </row>
    <row r="516" spans="1:2" x14ac:dyDescent="0.2">
      <c r="A516" s="9" t="s">
        <v>20</v>
      </c>
      <c r="B516">
        <v>110</v>
      </c>
    </row>
    <row r="517" spans="1:2" x14ac:dyDescent="0.2">
      <c r="A517" s="9" t="s">
        <v>20</v>
      </c>
      <c r="B517">
        <v>236</v>
      </c>
    </row>
    <row r="518" spans="1:2" x14ac:dyDescent="0.2">
      <c r="A518" s="9" t="s">
        <v>20</v>
      </c>
      <c r="B518">
        <v>191</v>
      </c>
    </row>
    <row r="519" spans="1:2" x14ac:dyDescent="0.2">
      <c r="A519" s="9" t="s">
        <v>20</v>
      </c>
      <c r="B519">
        <v>3934</v>
      </c>
    </row>
    <row r="520" spans="1:2" x14ac:dyDescent="0.2">
      <c r="A520" s="9" t="s">
        <v>20</v>
      </c>
      <c r="B520">
        <v>80</v>
      </c>
    </row>
    <row r="521" spans="1:2" x14ac:dyDescent="0.2">
      <c r="A521" s="9" t="s">
        <v>20</v>
      </c>
      <c r="B521">
        <v>462</v>
      </c>
    </row>
    <row r="522" spans="1:2" x14ac:dyDescent="0.2">
      <c r="A522" s="9" t="s">
        <v>20</v>
      </c>
      <c r="B522">
        <v>179</v>
      </c>
    </row>
    <row r="523" spans="1:2" x14ac:dyDescent="0.2">
      <c r="A523" s="9" t="s">
        <v>20</v>
      </c>
      <c r="B523">
        <v>1866</v>
      </c>
    </row>
    <row r="524" spans="1:2" x14ac:dyDescent="0.2">
      <c r="A524" s="9" t="s">
        <v>20</v>
      </c>
      <c r="B524">
        <v>156</v>
      </c>
    </row>
    <row r="525" spans="1:2" x14ac:dyDescent="0.2">
      <c r="A525" s="9" t="s">
        <v>20</v>
      </c>
      <c r="B525">
        <v>255</v>
      </c>
    </row>
    <row r="526" spans="1:2" x14ac:dyDescent="0.2">
      <c r="A526" s="9" t="s">
        <v>20</v>
      </c>
      <c r="B526">
        <v>2261</v>
      </c>
    </row>
    <row r="527" spans="1:2" x14ac:dyDescent="0.2">
      <c r="A527" s="9" t="s">
        <v>20</v>
      </c>
      <c r="B527">
        <v>40</v>
      </c>
    </row>
    <row r="528" spans="1:2" x14ac:dyDescent="0.2">
      <c r="A528" s="9" t="s">
        <v>20</v>
      </c>
      <c r="B528">
        <v>2289</v>
      </c>
    </row>
    <row r="529" spans="1:2" x14ac:dyDescent="0.2">
      <c r="A529" s="9" t="s">
        <v>20</v>
      </c>
      <c r="B529">
        <v>65</v>
      </c>
    </row>
    <row r="530" spans="1:2" x14ac:dyDescent="0.2">
      <c r="A530" s="9" t="s">
        <v>20</v>
      </c>
      <c r="B530">
        <v>3777</v>
      </c>
    </row>
    <row r="531" spans="1:2" x14ac:dyDescent="0.2">
      <c r="A531" s="9" t="s">
        <v>20</v>
      </c>
      <c r="B531">
        <v>184</v>
      </c>
    </row>
    <row r="532" spans="1:2" x14ac:dyDescent="0.2">
      <c r="A532" s="9" t="s">
        <v>20</v>
      </c>
      <c r="B532">
        <v>85</v>
      </c>
    </row>
    <row r="533" spans="1:2" x14ac:dyDescent="0.2">
      <c r="A533" s="9" t="s">
        <v>20</v>
      </c>
      <c r="B533">
        <v>144</v>
      </c>
    </row>
    <row r="534" spans="1:2" x14ac:dyDescent="0.2">
      <c r="A534" s="9" t="s">
        <v>20</v>
      </c>
      <c r="B534">
        <v>1902</v>
      </c>
    </row>
    <row r="535" spans="1:2" x14ac:dyDescent="0.2">
      <c r="A535" s="9" t="s">
        <v>20</v>
      </c>
      <c r="B535">
        <v>105</v>
      </c>
    </row>
    <row r="536" spans="1:2" x14ac:dyDescent="0.2">
      <c r="A536" s="9" t="s">
        <v>20</v>
      </c>
      <c r="B536">
        <v>132</v>
      </c>
    </row>
    <row r="537" spans="1:2" x14ac:dyDescent="0.2">
      <c r="A537" s="9" t="s">
        <v>20</v>
      </c>
      <c r="B537">
        <v>96</v>
      </c>
    </row>
    <row r="538" spans="1:2" x14ac:dyDescent="0.2">
      <c r="A538" s="9" t="s">
        <v>20</v>
      </c>
      <c r="B538">
        <v>114</v>
      </c>
    </row>
    <row r="539" spans="1:2" x14ac:dyDescent="0.2">
      <c r="A539" s="9" t="s">
        <v>20</v>
      </c>
      <c r="B539">
        <v>203</v>
      </c>
    </row>
    <row r="540" spans="1:2" x14ac:dyDescent="0.2">
      <c r="A540" s="9" t="s">
        <v>20</v>
      </c>
      <c r="B540">
        <v>1559</v>
      </c>
    </row>
    <row r="541" spans="1:2" x14ac:dyDescent="0.2">
      <c r="A541" s="9" t="s">
        <v>20</v>
      </c>
      <c r="B541">
        <v>1548</v>
      </c>
    </row>
    <row r="542" spans="1:2" x14ac:dyDescent="0.2">
      <c r="A542" s="9" t="s">
        <v>20</v>
      </c>
      <c r="B542">
        <v>80</v>
      </c>
    </row>
    <row r="543" spans="1:2" x14ac:dyDescent="0.2">
      <c r="A543" s="9" t="s">
        <v>20</v>
      </c>
      <c r="B543">
        <v>131</v>
      </c>
    </row>
    <row r="544" spans="1:2" x14ac:dyDescent="0.2">
      <c r="A544" s="9" t="s">
        <v>20</v>
      </c>
      <c r="B544">
        <v>112</v>
      </c>
    </row>
    <row r="545" spans="1:2" x14ac:dyDescent="0.2">
      <c r="A545" s="9" t="s">
        <v>20</v>
      </c>
      <c r="B545">
        <v>155</v>
      </c>
    </row>
    <row r="546" spans="1:2" x14ac:dyDescent="0.2">
      <c r="A546" s="9" t="s">
        <v>20</v>
      </c>
      <c r="B546">
        <v>266</v>
      </c>
    </row>
    <row r="547" spans="1:2" x14ac:dyDescent="0.2">
      <c r="A547" s="9" t="s">
        <v>20</v>
      </c>
      <c r="B547">
        <v>155</v>
      </c>
    </row>
    <row r="548" spans="1:2" x14ac:dyDescent="0.2">
      <c r="A548" s="9" t="s">
        <v>20</v>
      </c>
      <c r="B548">
        <v>207</v>
      </c>
    </row>
    <row r="549" spans="1:2" x14ac:dyDescent="0.2">
      <c r="A549" s="9" t="s">
        <v>20</v>
      </c>
      <c r="B549">
        <v>245</v>
      </c>
    </row>
    <row r="550" spans="1:2" x14ac:dyDescent="0.2">
      <c r="A550" s="9" t="s">
        <v>20</v>
      </c>
      <c r="B550">
        <v>1573</v>
      </c>
    </row>
    <row r="551" spans="1:2" x14ac:dyDescent="0.2">
      <c r="A551" s="9" t="s">
        <v>20</v>
      </c>
      <c r="B551">
        <v>114</v>
      </c>
    </row>
    <row r="552" spans="1:2" x14ac:dyDescent="0.2">
      <c r="A552" s="9" t="s">
        <v>20</v>
      </c>
      <c r="B552">
        <v>93</v>
      </c>
    </row>
    <row r="553" spans="1:2" x14ac:dyDescent="0.2">
      <c r="A553" s="9" t="s">
        <v>20</v>
      </c>
      <c r="B553">
        <v>1681</v>
      </c>
    </row>
    <row r="554" spans="1:2" x14ac:dyDescent="0.2">
      <c r="A554" s="9" t="s">
        <v>20</v>
      </c>
      <c r="B554">
        <v>32</v>
      </c>
    </row>
    <row r="555" spans="1:2" x14ac:dyDescent="0.2">
      <c r="A555" s="9" t="s">
        <v>20</v>
      </c>
      <c r="B555">
        <v>135</v>
      </c>
    </row>
    <row r="556" spans="1:2" x14ac:dyDescent="0.2">
      <c r="A556" s="9" t="s">
        <v>20</v>
      </c>
      <c r="B556">
        <v>140</v>
      </c>
    </row>
    <row r="557" spans="1:2" x14ac:dyDescent="0.2">
      <c r="A557" s="9" t="s">
        <v>20</v>
      </c>
      <c r="B557">
        <v>92</v>
      </c>
    </row>
    <row r="558" spans="1:2" x14ac:dyDescent="0.2">
      <c r="A558" s="9" t="s">
        <v>20</v>
      </c>
      <c r="B558">
        <v>1015</v>
      </c>
    </row>
    <row r="559" spans="1:2" x14ac:dyDescent="0.2">
      <c r="A559" s="9" t="s">
        <v>20</v>
      </c>
      <c r="B559">
        <v>323</v>
      </c>
    </row>
    <row r="560" spans="1:2" x14ac:dyDescent="0.2">
      <c r="A560" s="9" t="s">
        <v>20</v>
      </c>
      <c r="B560">
        <v>2326</v>
      </c>
    </row>
    <row r="561" spans="1:2" x14ac:dyDescent="0.2">
      <c r="A561" s="9" t="s">
        <v>20</v>
      </c>
      <c r="B561">
        <v>381</v>
      </c>
    </row>
    <row r="562" spans="1:2" x14ac:dyDescent="0.2">
      <c r="A562" s="9" t="s">
        <v>20</v>
      </c>
      <c r="B562">
        <v>480</v>
      </c>
    </row>
    <row r="563" spans="1:2" x14ac:dyDescent="0.2">
      <c r="A563" s="9" t="s">
        <v>20</v>
      </c>
      <c r="B563">
        <v>226</v>
      </c>
    </row>
    <row r="564" spans="1:2" x14ac:dyDescent="0.2">
      <c r="A564" s="9" t="s">
        <v>20</v>
      </c>
      <c r="B564">
        <v>241</v>
      </c>
    </row>
    <row r="565" spans="1:2" x14ac:dyDescent="0.2">
      <c r="A565" s="9" t="s">
        <v>20</v>
      </c>
      <c r="B565">
        <v>132</v>
      </c>
    </row>
    <row r="566" spans="1:2" x14ac:dyDescent="0.2">
      <c r="A566" s="9" t="s">
        <v>20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2023-05-11T01:14:40Z</dcterms:modified>
</cp:coreProperties>
</file>