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-2\C2S1 Procesadores del lenguaje\Bloque 2\"/>
    </mc:Choice>
  </mc:AlternateContent>
  <xr:revisionPtr revIDLastSave="0" documentId="13_ncr:1_{8521E906-5AE8-47AA-9817-17F7EA22C599}" xr6:coauthVersionLast="47" xr6:coauthVersionMax="47" xr10:uidLastSave="{00000000-0000-0000-0000-000000000000}"/>
  <bookViews>
    <workbookView xWindow="-23148" yWindow="-108" windowWidth="23256" windowHeight="12456" xr2:uid="{F28B6600-D47B-4A50-BC5B-E08A4B292729}"/>
  </bookViews>
  <sheets>
    <sheet name="Análise" sheetId="1" r:id="rId1"/>
    <sheet name="NLTK" sheetId="3" r:id="rId2"/>
    <sheet name="Gensim" sheetId="4" r:id="rId3"/>
    <sheet name="TextBlob" sheetId="5" r:id="rId4"/>
    <sheet name="Spacy" sheetId="6" r:id="rId5"/>
  </sheets>
  <definedNames>
    <definedName name="_xlcn.WorksheetConnection_Libro1gensimstats1" hidden="1">gensimstats[]</definedName>
    <definedName name="_xlcn.WorksheetConnection_Libro1nltkstats1" hidden="1">nltkstats[]</definedName>
    <definedName name="_xlcn.WorksheetConnection_Libro1spacystats1" hidden="1">spacystats[]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pacystats" name="spacystats" connection="WorksheetConnection_Libro1!spacystats"/>
          <x15:modelTable id="nltkstats" name="nltkstats" connection="WorksheetConnection_Libro1!nltkstats"/>
          <x15:modelTable id="gensimstats" name="gensimstats" connection="WorksheetConnection_Libro1!gensimstats"/>
        </x15:modelTables>
        <x15:modelRelationships>
          <x15:modelRelationship fromTable="gensimstats" fromColumn="Nombre" toTable="nltkstats" toColumn="Nombr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 a="1"/>
  <c r="E13" i="1" s="1"/>
  <c r="E12" i="1" a="1"/>
  <c r="E12" i="1" s="1"/>
  <c r="E11" i="1" a="1"/>
  <c r="E11" i="1" s="1"/>
  <c r="E10" i="1" a="1"/>
  <c r="E10" i="1" s="1"/>
  <c r="E3" i="1" a="1"/>
  <c r="E3" i="1" s="1"/>
  <c r="E6" i="1" a="1"/>
  <c r="E6" i="1" s="1"/>
  <c r="E5" i="1" a="1"/>
  <c r="E5" i="1" s="1"/>
  <c r="E4" i="1" a="1"/>
  <c r="E4" i="1" s="1"/>
  <c r="J6" i="6"/>
  <c r="I6" i="6"/>
  <c r="H6" i="6"/>
  <c r="G6" i="6"/>
  <c r="J5" i="6"/>
  <c r="I5" i="6"/>
  <c r="H5" i="6"/>
  <c r="G5" i="6"/>
  <c r="J4" i="6"/>
  <c r="I4" i="6"/>
  <c r="H4" i="6"/>
  <c r="G4" i="6"/>
  <c r="J3" i="6"/>
  <c r="I3" i="6"/>
  <c r="H3" i="6"/>
  <c r="G3" i="6"/>
  <c r="J6" i="5"/>
  <c r="I6" i="5"/>
  <c r="H6" i="5"/>
  <c r="G6" i="5"/>
  <c r="J5" i="5"/>
  <c r="I5" i="5"/>
  <c r="H5" i="5"/>
  <c r="G5" i="5"/>
  <c r="J4" i="5"/>
  <c r="I4" i="5"/>
  <c r="H4" i="5"/>
  <c r="G4" i="5"/>
  <c r="J3" i="5"/>
  <c r="I3" i="5"/>
  <c r="H3" i="5"/>
  <c r="G3" i="5"/>
  <c r="J6" i="3"/>
  <c r="I6" i="3"/>
  <c r="J5" i="3"/>
  <c r="I5" i="3"/>
  <c r="H6" i="3"/>
  <c r="H5" i="3"/>
  <c r="J4" i="3"/>
  <c r="I4" i="3"/>
  <c r="H4" i="3"/>
  <c r="J3" i="3"/>
  <c r="I3" i="3"/>
  <c r="H3" i="3"/>
  <c r="G6" i="3"/>
  <c r="G5" i="3"/>
  <c r="G4" i="3"/>
  <c r="G3" i="3"/>
  <c r="H6" i="4"/>
  <c r="H5" i="4"/>
  <c r="H4" i="4"/>
  <c r="H3" i="4"/>
  <c r="J6" i="4"/>
  <c r="J5" i="4"/>
  <c r="J4" i="4"/>
  <c r="J3" i="4"/>
  <c r="I6" i="4"/>
  <c r="I5" i="4"/>
  <c r="I4" i="4"/>
  <c r="I3" i="4"/>
  <c r="G6" i="4"/>
  <c r="G5" i="4"/>
  <c r="G4" i="4"/>
  <c r="G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CEA41-315F-4233-B70D-54997758B3C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F238B2E-6269-4C5D-954E-33ABEB73457A}" name="WorksheetConnection_Libro1!gensimstats" type="102" refreshedVersion="8" minRefreshableVersion="5">
    <extLst>
      <ext xmlns:x15="http://schemas.microsoft.com/office/spreadsheetml/2010/11/main" uri="{DE250136-89BD-433C-8126-D09CA5730AF9}">
        <x15:connection id="gensimstats">
          <x15:rangePr sourceName="_xlcn.WorksheetConnection_Libro1gensimstats1"/>
        </x15:connection>
      </ext>
    </extLst>
  </connection>
  <connection id="3" xr16:uid="{77B92887-7FC2-47A6-B2C5-1D19B23C381A}" name="WorksheetConnection_Libro1!nltkstats" type="102" refreshedVersion="8" minRefreshableVersion="5">
    <extLst>
      <ext xmlns:x15="http://schemas.microsoft.com/office/spreadsheetml/2010/11/main" uri="{DE250136-89BD-433C-8126-D09CA5730AF9}">
        <x15:connection id="nltkstats">
          <x15:rangePr sourceName="_xlcn.WorksheetConnection_Libro1nltkstats1"/>
        </x15:connection>
      </ext>
    </extLst>
  </connection>
  <connection id="4" xr16:uid="{60D2EFDC-FB58-4D69-B2BF-247EC4416400}" name="WorksheetConnection_Libro1!spacystats" type="102" refreshedVersion="8" minRefreshableVersion="5">
    <extLst>
      <ext xmlns:x15="http://schemas.microsoft.com/office/spreadsheetml/2010/11/main" uri="{DE250136-89BD-433C-8126-D09CA5730AF9}">
        <x15:connection id="spacystats">
          <x15:rangePr sourceName="_xlcn.WorksheetConnection_Libro1spacystat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<sst xmlns="http://schemas.openxmlformats.org/spreadsheetml/2006/main" count="72" uniqueCount="22">
  <si>
    <t>NLTK</t>
  </si>
  <si>
    <t>Gensim</t>
  </si>
  <si>
    <t>TextBlob</t>
  </si>
  <si>
    <t>Spacy</t>
  </si>
  <si>
    <t>doc1</t>
  </si>
  <si>
    <t>doc2</t>
  </si>
  <si>
    <t>conversacion1</t>
  </si>
  <si>
    <t>conversacion2</t>
  </si>
  <si>
    <t>Medias</t>
  </si>
  <si>
    <t>Doc1</t>
  </si>
  <si>
    <t>Doc2</t>
  </si>
  <si>
    <t>conv1</t>
  </si>
  <si>
    <t>conv2</t>
  </si>
  <si>
    <t>Mejor</t>
  </si>
  <si>
    <t>Peor</t>
  </si>
  <si>
    <t>Desv.tip</t>
  </si>
  <si>
    <t>Nombre</t>
  </si>
  <si>
    <t>Libreria</t>
  </si>
  <si>
    <t>conversacion 1</t>
  </si>
  <si>
    <t>conversacion 2</t>
  </si>
  <si>
    <t>Desv. Std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</si>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</sst>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gl-ES"/>
              <a:t>Media de los tiempos de ejecución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Análise!$D$3</c:f>
              <c:strCache>
                <c:ptCount val="1"/>
                <c:pt idx="0">
                  <c:v>NLTK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Análise!$E$2:$H$2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Análise!$E$3:$H$3</c:f>
              <c:numCache>
                <c:formatCode>0.00</c:formatCode>
                <c:ptCount val="4"/>
                <c:pt idx="0">
                  <c:v>0.69930064570999773</c:v>
                </c:pt>
                <c:pt idx="1">
                  <c:v>1.1489714870900019</c:v>
                </c:pt>
                <c:pt idx="2">
                  <c:v>0.16442748813999855</c:v>
                </c:pt>
                <c:pt idx="3">
                  <c:v>0.82452297597999857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F-4A90-B313-E778195278D5}"/>
            </c:ext>
          </c:extLst>
        </c:ser>
        <c:ser>
          <c:idx val="1"/>
          <c:order val="1"/>
          <c:tx>
            <c:strRef>
              <c:f>Análise!$D$4</c:f>
              <c:strCache>
                <c:ptCount val="1"/>
                <c:pt idx="0">
                  <c:v>Gensim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Análise!$E$2:$H$2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Análise!$E$4:$H$4</c:f>
              <c:numCache>
                <c:formatCode>0.00</c:formatCode>
                <c:ptCount val="4"/>
                <c:pt idx="0">
                  <c:v>0.94179942554000262</c:v>
                </c:pt>
                <c:pt idx="1">
                  <c:v>1.5638126044499814</c:v>
                </c:pt>
                <c:pt idx="2">
                  <c:v>0.24365134718003445</c:v>
                </c:pt>
                <c:pt idx="3">
                  <c:v>1.2536049898900183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F-4A90-B313-E778195278D5}"/>
            </c:ext>
          </c:extLst>
        </c:ser>
        <c:ser>
          <c:idx val="2"/>
          <c:order val="2"/>
          <c:tx>
            <c:strRef>
              <c:f>Análise!$D$5</c:f>
              <c:strCache>
                <c:ptCount val="1"/>
                <c:pt idx="0">
                  <c:v>TextBlob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Análise!$E$2:$H$2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Análise!$E$5:$H$5</c:f>
              <c:numCache>
                <c:formatCode>0.00</c:formatCode>
                <c:ptCount val="4"/>
                <c:pt idx="0">
                  <c:v>1.9931386477300004</c:v>
                </c:pt>
                <c:pt idx="1">
                  <c:v>1.5172761988799988</c:v>
                </c:pt>
                <c:pt idx="2">
                  <c:v>0.23665328144000056</c:v>
                </c:pt>
                <c:pt idx="3">
                  <c:v>1.6242606509500024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F-4A90-B313-E778195278D5}"/>
            </c:ext>
          </c:extLst>
        </c:ser>
        <c:ser>
          <c:idx val="3"/>
          <c:order val="3"/>
          <c:tx>
            <c:strRef>
              <c:f>Análise!$D$6</c:f>
              <c:strCache>
                <c:ptCount val="1"/>
                <c:pt idx="0">
                  <c:v>Spacy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Análise!$E$2:$H$2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Análise!$E$6:$H$6</c:f>
              <c:numCache>
                <c:formatCode>0.00</c:formatCode>
                <c:ptCount val="4"/>
                <c:pt idx="0">
                  <c:v>2.436584028510024</c:v>
                </c:pt>
                <c:pt idx="1">
                  <c:v>4.2065880258999826</c:v>
                </c:pt>
                <c:pt idx="2">
                  <c:v>1.660048631120044</c:v>
                </c:pt>
                <c:pt idx="3">
                  <c:v>3.1095428096999149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AF-4A90-B313-E7781952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8407568"/>
        <c:axId val="1308403248"/>
      </c:barChart>
      <c:catAx>
        <c:axId val="13084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308403248"/>
        <c:crosses val="autoZero"/>
        <c:auto val="1"/>
        <c:lblAlgn val="ctr"/>
        <c:lblOffset val="100"/>
        <c:noMultiLvlLbl val="0"/>
      </c:catAx>
      <c:valAx>
        <c:axId val="13084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3084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gl-ES"/>
              <a:t>Desviación stándar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Análise!$D$10</c:f>
              <c:strCache>
                <c:ptCount val="1"/>
                <c:pt idx="0">
                  <c:v>NLTK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Análise!$E$9:$H$9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Análise!$E$10:$H$10</c:f>
              <c:numCache>
                <c:formatCode>0.00</c:formatCode>
                <c:ptCount val="4"/>
                <c:pt idx="0">
                  <c:v>0.15514177793245337</c:v>
                </c:pt>
                <c:pt idx="1">
                  <c:v>0.2953114224914995</c:v>
                </c:pt>
                <c:pt idx="2">
                  <c:v>3.6599682780550043E-2</c:v>
                </c:pt>
                <c:pt idx="3">
                  <c:v>0.18893764720072412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8-4201-9CC9-8234A4039562}"/>
            </c:ext>
          </c:extLst>
        </c:ser>
        <c:ser>
          <c:idx val="1"/>
          <c:order val="1"/>
          <c:tx>
            <c:strRef>
              <c:f>Análise!$D$11</c:f>
              <c:strCache>
                <c:ptCount val="1"/>
                <c:pt idx="0">
                  <c:v>Gensim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Análise!$E$9:$H$9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Análise!$E$11:$H$11</c:f>
              <c:numCache>
                <c:formatCode>0.00</c:formatCode>
                <c:ptCount val="4"/>
                <c:pt idx="0">
                  <c:v>0.22426113521195112</c:v>
                </c:pt>
                <c:pt idx="1">
                  <c:v>0.33791494292656299</c:v>
                </c:pt>
                <c:pt idx="2">
                  <c:v>5.8390733627693897E-2</c:v>
                </c:pt>
                <c:pt idx="3">
                  <c:v>0.2730914667338239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B8-4201-9CC9-8234A4039562}"/>
            </c:ext>
          </c:extLst>
        </c:ser>
        <c:ser>
          <c:idx val="2"/>
          <c:order val="2"/>
          <c:tx>
            <c:strRef>
              <c:f>Análise!$D$12</c:f>
              <c:strCache>
                <c:ptCount val="1"/>
                <c:pt idx="0">
                  <c:v>TextBlob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Análise!$E$9:$H$9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Análise!$E$12:$H$12</c:f>
              <c:numCache>
                <c:formatCode>0.00</c:formatCode>
                <c:ptCount val="4"/>
                <c:pt idx="0">
                  <c:v>0.61101605098377998</c:v>
                </c:pt>
                <c:pt idx="1">
                  <c:v>0.34423706614947347</c:v>
                </c:pt>
                <c:pt idx="2">
                  <c:v>6.732429579882275E-2</c:v>
                </c:pt>
                <c:pt idx="3">
                  <c:v>0.36956374974257705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8-4201-9CC9-8234A4039562}"/>
            </c:ext>
          </c:extLst>
        </c:ser>
        <c:ser>
          <c:idx val="3"/>
          <c:order val="3"/>
          <c:tx>
            <c:strRef>
              <c:f>Análise!$D$13</c:f>
              <c:strCache>
                <c:ptCount val="1"/>
                <c:pt idx="0">
                  <c:v>Spacy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Análise!$E$9:$H$9</c:f>
              <c:strCache>
                <c:ptCount val="4"/>
                <c:pt idx="0">
                  <c:v>Doc1</c:v>
                </c:pt>
                <c:pt idx="1">
                  <c:v>Doc2</c:v>
                </c:pt>
                <c:pt idx="2">
                  <c:v>conversacion 1</c:v>
                </c:pt>
                <c:pt idx="3">
                  <c:v>conversacion 2</c:v>
                </c:pt>
              </c:strCache>
            </c:strRef>
          </c:cat>
          <c:val>
            <c:numRef>
              <c:f>Análise!$E$13:$H$13</c:f>
              <c:numCache>
                <c:formatCode>0.00</c:formatCode>
                <c:ptCount val="4"/>
                <c:pt idx="0">
                  <c:v>0.38308913851525539</c:v>
                </c:pt>
                <c:pt idx="1">
                  <c:v>0.51231886250624337</c:v>
                </c:pt>
                <c:pt idx="2">
                  <c:v>0.27622938905053085</c:v>
                </c:pt>
                <c:pt idx="3">
                  <c:v>0.40339971888495313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B8-4201-9CC9-8234A4039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8425328"/>
        <c:axId val="1308423888"/>
      </c:barChart>
      <c:catAx>
        <c:axId val="13084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308423888"/>
        <c:crosses val="autoZero"/>
        <c:auto val="1"/>
        <c:lblAlgn val="ctr"/>
        <c:lblOffset val="100"/>
        <c:noMultiLvlLbl val="0"/>
      </c:catAx>
      <c:valAx>
        <c:axId val="13084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30842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13</xdr:row>
      <xdr:rowOff>146685</xdr:rowOff>
    </xdr:from>
    <xdr:to>
      <xdr:col>16</xdr:col>
      <xdr:colOff>445770</xdr:colOff>
      <xdr:row>28</xdr:row>
      <xdr:rowOff>146685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7EB5D0-A491-F51D-02A4-05AAA4C1C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411480</xdr:colOff>
      <xdr:row>3</xdr:row>
      <xdr:rowOff>89535</xdr:rowOff>
    </xdr:from>
    <xdr:to>
      <xdr:col>14</xdr:col>
      <xdr:colOff>38100</xdr:colOff>
      <xdr:row>18</xdr:row>
      <xdr:rowOff>89535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6E7328-89EA-8586-6229-E23550971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3A545-DC3C-468D-A17D-20C76DBD6D40}" name="NLTK" displayName="NLTK" ref="A1:D101" totalsRowShown="0" headerRowDxfId="36" dataDxfId="35">
  <autoFilter ref="A1:D101" xr:uid="{3803A545-DC3C-468D-A17D-20C76DBD6D40}"/>
  <tableColumns count="4">
    <tableColumn id="1" xr3:uid="{96183723-0660-43EC-BC0C-D584793C5657}" name="doc1" dataDxfId="34"/>
    <tableColumn id="2" xr3:uid="{8CFACF92-1675-48DE-8D3E-4450E8AFEB9E}" name="doc2" dataDxfId="33"/>
    <tableColumn id="3" xr3:uid="{3E44F444-2E8E-4ED8-9DD1-CE743BCB0546}" name="conversacion1" dataDxfId="32"/>
    <tableColumn id="4" xr3:uid="{C0B05304-6CFE-4A50-8351-D96022FB18D7}" name="conversacion2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0520F3-22EA-455A-A3E1-3FC68A085BBC}" name="nltkstats" displayName="nltkstats" ref="F2:J6" totalsRowShown="0">
  <autoFilter ref="F2:J6" xr:uid="{550520F3-22EA-455A-A3E1-3FC68A085BBC}"/>
  <tableColumns count="5">
    <tableColumn id="1" xr3:uid="{21CF5AB9-15A7-4F39-B4DE-A7F3CEA46090}" name="Nombre"/>
    <tableColumn id="2" xr3:uid="{591B9A4C-D580-445E-98F2-0325348E0D53}" name="Medias" dataDxfId="30"/>
    <tableColumn id="3" xr3:uid="{7070D2F7-A433-40F1-B3F6-91A2B3454E15}" name="Desv.tip" dataDxfId="29"/>
    <tableColumn id="4" xr3:uid="{EE87C0C7-3360-493A-A01C-6DC8E1BF9030}" name="Mejor" dataDxfId="28"/>
    <tableColumn id="5" xr3:uid="{CFCA46BC-3F0F-4790-9247-38A1A5436334}" name="Peor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A4163C-A496-4AA3-9DD0-64CEC55F7CDA}" name="Gensim" displayName="Gensim" ref="A1:D101" totalsRowShown="0" dataDxfId="26">
  <autoFilter ref="A1:D101" xr:uid="{E6A4163C-A496-4AA3-9DD0-64CEC55F7CDA}"/>
  <tableColumns count="4">
    <tableColumn id="1" xr3:uid="{99275FCA-04ED-4AF8-B5E0-E95221116855}" name="doc1" dataDxfId="25"/>
    <tableColumn id="2" xr3:uid="{3A52921C-B702-458F-92FC-3EC1803ACECF}" name="doc2" dataDxfId="24"/>
    <tableColumn id="3" xr3:uid="{4D9E984E-ECFA-4484-8F0B-17D099EB43A9}" name="conversacion1" dataDxfId="23"/>
    <tableColumn id="4" xr3:uid="{9A22CF41-91BF-41B4-92B5-DF181A354C20}" name="conversacion2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4B0A5C-A63A-4DF5-A65C-E063CEEDE869}" name="gensimstats" displayName="gensimstats" ref="F2:J6" totalsRowShown="0">
  <autoFilter ref="F2:J6" xr:uid="{394B0A5C-A63A-4DF5-A65C-E063CEEDE869}"/>
  <tableColumns count="5">
    <tableColumn id="1" xr3:uid="{7CA5D333-F953-46C7-9F1F-41A03E893135}" name="Nombre"/>
    <tableColumn id="2" xr3:uid="{3E5322C7-CDEE-4D85-9E2B-6F4BEDE9566A}" name="Medias" dataDxfId="21"/>
    <tableColumn id="3" xr3:uid="{CF20E01A-CB49-444F-A9D6-E1110F9744B4}" name="Desv.tip" dataDxfId="20"/>
    <tableColumn id="4" xr3:uid="{0D46E44E-C249-4CD1-83CF-41A3CFBFF99D}" name="Mejor" dataDxfId="19"/>
    <tableColumn id="5" xr3:uid="{07C7E395-8249-4A95-BDB8-5ECF4BA1BC8C}" name="Peor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0DD1A-F7A4-4BC3-9D59-42027C7D81A2}" name="TextBlob" displayName="TextBlob" ref="A1:D101" totalsRowShown="0" dataDxfId="17">
  <autoFilter ref="A1:D101" xr:uid="{4200DD1A-F7A4-4BC3-9D59-42027C7D81A2}"/>
  <tableColumns count="4">
    <tableColumn id="1" xr3:uid="{009E2686-EBE9-42FD-BB60-349735C4FD42}" name="doc1" dataDxfId="16"/>
    <tableColumn id="2" xr3:uid="{4554F4AA-F36B-45B4-86AC-F3995C50E9EA}" name="doc2" dataDxfId="15"/>
    <tableColumn id="3" xr3:uid="{61D80BAF-28DB-4D0A-A1D6-84D9E3068472}" name="conversacion1" dataDxfId="14"/>
    <tableColumn id="4" xr3:uid="{AEE5B158-D7D3-4609-922F-77200AC14150}" name="conversacion2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A5CCE-4D68-4FF6-8ECA-1EB2B27B7182}" name="textblobstats" displayName="textblobstats" ref="F2:J6" totalsRowShown="0">
  <autoFilter ref="F2:J6" xr:uid="{7EAA5CCE-4D68-4FF6-8ECA-1EB2B27B7182}"/>
  <tableColumns count="5">
    <tableColumn id="1" xr3:uid="{67105F8A-EADF-459C-A205-4131C6138A1A}" name="Nombre"/>
    <tableColumn id="2" xr3:uid="{096F5EFA-6237-44F6-8161-3076EA128255}" name="Medias" dataDxfId="12"/>
    <tableColumn id="3" xr3:uid="{DCDAF47C-865A-4AE3-8988-4295009CC300}" name="Desv.tip" dataDxfId="11"/>
    <tableColumn id="4" xr3:uid="{145C7BE5-8E8E-4B31-99BE-AF79EEE57204}" name="Mejor" dataDxfId="10"/>
    <tableColumn id="5" xr3:uid="{70340727-1FCF-4D98-BB8C-C6C6E19D66F9}" name="Peor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899053-E69A-4945-9EBC-3452787A0DED}" name="Spacy" displayName="Spacy" ref="A1:D101" totalsRowShown="0" dataDxfId="8">
  <autoFilter ref="A1:D101" xr:uid="{BB899053-E69A-4945-9EBC-3452787A0DED}"/>
  <tableColumns count="4">
    <tableColumn id="1" xr3:uid="{ADB11098-06D8-474F-82A3-D4BA32B80F73}" name="doc1" dataDxfId="7"/>
    <tableColumn id="2" xr3:uid="{6F9288D9-EEF7-4D4F-B596-1D23E18B24D2}" name="doc2" dataDxfId="6"/>
    <tableColumn id="3" xr3:uid="{983FD862-5445-47DD-9D09-07A19FE24EA1}" name="conversacion1" dataDxfId="5"/>
    <tableColumn id="4" xr3:uid="{D2CF4801-EFA4-48C3-A64B-7B8E5FD418B2}" name="conversacion2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15FB2A-4D0C-4C65-A890-0CB25050D687}" name="spacystats" displayName="spacystats" ref="F2:J6" totalsRowShown="0">
  <autoFilter ref="F2:J6" xr:uid="{2015FB2A-4D0C-4C65-A890-0CB25050D687}"/>
  <tableColumns count="5">
    <tableColumn id="1" xr3:uid="{EEDF352B-8AA2-468A-8BF1-F09E5D16B6D4}" name="Nombre"/>
    <tableColumn id="2" xr3:uid="{AE525290-678A-4F19-9C95-B1DBAC77A29E}" name="Medias" dataDxfId="3"/>
    <tableColumn id="3" xr3:uid="{CE12551C-C7E7-48FE-AB41-D236A915C355}" name="Desv.tip" dataDxfId="2"/>
    <tableColumn id="4" xr3:uid="{38F301FE-3D50-4CA2-8CA1-9E037066307C}" name="Mejor" dataDxfId="1"/>
    <tableColumn id="5" xr3:uid="{0C46067A-5586-4AC9-A6D3-1CB9586F13D9}" name="Pe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CF42-305B-4E6B-903A-2218D6952950}">
  <dimension ref="C1:H15"/>
  <sheetViews>
    <sheetView tabSelected="1" workbookViewId="0">
      <selection activeCell="E14" sqref="E14"/>
    </sheetView>
  </sheetViews>
  <sheetFormatPr baseColWidth="10" defaultRowHeight="15" x14ac:dyDescent="0.25"/>
  <cols>
    <col min="5" max="5" width="16.5703125" bestFit="1" customWidth="1"/>
    <col min="6" max="6" width="14.5703125" bestFit="1" customWidth="1"/>
    <col min="7" max="7" width="15.42578125" bestFit="1" customWidth="1"/>
    <col min="8" max="8" width="14.5703125" bestFit="1" customWidth="1"/>
    <col min="9" max="9" width="15.42578125" bestFit="1" customWidth="1"/>
  </cols>
  <sheetData>
    <row r="1" spans="3:8" x14ac:dyDescent="0.25">
      <c r="C1" t="s">
        <v>21</v>
      </c>
    </row>
    <row r="2" spans="3:8" x14ac:dyDescent="0.25">
      <c r="D2" t="s">
        <v>17</v>
      </c>
      <c r="E2" t="s">
        <v>9</v>
      </c>
      <c r="F2" t="s">
        <v>10</v>
      </c>
      <c r="G2" t="s">
        <v>18</v>
      </c>
      <c r="H2" t="s">
        <v>19</v>
      </c>
    </row>
    <row r="3" spans="3:8" x14ac:dyDescent="0.25">
      <c r="D3" t="s">
        <v>0</v>
      </c>
      <c r="E3" s="2" cm="1">
        <f t="array" ref="E3:H3">TRANSPOSE(nltkstats[Medias])</f>
        <v>0.69930064570999773</v>
      </c>
      <c r="F3" s="2">
        <v>1.1489714870900019</v>
      </c>
      <c r="G3" s="2">
        <v>0.16442748813999855</v>
      </c>
      <c r="H3" s="2">
        <v>0.82452297597999857</v>
      </c>
    </row>
    <row r="4" spans="3:8" x14ac:dyDescent="0.25">
      <c r="D4" t="s">
        <v>1</v>
      </c>
      <c r="E4" s="2" cm="1">
        <f t="array" ref="E4:H4">TRANSPOSE(gensimstats[Medias])</f>
        <v>0.94179942554000262</v>
      </c>
      <c r="F4" s="2">
        <v>1.5638126044499814</v>
      </c>
      <c r="G4" s="2">
        <v>0.24365134718003445</v>
      </c>
      <c r="H4" s="2">
        <v>1.2536049898900183</v>
      </c>
    </row>
    <row r="5" spans="3:8" x14ac:dyDescent="0.25">
      <c r="D5" t="s">
        <v>2</v>
      </c>
      <c r="E5" s="2" cm="1">
        <f t="array" ref="E5:H5">TRANSPOSE(textblobstats[Medias])</f>
        <v>1.9931386477300004</v>
      </c>
      <c r="F5" s="2">
        <v>1.5172761988799988</v>
      </c>
      <c r="G5" s="2">
        <v>0.23665328144000056</v>
      </c>
      <c r="H5" s="2">
        <v>1.6242606509500024</v>
      </c>
    </row>
    <row r="6" spans="3:8" x14ac:dyDescent="0.25">
      <c r="D6" t="s">
        <v>3</v>
      </c>
      <c r="E6" s="2" cm="1">
        <f t="array" ref="E6:H6">TRANSPOSE(spacystats[Medias])</f>
        <v>2.436584028510024</v>
      </c>
      <c r="F6" s="2">
        <v>4.2065880258999826</v>
      </c>
      <c r="G6" s="2">
        <v>1.660048631120044</v>
      </c>
      <c r="H6" s="2">
        <v>3.1095428096999149</v>
      </c>
    </row>
    <row r="8" spans="3:8" x14ac:dyDescent="0.25">
      <c r="C8" t="s">
        <v>20</v>
      </c>
    </row>
    <row r="9" spans="3:8" x14ac:dyDescent="0.25">
      <c r="D9" t="s">
        <v>17</v>
      </c>
      <c r="E9" t="s">
        <v>9</v>
      </c>
      <c r="F9" t="s">
        <v>10</v>
      </c>
      <c r="G9" t="s">
        <v>18</v>
      </c>
      <c r="H9" t="s">
        <v>19</v>
      </c>
    </row>
    <row r="10" spans="3:8" x14ac:dyDescent="0.25">
      <c r="D10" t="s">
        <v>0</v>
      </c>
      <c r="E10" s="2" cm="1">
        <f t="array" ref="E10:H10">TRANSPOSE(nltkstats[Desv.tip])</f>
        <v>0.15514177793245337</v>
      </c>
      <c r="F10" s="2">
        <v>0.2953114224914995</v>
      </c>
      <c r="G10" s="2">
        <v>3.6599682780550043E-2</v>
      </c>
      <c r="H10" s="2">
        <v>0.18893764720072412</v>
      </c>
    </row>
    <row r="11" spans="3:8" x14ac:dyDescent="0.25">
      <c r="D11" t="s">
        <v>1</v>
      </c>
      <c r="E11" s="2" cm="1">
        <f t="array" ref="E11:H11">TRANSPOSE(gensimstats[Desv.tip])</f>
        <v>0.22426113521195112</v>
      </c>
      <c r="F11" s="2">
        <v>0.33791494292656299</v>
      </c>
      <c r="G11" s="2">
        <v>5.8390733627693897E-2</v>
      </c>
      <c r="H11" s="2">
        <v>0.2730914667338239</v>
      </c>
    </row>
    <row r="12" spans="3:8" x14ac:dyDescent="0.25">
      <c r="D12" t="s">
        <v>2</v>
      </c>
      <c r="E12" s="2" cm="1">
        <f t="array" ref="E12:H12">TRANSPOSE(textblobstats[Desv.tip])</f>
        <v>0.61101605098377998</v>
      </c>
      <c r="F12" s="2">
        <v>0.34423706614947347</v>
      </c>
      <c r="G12" s="2">
        <v>6.732429579882275E-2</v>
      </c>
      <c r="H12" s="2">
        <v>0.36956374974257705</v>
      </c>
    </row>
    <row r="13" spans="3:8" x14ac:dyDescent="0.25">
      <c r="D13" t="s">
        <v>3</v>
      </c>
      <c r="E13" s="2" cm="1">
        <f t="array" ref="E13:H13">TRANSPOSE(spacystats[Desv.tip])</f>
        <v>0.38308913851525539</v>
      </c>
      <c r="F13" s="2">
        <v>0.51231886250624337</v>
      </c>
      <c r="G13" s="2">
        <v>0.27622938905053085</v>
      </c>
      <c r="H13" s="2">
        <v>0.40339971888495313</v>
      </c>
    </row>
    <row r="14" spans="3:8" x14ac:dyDescent="0.25">
      <c r="H14" s="2"/>
    </row>
    <row r="15" spans="3:8" x14ac:dyDescent="0.25">
      <c r="H15" s="2"/>
    </row>
  </sheetData>
  <conditionalFormatting sqref="E3:E6">
    <cfRule type="colorScale" priority="17">
      <colorScale>
        <cfvo type="min"/>
        <cfvo type="max"/>
        <color theme="6" tint="0.59999389629810485"/>
        <color rgb="FFFF0000"/>
      </colorScale>
    </cfRule>
  </conditionalFormatting>
  <conditionalFormatting sqref="E10:E13">
    <cfRule type="colorScale" priority="12">
      <colorScale>
        <cfvo type="min"/>
        <cfvo type="max"/>
        <color theme="4"/>
        <color rgb="FFFFFF00"/>
      </colorScale>
    </cfRule>
  </conditionalFormatting>
  <conditionalFormatting sqref="F3:F6">
    <cfRule type="colorScale" priority="15">
      <colorScale>
        <cfvo type="min"/>
        <cfvo type="max"/>
        <color theme="6" tint="0.59999389629810485"/>
        <color rgb="FFFF0000"/>
      </colorScale>
    </cfRule>
  </conditionalFormatting>
  <conditionalFormatting sqref="F10:F13">
    <cfRule type="colorScale" priority="1">
      <colorScale>
        <cfvo type="min"/>
        <cfvo type="max"/>
        <color theme="4"/>
        <color rgb="FFFFFF00"/>
      </colorScale>
    </cfRule>
  </conditionalFormatting>
  <conditionalFormatting sqref="G3:G6">
    <cfRule type="colorScale" priority="13">
      <colorScale>
        <cfvo type="min"/>
        <cfvo type="max"/>
        <color theme="6" tint="0.59999389629810485"/>
        <color rgb="FFFF0000"/>
      </colorScale>
    </cfRule>
    <cfRule type="colorScale" priority="16">
      <colorScale>
        <cfvo type="min"/>
        <cfvo type="max"/>
        <color theme="6" tint="0.59999389629810485"/>
        <color rgb="FFFF0000"/>
      </colorScale>
    </cfRule>
  </conditionalFormatting>
  <conditionalFormatting sqref="G10:G13">
    <cfRule type="colorScale" priority="2">
      <colorScale>
        <cfvo type="min"/>
        <cfvo type="max"/>
        <color theme="4"/>
        <color rgb="FFFFFF00"/>
      </colorScale>
    </cfRule>
  </conditionalFormatting>
  <conditionalFormatting sqref="H3:H6">
    <cfRule type="colorScale" priority="14">
      <colorScale>
        <cfvo type="min"/>
        <cfvo type="max"/>
        <color theme="6" tint="0.59999389629810485"/>
        <color rgb="FFFF0000"/>
      </colorScale>
    </cfRule>
  </conditionalFormatting>
  <conditionalFormatting sqref="H10:H13">
    <cfRule type="colorScale" priority="3">
      <colorScale>
        <cfvo type="min"/>
        <cfvo type="max"/>
        <color theme="4"/>
        <color rgb="FFFFFF00"/>
      </colorScale>
    </cfRule>
  </conditionalFormatting>
  <conditionalFormatting sqref="H14:H15">
    <cfRule type="colorScale" priority="5">
      <colorScale>
        <cfvo type="min"/>
        <cfvo type="max"/>
        <color theme="4"/>
        <color rgb="FFFFFF00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4946-A827-48A2-B70D-324FF5373076}">
  <dimension ref="A1:J101"/>
  <sheetViews>
    <sheetView workbookViewId="0">
      <selection activeCell="C12" sqref="C12"/>
    </sheetView>
  </sheetViews>
  <sheetFormatPr baseColWidth="10" defaultRowHeight="15" x14ac:dyDescent="0.25"/>
  <cols>
    <col min="1" max="2" width="12" bestFit="1" customWidth="1"/>
    <col min="3" max="4" width="15.2851562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10" x14ac:dyDescent="0.25">
      <c r="A2" s="2">
        <v>0.68237841499995966</v>
      </c>
      <c r="B2" s="2">
        <v>1.0078951799999913</v>
      </c>
      <c r="C2" s="2">
        <v>0.2422651820000965</v>
      </c>
      <c r="D2" s="2">
        <v>0.71180355000001327</v>
      </c>
      <c r="F2" t="s">
        <v>16</v>
      </c>
      <c r="G2" t="s">
        <v>8</v>
      </c>
      <c r="H2" t="s">
        <v>15</v>
      </c>
      <c r="I2" t="s">
        <v>13</v>
      </c>
      <c r="J2" t="s">
        <v>14</v>
      </c>
    </row>
    <row r="3" spans="1:10" x14ac:dyDescent="0.25">
      <c r="A3" s="2">
        <v>0.64576140099995882</v>
      </c>
      <c r="B3" s="2">
        <v>1.0203606360000208</v>
      </c>
      <c r="C3" s="2">
        <v>0.24575918400000774</v>
      </c>
      <c r="D3" s="2">
        <v>0.727128203999996</v>
      </c>
      <c r="F3" t="s">
        <v>9</v>
      </c>
      <c r="G3" s="2">
        <f>AVERAGE(NLTK[doc1])</f>
        <v>0.69930064570999773</v>
      </c>
      <c r="H3" s="2">
        <f>_xlfn.STDEV.S(NLTK[doc1])</f>
        <v>0.15514177793245337</v>
      </c>
      <c r="I3" s="2">
        <f>MIN(NLTK[doc1])</f>
        <v>0.59621205600001304</v>
      </c>
      <c r="J3" s="2">
        <f>MAX(NLTK[doc1])</f>
        <v>1.1221803930000078</v>
      </c>
    </row>
    <row r="4" spans="1:10" x14ac:dyDescent="0.25">
      <c r="A4" s="2">
        <v>0.62416047799996477</v>
      </c>
      <c r="B4" s="2">
        <v>1.0034467329999757</v>
      </c>
      <c r="C4" s="2">
        <v>0.26255178099995646</v>
      </c>
      <c r="D4" s="2">
        <v>0.73205354000003808</v>
      </c>
      <c r="F4" t="s">
        <v>10</v>
      </c>
      <c r="G4" s="2">
        <f>AVERAGE(NLTK[doc2])</f>
        <v>1.1489714870900019</v>
      </c>
      <c r="H4" s="2">
        <f>_xlfn.STDEV.S(NLTK[doc2])</f>
        <v>0.2953114224914995</v>
      </c>
      <c r="I4" s="2">
        <f>MIN(NLTK[doc2])</f>
        <v>0.98403762199995981</v>
      </c>
      <c r="J4" s="2">
        <f>MAX(NLTK[doc2])</f>
        <v>2.5391462379999439</v>
      </c>
    </row>
    <row r="5" spans="1:10" x14ac:dyDescent="0.25">
      <c r="A5" s="2">
        <v>0.64105230000001256</v>
      </c>
      <c r="B5" s="2">
        <v>0.99980594099997688</v>
      </c>
      <c r="C5" s="2">
        <v>0.24016732300003696</v>
      </c>
      <c r="D5" s="2">
        <v>0.72224368100000902</v>
      </c>
      <c r="F5" t="s">
        <v>11</v>
      </c>
      <c r="G5" s="2">
        <f>AVERAGE(NLTK[conversacion1])</f>
        <v>0.16442748813999855</v>
      </c>
      <c r="H5" s="2">
        <f>_xlfn.STDEV.S(NLTK[conversacion1])</f>
        <v>3.6599682780550043E-2</v>
      </c>
      <c r="I5" s="2">
        <f>MIN(NLTK[conversacion1])</f>
        <v>0.13824946700003693</v>
      </c>
      <c r="J5" s="2">
        <f>MAX(NLTK[conversacion1])</f>
        <v>0.26255178099995646</v>
      </c>
    </row>
    <row r="6" spans="1:10" x14ac:dyDescent="0.25">
      <c r="A6" s="2">
        <v>0.63345217099998763</v>
      </c>
      <c r="B6" s="2">
        <v>1.0009218870000041</v>
      </c>
      <c r="C6" s="2">
        <v>0.159806427000035</v>
      </c>
      <c r="D6" s="2">
        <v>0.73369795199994314</v>
      </c>
      <c r="F6" t="s">
        <v>12</v>
      </c>
      <c r="G6" s="2">
        <f>AVERAGE(NLTK[conversacion2])</f>
        <v>0.82452297597999857</v>
      </c>
      <c r="H6" s="2">
        <f>_xlfn.STDEV.S(NLTK[conversacion2])</f>
        <v>0.18893764720072412</v>
      </c>
      <c r="I6" s="2">
        <f>MIN(NLTK[conversacion2])</f>
        <v>0.70224185500001113</v>
      </c>
      <c r="J6" s="2">
        <f>MAX(NLTK[conversacion2])</f>
        <v>1.3160555020000402</v>
      </c>
    </row>
    <row r="7" spans="1:10" x14ac:dyDescent="0.25">
      <c r="A7" s="2">
        <v>0.62000417299998389</v>
      </c>
      <c r="B7" s="2">
        <v>1.3635403570000335</v>
      </c>
      <c r="C7" s="2">
        <v>0.1483430739999676</v>
      </c>
      <c r="D7" s="2">
        <v>0.74363517200004026</v>
      </c>
    </row>
    <row r="8" spans="1:10" x14ac:dyDescent="0.25">
      <c r="A8" s="2">
        <v>0.66116015900001912</v>
      </c>
      <c r="B8" s="2">
        <v>1.742211559999987</v>
      </c>
      <c r="C8" s="2">
        <v>0.14120390899995527</v>
      </c>
      <c r="D8" s="2">
        <v>0.74135130300010132</v>
      </c>
    </row>
    <row r="9" spans="1:10" x14ac:dyDescent="0.25">
      <c r="A9" s="2">
        <v>0.6581839439999726</v>
      </c>
      <c r="B9" s="2">
        <v>1.2648395869999831</v>
      </c>
      <c r="C9" s="2">
        <v>0.14643923500000255</v>
      </c>
      <c r="D9" s="2">
        <v>0.73433941299992966</v>
      </c>
    </row>
    <row r="10" spans="1:10" x14ac:dyDescent="0.25">
      <c r="A10" s="2">
        <v>0.62301739100001896</v>
      </c>
      <c r="B10" s="2">
        <v>0.98504259900005309</v>
      </c>
      <c r="C10" s="2">
        <v>0.15555816200003392</v>
      </c>
      <c r="D10" s="2">
        <v>0.73899071100004221</v>
      </c>
    </row>
    <row r="11" spans="1:10" x14ac:dyDescent="0.25">
      <c r="A11" s="2">
        <v>0.63625505800001747</v>
      </c>
      <c r="B11" s="2">
        <v>1.0094678959999897</v>
      </c>
      <c r="C11" s="2">
        <v>0.14443555399998331</v>
      </c>
      <c r="D11" s="2">
        <v>0.7550523790000625</v>
      </c>
    </row>
    <row r="12" spans="1:10" x14ac:dyDescent="0.25">
      <c r="A12" s="2">
        <v>0.59621205600001304</v>
      </c>
      <c r="B12" s="2">
        <v>0.99608426100002134</v>
      </c>
      <c r="C12" s="2">
        <v>0.1463205069999276</v>
      </c>
      <c r="D12" s="2">
        <v>1.282914885000082</v>
      </c>
    </row>
    <row r="13" spans="1:10" x14ac:dyDescent="0.25">
      <c r="A13" s="2">
        <v>0.62821646499997996</v>
      </c>
      <c r="B13" s="2">
        <v>1.0015705120000007</v>
      </c>
      <c r="C13" s="2">
        <v>0.15367654199997105</v>
      </c>
      <c r="D13" s="2">
        <v>1.2945363929999303</v>
      </c>
    </row>
    <row r="14" spans="1:10" x14ac:dyDescent="0.25">
      <c r="A14" s="2">
        <v>0.63227815599998394</v>
      </c>
      <c r="B14" s="2">
        <v>1.0104945819999784</v>
      </c>
      <c r="C14" s="2">
        <v>0.14361221900003329</v>
      </c>
      <c r="D14" s="2">
        <v>1.1158269900000732</v>
      </c>
    </row>
    <row r="15" spans="1:10" x14ac:dyDescent="0.25">
      <c r="A15" s="2">
        <v>0.61166022399999065</v>
      </c>
      <c r="B15" s="2">
        <v>0.99931817800000999</v>
      </c>
      <c r="C15" s="2">
        <v>0.14284709499997916</v>
      </c>
      <c r="D15" s="2">
        <v>0.72950350899998284</v>
      </c>
    </row>
    <row r="16" spans="1:10" x14ac:dyDescent="0.25">
      <c r="A16" s="2">
        <v>0.63502109099999871</v>
      </c>
      <c r="B16" s="2">
        <v>0.99822486699997626</v>
      </c>
      <c r="C16" s="2">
        <v>0.14822425800002748</v>
      </c>
      <c r="D16" s="2">
        <v>0.7347595139999612</v>
      </c>
    </row>
    <row r="17" spans="1:4" x14ac:dyDescent="0.25">
      <c r="A17" s="2">
        <v>0.67824749699997255</v>
      </c>
      <c r="B17" s="2">
        <v>1.0042090089999647</v>
      </c>
      <c r="C17" s="2">
        <v>0.15762088799999674</v>
      </c>
      <c r="D17" s="2">
        <v>0.72618277499998385</v>
      </c>
    </row>
    <row r="18" spans="1:4" x14ac:dyDescent="0.25">
      <c r="A18" s="2">
        <v>1.0856549139999743</v>
      </c>
      <c r="B18" s="2">
        <v>1.0334083350000469</v>
      </c>
      <c r="C18" s="2">
        <v>0.14214647400001468</v>
      </c>
      <c r="D18" s="2">
        <v>0.74500481200004742</v>
      </c>
    </row>
    <row r="19" spans="1:4" x14ac:dyDescent="0.25">
      <c r="A19" s="2">
        <v>1.0721033330000296</v>
      </c>
      <c r="B19" s="2">
        <v>1.5449138219999554</v>
      </c>
      <c r="C19" s="2">
        <v>0.14603215499994349</v>
      </c>
      <c r="D19" s="2">
        <v>0.75301354700002321</v>
      </c>
    </row>
    <row r="20" spans="1:4" x14ac:dyDescent="0.25">
      <c r="A20" s="2">
        <v>1.1221803930000078</v>
      </c>
      <c r="B20" s="2">
        <v>1.7733938119999948</v>
      </c>
      <c r="C20" s="2">
        <v>0.14378421599997182</v>
      </c>
      <c r="D20" s="2">
        <v>0.7307616790000111</v>
      </c>
    </row>
    <row r="21" spans="1:4" x14ac:dyDescent="0.25">
      <c r="A21" s="2">
        <v>0.62349255399999493</v>
      </c>
      <c r="B21" s="2">
        <v>1.1389804259999892</v>
      </c>
      <c r="C21" s="2">
        <v>0.14759292399992319</v>
      </c>
      <c r="D21" s="2">
        <v>0.75628817799997705</v>
      </c>
    </row>
    <row r="22" spans="1:4" x14ac:dyDescent="0.25">
      <c r="A22" s="2">
        <v>0.62255713600001172</v>
      </c>
      <c r="B22" s="2">
        <v>1.0152978929999676</v>
      </c>
      <c r="C22" s="2">
        <v>0.14728243800004748</v>
      </c>
      <c r="D22" s="2">
        <v>0.79987472300001627</v>
      </c>
    </row>
    <row r="23" spans="1:4" x14ac:dyDescent="0.25">
      <c r="A23" s="2">
        <v>0.62085957300001837</v>
      </c>
      <c r="B23" s="2">
        <v>0.98463440599999785</v>
      </c>
      <c r="C23" s="2">
        <v>0.14439065299995946</v>
      </c>
      <c r="D23" s="2">
        <v>0.74555687300005502</v>
      </c>
    </row>
    <row r="24" spans="1:4" x14ac:dyDescent="0.25">
      <c r="A24" s="2">
        <v>0.61689091800002416</v>
      </c>
      <c r="B24" s="2">
        <v>1.0005146290000084</v>
      </c>
      <c r="C24" s="2">
        <v>0.14942448300007527</v>
      </c>
      <c r="D24" s="2">
        <v>0.7247403569999733</v>
      </c>
    </row>
    <row r="25" spans="1:4" x14ac:dyDescent="0.25">
      <c r="A25" s="2">
        <v>0.63587119800001801</v>
      </c>
      <c r="B25" s="2">
        <v>1.0202718460000142</v>
      </c>
      <c r="C25" s="2">
        <v>0.14048858799992558</v>
      </c>
      <c r="D25" s="2">
        <v>0.75641888099994503</v>
      </c>
    </row>
    <row r="26" spans="1:4" x14ac:dyDescent="0.25">
      <c r="A26" s="2">
        <v>0.62343899300003613</v>
      </c>
      <c r="B26" s="2">
        <v>1.0014701069999887</v>
      </c>
      <c r="C26" s="2">
        <v>0.17081805700001951</v>
      </c>
      <c r="D26" s="2">
        <v>0.74646707600004447</v>
      </c>
    </row>
    <row r="27" spans="1:4" x14ac:dyDescent="0.25">
      <c r="A27" s="2">
        <v>0.62854484099995034</v>
      </c>
      <c r="B27" s="2">
        <v>1.0226634070000387</v>
      </c>
      <c r="C27" s="2">
        <v>0.14820885099993575</v>
      </c>
      <c r="D27" s="2">
        <v>0.73088652100000218</v>
      </c>
    </row>
    <row r="28" spans="1:4" x14ac:dyDescent="0.25">
      <c r="A28" s="2">
        <v>0.64323465899997245</v>
      </c>
      <c r="B28" s="2">
        <v>1.0278776470000253</v>
      </c>
      <c r="C28" s="2">
        <v>0.14175441500003672</v>
      </c>
      <c r="D28" s="2">
        <v>1.2450753979999263</v>
      </c>
    </row>
    <row r="29" spans="1:4" x14ac:dyDescent="0.25">
      <c r="A29" s="2">
        <v>0.65106639499998664</v>
      </c>
      <c r="B29" s="2">
        <v>1.0075405000000046</v>
      </c>
      <c r="C29" s="2">
        <v>0.15369396800008417</v>
      </c>
      <c r="D29" s="2">
        <v>1.2557545109999637</v>
      </c>
    </row>
    <row r="30" spans="1:4" x14ac:dyDescent="0.25">
      <c r="A30" s="2">
        <v>0.64385534400003053</v>
      </c>
      <c r="B30" s="2">
        <v>1.0064814909999882</v>
      </c>
      <c r="C30" s="2">
        <v>0.15175507499998275</v>
      </c>
      <c r="D30" s="2">
        <v>1.2001414430000068</v>
      </c>
    </row>
    <row r="31" spans="1:4" x14ac:dyDescent="0.25">
      <c r="A31" s="2">
        <v>0.62354900799999768</v>
      </c>
      <c r="B31" s="2">
        <v>1.6764299710000046</v>
      </c>
      <c r="C31" s="2">
        <v>0.14971232999994299</v>
      </c>
      <c r="D31" s="2">
        <v>0.7404407500000616</v>
      </c>
    </row>
    <row r="32" spans="1:4" x14ac:dyDescent="0.25">
      <c r="A32" s="2">
        <v>0.61701477100001512</v>
      </c>
      <c r="B32" s="2">
        <v>1.7660481469999922</v>
      </c>
      <c r="C32" s="2">
        <v>0.15177223699993192</v>
      </c>
      <c r="D32" s="2">
        <v>0.73324969999998757</v>
      </c>
    </row>
    <row r="33" spans="1:4" x14ac:dyDescent="0.25">
      <c r="A33" s="2">
        <v>0.61779640999998264</v>
      </c>
      <c r="B33" s="2">
        <v>1.0068134950000172</v>
      </c>
      <c r="C33" s="2">
        <v>0.14116179400002693</v>
      </c>
      <c r="D33" s="2">
        <v>0.72815832100002353</v>
      </c>
    </row>
    <row r="34" spans="1:4" x14ac:dyDescent="0.25">
      <c r="A34" s="2">
        <v>0.63648012400000198</v>
      </c>
      <c r="B34" s="2">
        <v>1.0071213440000406</v>
      </c>
      <c r="C34" s="2">
        <v>0.14862848699999631</v>
      </c>
      <c r="D34" s="2">
        <v>0.74362142099994344</v>
      </c>
    </row>
    <row r="35" spans="1:4" x14ac:dyDescent="0.25">
      <c r="A35" s="2">
        <v>0.62231516700001066</v>
      </c>
      <c r="B35" s="2">
        <v>1.0031316590000188</v>
      </c>
      <c r="C35" s="2">
        <v>0.13824946700003693</v>
      </c>
      <c r="D35" s="2">
        <v>0.74448737000000165</v>
      </c>
    </row>
    <row r="36" spans="1:4" x14ac:dyDescent="0.25">
      <c r="A36" s="2">
        <v>0.66523887599998943</v>
      </c>
      <c r="B36" s="2">
        <v>1.0168434160000288</v>
      </c>
      <c r="C36" s="2">
        <v>0.14204781399996591</v>
      </c>
      <c r="D36" s="2">
        <v>0.70224185500001113</v>
      </c>
    </row>
    <row r="37" spans="1:4" x14ac:dyDescent="0.25">
      <c r="A37" s="2">
        <v>1.0622583580000082</v>
      </c>
      <c r="B37" s="2">
        <v>1.0041727189999961</v>
      </c>
      <c r="C37" s="2">
        <v>0.14478363199998512</v>
      </c>
      <c r="D37" s="2">
        <v>0.73696546100006799</v>
      </c>
    </row>
    <row r="38" spans="1:4" x14ac:dyDescent="0.25">
      <c r="A38" s="2">
        <v>1.0553085480000277</v>
      </c>
      <c r="B38" s="2">
        <v>0.98873760800000809</v>
      </c>
      <c r="C38" s="2">
        <v>0.16158324700006688</v>
      </c>
      <c r="D38" s="2">
        <v>0.73265229900005124</v>
      </c>
    </row>
    <row r="39" spans="1:4" x14ac:dyDescent="0.25">
      <c r="A39" s="2">
        <v>1.0642202039999802</v>
      </c>
      <c r="B39" s="2">
        <v>0.98765437699995573</v>
      </c>
      <c r="C39" s="2">
        <v>0.14467558700005156</v>
      </c>
      <c r="D39" s="2">
        <v>0.72692389300004834</v>
      </c>
    </row>
    <row r="40" spans="1:4" x14ac:dyDescent="0.25">
      <c r="A40" s="2">
        <v>0.62918568200001346</v>
      </c>
      <c r="B40" s="2">
        <v>0.99215140500001553</v>
      </c>
      <c r="C40" s="2">
        <v>0.1435497589999386</v>
      </c>
      <c r="D40" s="2">
        <v>0.70907506600008219</v>
      </c>
    </row>
    <row r="41" spans="1:4" x14ac:dyDescent="0.25">
      <c r="A41" s="2">
        <v>0.64127881199999592</v>
      </c>
      <c r="B41" s="2">
        <v>0.98657610999998724</v>
      </c>
      <c r="C41" s="2">
        <v>0.14828480599999239</v>
      </c>
      <c r="D41" s="2">
        <v>0.73647394699992219</v>
      </c>
    </row>
    <row r="42" spans="1:4" x14ac:dyDescent="0.25">
      <c r="A42" s="2">
        <v>0.6318167779999726</v>
      </c>
      <c r="B42" s="2">
        <v>1.0527211990000183</v>
      </c>
      <c r="C42" s="2">
        <v>0.14432848299998113</v>
      </c>
      <c r="D42" s="2">
        <v>0.74265108800000235</v>
      </c>
    </row>
    <row r="43" spans="1:4" x14ac:dyDescent="0.25">
      <c r="A43" s="2">
        <v>0.65735906699995894</v>
      </c>
      <c r="B43" s="2">
        <v>1.7419596720000072</v>
      </c>
      <c r="C43" s="2">
        <v>0.14974459699999443</v>
      </c>
      <c r="D43" s="2">
        <v>0.7175629339999432</v>
      </c>
    </row>
    <row r="44" spans="1:4" x14ac:dyDescent="0.25">
      <c r="A44" s="2">
        <v>0.62266834300004348</v>
      </c>
      <c r="B44" s="2">
        <v>1.7004466139999863</v>
      </c>
      <c r="C44" s="2">
        <v>0.14317541100001563</v>
      </c>
      <c r="D44" s="2">
        <v>1.071914406000019</v>
      </c>
    </row>
    <row r="45" spans="1:4" x14ac:dyDescent="0.25">
      <c r="A45" s="2">
        <v>0.64346881500000563</v>
      </c>
      <c r="B45" s="2">
        <v>1.0034721439999998</v>
      </c>
      <c r="C45" s="2">
        <v>0.15842609000003449</v>
      </c>
      <c r="D45" s="2">
        <v>1.256256086999997</v>
      </c>
    </row>
    <row r="46" spans="1:4" x14ac:dyDescent="0.25">
      <c r="A46" s="2">
        <v>0.63578468100001828</v>
      </c>
      <c r="B46" s="2">
        <v>0.99956434900002478</v>
      </c>
      <c r="C46" s="2">
        <v>0.14009784799998215</v>
      </c>
      <c r="D46" s="2">
        <v>1.3160555020000402</v>
      </c>
    </row>
    <row r="47" spans="1:4" x14ac:dyDescent="0.25">
      <c r="A47" s="2">
        <v>0.6235067370000138</v>
      </c>
      <c r="B47" s="2">
        <v>0.9945805039999982</v>
      </c>
      <c r="C47" s="2">
        <v>0.14410580399999162</v>
      </c>
      <c r="D47" s="2">
        <v>0.7666515429999663</v>
      </c>
    </row>
    <row r="48" spans="1:4" x14ac:dyDescent="0.25">
      <c r="A48" s="2">
        <v>0.63082670199997892</v>
      </c>
      <c r="B48" s="2">
        <v>0.99580384299997604</v>
      </c>
      <c r="C48" s="2">
        <v>0.14415488400004506</v>
      </c>
      <c r="D48" s="2">
        <v>0.74850282400007018</v>
      </c>
    </row>
    <row r="49" spans="1:4" x14ac:dyDescent="0.25">
      <c r="A49" s="2">
        <v>0.6272032729999637</v>
      </c>
      <c r="B49" s="2">
        <v>1.0230836610000438</v>
      </c>
      <c r="C49" s="2">
        <v>0.14191478800000823</v>
      </c>
      <c r="D49" s="2">
        <v>0.72925762499994562</v>
      </c>
    </row>
    <row r="50" spans="1:4" x14ac:dyDescent="0.25">
      <c r="A50" s="2">
        <v>0.63280242500002259</v>
      </c>
      <c r="B50" s="2">
        <v>1.6674034850000226</v>
      </c>
      <c r="C50" s="2">
        <v>0.14509510699997463</v>
      </c>
      <c r="D50" s="2">
        <v>0.73494168700005957</v>
      </c>
    </row>
    <row r="51" spans="1:4" x14ac:dyDescent="0.25">
      <c r="A51" s="2">
        <v>0.65167178599995168</v>
      </c>
      <c r="B51" s="2">
        <v>0.98649126500004058</v>
      </c>
      <c r="C51" s="2">
        <v>0.14219850199992834</v>
      </c>
      <c r="D51" s="2">
        <v>0.71913865600004101</v>
      </c>
    </row>
    <row r="52" spans="1:4" x14ac:dyDescent="0.25">
      <c r="A52" s="2">
        <v>0.63898645099999385</v>
      </c>
      <c r="B52" s="2">
        <v>0.98705860699999448</v>
      </c>
      <c r="C52" s="2">
        <v>0.16303424600005201</v>
      </c>
      <c r="D52" s="2">
        <v>0.75675519599997187</v>
      </c>
    </row>
    <row r="53" spans="1:4" x14ac:dyDescent="0.25">
      <c r="A53" s="2">
        <v>0.62620237999999517</v>
      </c>
      <c r="B53" s="2">
        <v>1.0187981049999735</v>
      </c>
      <c r="C53" s="2">
        <v>0.14604653899993991</v>
      </c>
      <c r="D53" s="2">
        <v>0.74050622100003238</v>
      </c>
    </row>
    <row r="54" spans="1:4" x14ac:dyDescent="0.25">
      <c r="A54" s="2">
        <v>0.63697289999998929</v>
      </c>
      <c r="B54" s="2">
        <v>1.6365057630000024</v>
      </c>
      <c r="C54" s="2">
        <v>0.14361138000003848</v>
      </c>
      <c r="D54" s="2">
        <v>0.71402897399991616</v>
      </c>
    </row>
    <row r="55" spans="1:4" x14ac:dyDescent="0.25">
      <c r="A55" s="2">
        <v>0.7675472629999831</v>
      </c>
      <c r="B55" s="2">
        <v>2.5391462379999439</v>
      </c>
      <c r="C55" s="2">
        <v>0.13989154700004747</v>
      </c>
      <c r="D55" s="2">
        <v>0.72234951699999783</v>
      </c>
    </row>
    <row r="56" spans="1:4" x14ac:dyDescent="0.25">
      <c r="A56" s="2">
        <v>1.0883598739999911</v>
      </c>
      <c r="B56" s="2">
        <v>1.0176641720000816</v>
      </c>
      <c r="C56" s="2">
        <v>0.14344443700008469</v>
      </c>
      <c r="D56" s="2">
        <v>0.74141689800001132</v>
      </c>
    </row>
    <row r="57" spans="1:4" x14ac:dyDescent="0.25">
      <c r="A57" s="2">
        <v>1.1195934059999786</v>
      </c>
      <c r="B57" s="2">
        <v>1.0166581670000596</v>
      </c>
      <c r="C57" s="2">
        <v>0.14509552200001963</v>
      </c>
      <c r="D57" s="2">
        <v>0.76620890899994265</v>
      </c>
    </row>
    <row r="58" spans="1:4" x14ac:dyDescent="0.25">
      <c r="A58" s="2">
        <v>0.94624975900001118</v>
      </c>
      <c r="B58" s="2">
        <v>0.99287712700004249</v>
      </c>
      <c r="C58" s="2">
        <v>0.14661891599996579</v>
      </c>
      <c r="D58" s="2">
        <v>0.75632534099997883</v>
      </c>
    </row>
    <row r="59" spans="1:4" x14ac:dyDescent="0.25">
      <c r="A59" s="2">
        <v>0.6384164030000079</v>
      </c>
      <c r="B59" s="2">
        <v>1.0190376420000575</v>
      </c>
      <c r="C59" s="2">
        <v>0.15847640799995588</v>
      </c>
      <c r="D59" s="2">
        <v>0.77164379500004543</v>
      </c>
    </row>
    <row r="60" spans="1:4" x14ac:dyDescent="0.25">
      <c r="A60" s="2">
        <v>0.62317085399996586</v>
      </c>
      <c r="B60" s="2">
        <v>1.0133941379999669</v>
      </c>
      <c r="C60" s="2">
        <v>0.14131370000006882</v>
      </c>
      <c r="D60" s="2">
        <v>0.94397666399993341</v>
      </c>
    </row>
    <row r="61" spans="1:4" x14ac:dyDescent="0.25">
      <c r="A61" s="2">
        <v>0.61520814899995457</v>
      </c>
      <c r="B61" s="2">
        <v>1.5006327329999749</v>
      </c>
      <c r="C61" s="2">
        <v>0.14570563400002357</v>
      </c>
      <c r="D61" s="2">
        <v>1.2612977719999208</v>
      </c>
    </row>
    <row r="62" spans="1:4" x14ac:dyDescent="0.25">
      <c r="A62" s="2">
        <v>0.63826046700000916</v>
      </c>
      <c r="B62" s="2">
        <v>1.024671736000073</v>
      </c>
      <c r="C62" s="2">
        <v>0.13954686099998526</v>
      </c>
      <c r="D62" s="2">
        <v>1.2986613399999669</v>
      </c>
    </row>
    <row r="63" spans="1:4" x14ac:dyDescent="0.25">
      <c r="A63" s="2">
        <v>0.62538763399999198</v>
      </c>
      <c r="B63" s="2">
        <v>1.0113486479999665</v>
      </c>
      <c r="C63" s="2">
        <v>0.14316885999994611</v>
      </c>
      <c r="D63" s="2">
        <v>0.92781675299988819</v>
      </c>
    </row>
    <row r="64" spans="1:4" x14ac:dyDescent="0.25">
      <c r="A64" s="2">
        <v>0.64659689600000547</v>
      </c>
      <c r="B64" s="2">
        <v>0.98749593000002278</v>
      </c>
      <c r="C64" s="2">
        <v>0.13847482000005584</v>
      </c>
      <c r="D64" s="2">
        <v>0.73043101299992941</v>
      </c>
    </row>
    <row r="65" spans="1:4" x14ac:dyDescent="0.25">
      <c r="A65" s="2">
        <v>0.63854511699997829</v>
      </c>
      <c r="B65" s="2">
        <v>1.6124664960000246</v>
      </c>
      <c r="C65" s="2">
        <v>0.14417103599998882</v>
      </c>
      <c r="D65" s="2">
        <v>0.72642788899997868</v>
      </c>
    </row>
    <row r="66" spans="1:4" x14ac:dyDescent="0.25">
      <c r="A66" s="2">
        <v>0.61934275099997649</v>
      </c>
      <c r="B66" s="2">
        <v>1.7809460590000299</v>
      </c>
      <c r="C66" s="2">
        <v>0.16450277000001279</v>
      </c>
      <c r="D66" s="2">
        <v>0.72151216699990073</v>
      </c>
    </row>
    <row r="67" spans="1:4" x14ac:dyDescent="0.25">
      <c r="A67" s="2">
        <v>0.62460769099999425</v>
      </c>
      <c r="B67" s="2">
        <v>1.1598990859999958</v>
      </c>
      <c r="C67" s="2">
        <v>0.14151244799995766</v>
      </c>
      <c r="D67" s="2">
        <v>0.73427404400001706</v>
      </c>
    </row>
    <row r="68" spans="1:4" x14ac:dyDescent="0.25">
      <c r="A68" s="2">
        <v>0.62973032700000431</v>
      </c>
      <c r="B68" s="2">
        <v>1.0070327739999811</v>
      </c>
      <c r="C68" s="2">
        <v>0.14778054599992174</v>
      </c>
      <c r="D68" s="2">
        <v>0.73559937900006389</v>
      </c>
    </row>
    <row r="69" spans="1:4" x14ac:dyDescent="0.25">
      <c r="A69" s="2">
        <v>0.64647319099998413</v>
      </c>
      <c r="B69" s="2">
        <v>1.0244260539999459</v>
      </c>
      <c r="C69" s="2">
        <v>0.14082295299999714</v>
      </c>
      <c r="D69" s="2">
        <v>0.73379278300001261</v>
      </c>
    </row>
    <row r="70" spans="1:4" x14ac:dyDescent="0.25">
      <c r="A70" s="2">
        <v>0.61546223900000996</v>
      </c>
      <c r="B70" s="2">
        <v>1.0368543480000199</v>
      </c>
      <c r="C70" s="2">
        <v>0.14556515600008879</v>
      </c>
      <c r="D70" s="2">
        <v>0.70304493399999046</v>
      </c>
    </row>
    <row r="71" spans="1:4" x14ac:dyDescent="0.25">
      <c r="A71" s="2">
        <v>0.63840180300002203</v>
      </c>
      <c r="B71" s="2">
        <v>1.0206160999999838</v>
      </c>
      <c r="C71" s="2">
        <v>0.14845592799997576</v>
      </c>
      <c r="D71" s="2">
        <v>0.75569445099995392</v>
      </c>
    </row>
    <row r="72" spans="1:4" x14ac:dyDescent="0.25">
      <c r="A72" s="2">
        <v>0.62601144899997507</v>
      </c>
      <c r="B72" s="2">
        <v>0.99823272999992696</v>
      </c>
      <c r="C72" s="2">
        <v>0.14731184999993729</v>
      </c>
      <c r="D72" s="2">
        <v>0.74112322600001335</v>
      </c>
    </row>
    <row r="73" spans="1:4" x14ac:dyDescent="0.25">
      <c r="A73" s="2">
        <v>0.61712121899995509</v>
      </c>
      <c r="B73" s="2">
        <v>1.0192139429999543</v>
      </c>
      <c r="C73" s="2">
        <v>0.16123848500001259</v>
      </c>
      <c r="D73" s="2">
        <v>0.72733259799997541</v>
      </c>
    </row>
    <row r="74" spans="1:4" x14ac:dyDescent="0.25">
      <c r="A74" s="2">
        <v>0.87392386200002647</v>
      </c>
      <c r="B74" s="2">
        <v>1.0010323730000437</v>
      </c>
      <c r="C74" s="2">
        <v>0.22548662799999875</v>
      </c>
      <c r="D74" s="2">
        <v>0.71845454200001768</v>
      </c>
    </row>
    <row r="75" spans="1:4" x14ac:dyDescent="0.25">
      <c r="A75" s="2">
        <v>1.0629780300000107</v>
      </c>
      <c r="B75" s="2">
        <v>0.98458504400002766</v>
      </c>
      <c r="C75" s="2">
        <v>0.23288614000000507</v>
      </c>
      <c r="D75" s="2">
        <v>0.76066180400005123</v>
      </c>
    </row>
    <row r="76" spans="1:4" x14ac:dyDescent="0.25">
      <c r="A76" s="2">
        <v>1.119010774000003</v>
      </c>
      <c r="B76" s="2">
        <v>0.99895635600000787</v>
      </c>
      <c r="C76" s="2">
        <v>0.22890471800008072</v>
      </c>
      <c r="D76" s="2">
        <v>0.73662616499996147</v>
      </c>
    </row>
    <row r="77" spans="1:4" x14ac:dyDescent="0.25">
      <c r="A77" s="2">
        <v>0.77223318099999005</v>
      </c>
      <c r="B77" s="2">
        <v>1.7018556049999916</v>
      </c>
      <c r="C77" s="2">
        <v>0.24086758800001462</v>
      </c>
      <c r="D77" s="2">
        <v>1.2628746109999156</v>
      </c>
    </row>
    <row r="78" spans="1:4" x14ac:dyDescent="0.25">
      <c r="A78" s="2">
        <v>0.6366229640000256</v>
      </c>
      <c r="B78" s="2">
        <v>1.7979713720000063</v>
      </c>
      <c r="C78" s="2">
        <v>0.22927939800001695</v>
      </c>
      <c r="D78" s="2">
        <v>1.2899329470000112</v>
      </c>
    </row>
    <row r="79" spans="1:4" x14ac:dyDescent="0.25">
      <c r="A79" s="2">
        <v>0.6249349429999711</v>
      </c>
      <c r="B79" s="2">
        <v>1.0073019169999498</v>
      </c>
      <c r="C79" s="2">
        <v>0.22982073599996511</v>
      </c>
      <c r="D79" s="2">
        <v>1.0677084110000123</v>
      </c>
    </row>
    <row r="80" spans="1:4" x14ac:dyDescent="0.25">
      <c r="A80" s="2">
        <v>0.63699221299998499</v>
      </c>
      <c r="B80" s="2">
        <v>1.051270354000053</v>
      </c>
      <c r="C80" s="2">
        <v>0.22666719400001512</v>
      </c>
      <c r="D80" s="2">
        <v>0.72966339900006005</v>
      </c>
    </row>
    <row r="81" spans="1:4" x14ac:dyDescent="0.25">
      <c r="A81" s="2">
        <v>0.61223955799999885</v>
      </c>
      <c r="B81" s="2">
        <v>1.0097221380000292</v>
      </c>
      <c r="C81" s="2">
        <v>0.23828978699998515</v>
      </c>
      <c r="D81" s="2">
        <v>0.73895658599997205</v>
      </c>
    </row>
    <row r="82" spans="1:4" x14ac:dyDescent="0.25">
      <c r="A82" s="2">
        <v>0.62139737900002956</v>
      </c>
      <c r="B82" s="2">
        <v>1.0090557659999604</v>
      </c>
      <c r="C82" s="2">
        <v>0.2361883469999384</v>
      </c>
      <c r="D82" s="2">
        <v>0.75919289700004811</v>
      </c>
    </row>
    <row r="83" spans="1:4" x14ac:dyDescent="0.25">
      <c r="A83" s="2">
        <v>0.61826254200002495</v>
      </c>
      <c r="B83" s="2">
        <v>1.0029674439999781</v>
      </c>
      <c r="C83" s="2">
        <v>0.24072962499997175</v>
      </c>
      <c r="D83" s="2">
        <v>0.73293959900001937</v>
      </c>
    </row>
    <row r="84" spans="1:4" x14ac:dyDescent="0.25">
      <c r="A84" s="2">
        <v>0.62866298499994855</v>
      </c>
      <c r="B84" s="2">
        <v>1.0004389430000629</v>
      </c>
      <c r="C84" s="2">
        <v>0.23623963700003969</v>
      </c>
      <c r="D84" s="2">
        <v>0.73558174499999041</v>
      </c>
    </row>
    <row r="85" spans="1:4" x14ac:dyDescent="0.25">
      <c r="A85" s="2">
        <v>0.63726244099996165</v>
      </c>
      <c r="B85" s="2">
        <v>0.98403762199995981</v>
      </c>
      <c r="C85" s="2">
        <v>0.24520728300001338</v>
      </c>
      <c r="D85" s="2">
        <v>0.71962210799995319</v>
      </c>
    </row>
    <row r="86" spans="1:4" x14ac:dyDescent="0.25">
      <c r="A86" s="2">
        <v>0.63546977800001514</v>
      </c>
      <c r="B86" s="2">
        <v>0.9912314419999575</v>
      </c>
      <c r="C86" s="2">
        <v>0.24675601499995992</v>
      </c>
      <c r="D86" s="2">
        <v>0.7432135770000059</v>
      </c>
    </row>
    <row r="87" spans="1:4" x14ac:dyDescent="0.25">
      <c r="A87" s="2">
        <v>0.60487118100002135</v>
      </c>
      <c r="B87" s="2">
        <v>0.99464645500006554</v>
      </c>
      <c r="C87" s="2">
        <v>0.24276236100001825</v>
      </c>
      <c r="D87" s="2">
        <v>0.7391389539999409</v>
      </c>
    </row>
    <row r="88" spans="1:4" x14ac:dyDescent="0.25">
      <c r="A88" s="2">
        <v>0.62551648800001658</v>
      </c>
      <c r="B88" s="2">
        <v>1.0493973339999911</v>
      </c>
      <c r="C88" s="2">
        <v>0.22891156599996521</v>
      </c>
      <c r="D88" s="2">
        <v>0.72192333100008454</v>
      </c>
    </row>
    <row r="89" spans="1:4" x14ac:dyDescent="0.25">
      <c r="A89" s="2">
        <v>0.6000644729999749</v>
      </c>
      <c r="B89" s="2">
        <v>1.7349097469999606</v>
      </c>
      <c r="C89" s="2">
        <v>0.14204672999994727</v>
      </c>
      <c r="D89" s="2">
        <v>0.72981363099995633</v>
      </c>
    </row>
    <row r="90" spans="1:4" x14ac:dyDescent="0.25">
      <c r="A90" s="2">
        <v>0.61607478900003798</v>
      </c>
      <c r="B90" s="2">
        <v>1.5818330390000028</v>
      </c>
      <c r="C90" s="2">
        <v>0.14016151099997387</v>
      </c>
      <c r="D90" s="2">
        <v>0.74804261099995983</v>
      </c>
    </row>
    <row r="91" spans="1:4" x14ac:dyDescent="0.25">
      <c r="A91" s="2">
        <v>0.62349670200001128</v>
      </c>
      <c r="B91" s="2">
        <v>1.0128437270000177</v>
      </c>
      <c r="C91" s="2">
        <v>0.14087305600003219</v>
      </c>
      <c r="D91" s="2">
        <v>0.72804002700002002</v>
      </c>
    </row>
    <row r="92" spans="1:4" x14ac:dyDescent="0.25">
      <c r="A92" s="2">
        <v>0.60876885099997935</v>
      </c>
      <c r="B92" s="2">
        <v>0.99238629499996023</v>
      </c>
      <c r="C92" s="2">
        <v>0.16587142200000926</v>
      </c>
      <c r="D92" s="2">
        <v>0.73722374199996921</v>
      </c>
    </row>
    <row r="93" spans="1:4" x14ac:dyDescent="0.25">
      <c r="A93" s="2">
        <v>0.87207524500001909</v>
      </c>
      <c r="B93" s="2">
        <v>1.002405665000083</v>
      </c>
      <c r="C93" s="2">
        <v>0.1464507110000568</v>
      </c>
      <c r="D93" s="2">
        <v>1.2378766560000258</v>
      </c>
    </row>
    <row r="94" spans="1:4" x14ac:dyDescent="0.25">
      <c r="A94" s="2">
        <v>1.076342531000023</v>
      </c>
      <c r="B94" s="2">
        <v>1.0184852209999917</v>
      </c>
      <c r="C94" s="2">
        <v>0.13985355199997684</v>
      </c>
      <c r="D94" s="2">
        <v>1.2756098280000288</v>
      </c>
    </row>
    <row r="95" spans="1:4" x14ac:dyDescent="0.25">
      <c r="A95" s="2">
        <v>1.0977766710000196</v>
      </c>
      <c r="B95" s="2">
        <v>0.99726902699990205</v>
      </c>
      <c r="C95" s="2">
        <v>0.1446903350000639</v>
      </c>
      <c r="D95" s="2">
        <v>1.1457434010000043</v>
      </c>
    </row>
    <row r="96" spans="1:4" x14ac:dyDescent="0.25">
      <c r="A96" s="2">
        <v>0.92798807600001965</v>
      </c>
      <c r="B96" s="2">
        <v>0.99603363400001399</v>
      </c>
      <c r="C96" s="2">
        <v>0.13965222499996344</v>
      </c>
      <c r="D96" s="2">
        <v>0.74191641599998093</v>
      </c>
    </row>
    <row r="97" spans="1:4" x14ac:dyDescent="0.25">
      <c r="A97" s="2">
        <v>0.61665736899999501</v>
      </c>
      <c r="B97" s="2">
        <v>1.0086219060000303</v>
      </c>
      <c r="C97" s="2">
        <v>0.13927729500005626</v>
      </c>
      <c r="D97" s="2">
        <v>0.73927754099997856</v>
      </c>
    </row>
    <row r="98" spans="1:4" x14ac:dyDescent="0.25">
      <c r="A98" s="2">
        <v>0.60492937300000449</v>
      </c>
      <c r="B98" s="2">
        <v>0.98861749399998189</v>
      </c>
      <c r="C98" s="2">
        <v>0.14137053100000685</v>
      </c>
      <c r="D98" s="2">
        <v>0.75089414900003248</v>
      </c>
    </row>
    <row r="99" spans="1:4" x14ac:dyDescent="0.25">
      <c r="A99" s="2">
        <v>0.61870259500000202</v>
      </c>
      <c r="B99" s="2">
        <v>1.0054087620000018</v>
      </c>
      <c r="C99" s="2">
        <v>0.17429154499996002</v>
      </c>
      <c r="D99" s="2">
        <v>0.74683996700002808</v>
      </c>
    </row>
    <row r="100" spans="1:4" x14ac:dyDescent="0.25">
      <c r="A100" s="2">
        <v>0.63008431800000153</v>
      </c>
      <c r="B100" s="2">
        <v>1.2297212839999929</v>
      </c>
      <c r="C100" s="2">
        <v>0.14789240200002496</v>
      </c>
      <c r="D100" s="2">
        <v>0.72639602399999603</v>
      </c>
    </row>
    <row r="101" spans="1:4" x14ac:dyDescent="0.25">
      <c r="A101" s="2">
        <v>0.67151123900003995</v>
      </c>
      <c r="B101" s="2">
        <v>1.7330770539999776</v>
      </c>
      <c r="C101" s="2">
        <v>0.14163612299989836</v>
      </c>
      <c r="D101" s="2">
        <v>0.72668665999992754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4088-933E-4649-8E23-64C1D39042AB}">
  <dimension ref="A1:J101"/>
  <sheetViews>
    <sheetView workbookViewId="0">
      <selection activeCell="C15" sqref="C15"/>
    </sheetView>
  </sheetViews>
  <sheetFormatPr baseColWidth="10" defaultRowHeight="15" x14ac:dyDescent="0.25"/>
  <cols>
    <col min="1" max="2" width="12" bestFit="1" customWidth="1"/>
    <col min="3" max="4" width="15.285156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</row>
    <row r="2" spans="1:10" x14ac:dyDescent="0.25">
      <c r="A2" s="2">
        <v>0.87526435900008437</v>
      </c>
      <c r="B2" s="2">
        <v>1.9097857369997655</v>
      </c>
      <c r="C2" s="2">
        <v>0.22090554500027793</v>
      </c>
      <c r="D2" s="2">
        <v>1.121877220999977</v>
      </c>
      <c r="F2" t="s">
        <v>16</v>
      </c>
      <c r="G2" t="s">
        <v>8</v>
      </c>
      <c r="H2" t="s">
        <v>15</v>
      </c>
      <c r="I2" t="s">
        <v>13</v>
      </c>
      <c r="J2" t="s">
        <v>14</v>
      </c>
    </row>
    <row r="3" spans="1:10" x14ac:dyDescent="0.25">
      <c r="A3" s="2">
        <v>0.87907124200000908</v>
      </c>
      <c r="B3" s="2">
        <v>2.2294765000001462</v>
      </c>
      <c r="C3" s="2">
        <v>0.20627248499977213</v>
      </c>
      <c r="D3" s="2">
        <v>1.1455416260000675</v>
      </c>
      <c r="F3" t="s">
        <v>9</v>
      </c>
      <c r="G3" s="2">
        <f>AVERAGE(Gensim[doc1])</f>
        <v>0.94179942554000262</v>
      </c>
      <c r="H3" s="2">
        <f>_xlfn.STDEV.S(Gensim[doc1])</f>
        <v>0.22426113521195112</v>
      </c>
      <c r="I3" s="2">
        <f>MIN(Gensim[doc1])</f>
        <v>0.80025933000024452</v>
      </c>
      <c r="J3" s="2">
        <f>MAX(Gensim[doc1])</f>
        <v>1.7646067180003229</v>
      </c>
    </row>
    <row r="4" spans="1:10" x14ac:dyDescent="0.25">
      <c r="A4" s="2">
        <v>1.7646067180003229</v>
      </c>
      <c r="B4" s="2">
        <v>1.3988843540000744</v>
      </c>
      <c r="C4" s="2">
        <v>0.21399442100027954</v>
      </c>
      <c r="D4" s="2">
        <v>1.1311084409999239</v>
      </c>
      <c r="F4" t="s">
        <v>10</v>
      </c>
      <c r="G4" s="2">
        <f>AVERAGE(Gensim[doc2])</f>
        <v>1.5638126044499814</v>
      </c>
      <c r="H4" s="2">
        <f>_xlfn.STDEV.S(Gensim[doc2])</f>
        <v>0.33791494292656299</v>
      </c>
      <c r="I4" s="2">
        <f>MIN(Gensim[doc2])</f>
        <v>1.3535519479996765</v>
      </c>
      <c r="J4" s="2">
        <f>MAX(Gensim[doc2])</f>
        <v>2.4791984119997323</v>
      </c>
    </row>
    <row r="5" spans="1:10" x14ac:dyDescent="0.25">
      <c r="A5" s="2">
        <v>1.4958059699997648</v>
      </c>
      <c r="B5" s="2">
        <v>1.3888966160002383</v>
      </c>
      <c r="C5" s="2">
        <v>0.22347035900020273</v>
      </c>
      <c r="D5" s="2">
        <v>1.1109830380000858</v>
      </c>
      <c r="F5" t="s">
        <v>11</v>
      </c>
      <c r="G5" s="2">
        <f>AVERAGE(Gensim[conversacion1])</f>
        <v>0.24365134718003445</v>
      </c>
      <c r="H5" s="2">
        <f>_xlfn.STDEV.S(Gensim[conversacion1])</f>
        <v>5.8390733627693897E-2</v>
      </c>
      <c r="I5" s="2">
        <f>MIN(Gensim[conversacion1])</f>
        <v>0.20131691400001728</v>
      </c>
      <c r="J5" s="2">
        <f>MAX(Gensim[conversacion1])</f>
        <v>0.38779157199996916</v>
      </c>
    </row>
    <row r="6" spans="1:10" x14ac:dyDescent="0.25">
      <c r="A6" s="2">
        <v>1.1755793090001134</v>
      </c>
      <c r="B6" s="2">
        <v>1.4094124900002498</v>
      </c>
      <c r="C6" s="2">
        <v>0.21178417900000568</v>
      </c>
      <c r="D6" s="2">
        <v>1.1470061949999035</v>
      </c>
      <c r="F6" t="s">
        <v>12</v>
      </c>
      <c r="G6" s="2">
        <f>AVERAGE(Gensim[conversacion2])</f>
        <v>1.2536049898900183</v>
      </c>
      <c r="H6" s="2">
        <f>_xlfn.STDEV.S(Gensim[conversacion2])</f>
        <v>0.2730914667338239</v>
      </c>
      <c r="I6" s="2">
        <f>MIN(Gensim[conversacion2])</f>
        <v>1.0912362799999755</v>
      </c>
      <c r="J6" s="2">
        <f>MAX(Gensim[conversacion2])</f>
        <v>2.0279833969998435</v>
      </c>
    </row>
    <row r="7" spans="1:10" x14ac:dyDescent="0.25">
      <c r="A7" s="2">
        <v>0.86161749200027771</v>
      </c>
      <c r="B7" s="2">
        <v>1.4156137599998146</v>
      </c>
      <c r="C7" s="2">
        <v>0.21243049499980771</v>
      </c>
      <c r="D7" s="2">
        <v>1.8987278879999394</v>
      </c>
    </row>
    <row r="8" spans="1:10" x14ac:dyDescent="0.25">
      <c r="A8" s="2">
        <v>1.1517558190003001</v>
      </c>
      <c r="B8" s="2">
        <v>1.3866697119997298</v>
      </c>
      <c r="C8" s="2">
        <v>0.21734342900026604</v>
      </c>
      <c r="D8" s="2">
        <v>1.6361659649996909</v>
      </c>
    </row>
    <row r="9" spans="1:10" x14ac:dyDescent="0.25">
      <c r="A9" s="2">
        <v>0.91184295299990481</v>
      </c>
      <c r="B9" s="2">
        <v>1.375481542000216</v>
      </c>
      <c r="C9" s="2">
        <v>0.22001559699992868</v>
      </c>
      <c r="D9" s="2">
        <v>1.1212332830000378</v>
      </c>
    </row>
    <row r="10" spans="1:10" x14ac:dyDescent="0.25">
      <c r="A10" s="2">
        <v>0.83458232800012411</v>
      </c>
      <c r="B10" s="2">
        <v>1.4913769190002313</v>
      </c>
      <c r="C10" s="2">
        <v>0.20658748799996829</v>
      </c>
      <c r="D10" s="2">
        <v>1.1141966520003734</v>
      </c>
    </row>
    <row r="11" spans="1:10" x14ac:dyDescent="0.25">
      <c r="A11" s="2">
        <v>0.82361143900016032</v>
      </c>
      <c r="B11" s="2">
        <v>2.4791984119997323</v>
      </c>
      <c r="C11" s="2">
        <v>0.22449772300024051</v>
      </c>
      <c r="D11" s="2">
        <v>1.1396366029998717</v>
      </c>
    </row>
    <row r="12" spans="1:10" x14ac:dyDescent="0.25">
      <c r="A12" s="2">
        <v>0.80185797000012826</v>
      </c>
      <c r="B12" s="2">
        <v>1.5220597859997724</v>
      </c>
      <c r="C12" s="2">
        <v>0.20557547299995349</v>
      </c>
      <c r="D12" s="2">
        <v>1.1104854889999842</v>
      </c>
    </row>
    <row r="13" spans="1:10" x14ac:dyDescent="0.25">
      <c r="A13" s="2">
        <v>0.80956285100000969</v>
      </c>
      <c r="B13" s="2">
        <v>1.3888961739999104</v>
      </c>
      <c r="C13" s="2">
        <v>0.22896721600000092</v>
      </c>
      <c r="D13" s="2">
        <v>1.1082480529998975</v>
      </c>
    </row>
    <row r="14" spans="1:10" x14ac:dyDescent="0.25">
      <c r="A14" s="2">
        <v>0.84109760799992728</v>
      </c>
      <c r="B14" s="2">
        <v>1.3886481889999231</v>
      </c>
      <c r="C14" s="2">
        <v>0.21492328700014696</v>
      </c>
      <c r="D14" s="2">
        <v>1.1465147100002469</v>
      </c>
    </row>
    <row r="15" spans="1:10" x14ac:dyDescent="0.25">
      <c r="A15" s="2">
        <v>0.83012893199975224</v>
      </c>
      <c r="B15" s="2">
        <v>1.3848846220002997</v>
      </c>
      <c r="C15" s="2">
        <v>0.21947279400001207</v>
      </c>
      <c r="D15" s="2">
        <v>1.1140277179997611</v>
      </c>
    </row>
    <row r="16" spans="1:10" x14ac:dyDescent="0.25">
      <c r="A16" s="2">
        <v>0.80817950099981317</v>
      </c>
      <c r="B16" s="2">
        <v>1.4271848470002624</v>
      </c>
      <c r="C16" s="2">
        <v>0.22479041099995811</v>
      </c>
      <c r="D16" s="2">
        <v>1.1279418609997265</v>
      </c>
    </row>
    <row r="17" spans="1:4" x14ac:dyDescent="0.25">
      <c r="A17" s="2">
        <v>0.80371304599975701</v>
      </c>
      <c r="B17" s="2">
        <v>1.3644077499998275</v>
      </c>
      <c r="C17" s="2">
        <v>0.20246348899991062</v>
      </c>
      <c r="D17" s="2">
        <v>1.57121695800015</v>
      </c>
    </row>
    <row r="18" spans="1:4" x14ac:dyDescent="0.25">
      <c r="A18" s="2">
        <v>1.3912711560001298</v>
      </c>
      <c r="B18" s="2">
        <v>1.39925938100032</v>
      </c>
      <c r="C18" s="2">
        <v>0.21250036900028135</v>
      </c>
      <c r="D18" s="2">
        <v>2.0279833969998435</v>
      </c>
    </row>
    <row r="19" spans="1:4" x14ac:dyDescent="0.25">
      <c r="A19" s="2">
        <v>1.4424368929999218</v>
      </c>
      <c r="B19" s="2">
        <v>2.1080837569998039</v>
      </c>
      <c r="C19" s="2">
        <v>0.21892731299976731</v>
      </c>
      <c r="D19" s="2">
        <v>1.3047304889996667</v>
      </c>
    </row>
    <row r="20" spans="1:4" x14ac:dyDescent="0.25">
      <c r="A20" s="2">
        <v>1.1365656749999289</v>
      </c>
      <c r="B20" s="2">
        <v>2.1125241250001636</v>
      </c>
      <c r="C20" s="2">
        <v>0.21421081300013611</v>
      </c>
      <c r="D20" s="2">
        <v>1.1402759409997998</v>
      </c>
    </row>
    <row r="21" spans="1:4" x14ac:dyDescent="0.25">
      <c r="A21" s="2">
        <v>0.81370243099991058</v>
      </c>
      <c r="B21" s="2">
        <v>1.3912775869998768</v>
      </c>
      <c r="C21" s="2">
        <v>0.31725527600019632</v>
      </c>
      <c r="D21" s="2">
        <v>1.1082539520002683</v>
      </c>
    </row>
    <row r="22" spans="1:4" x14ac:dyDescent="0.25">
      <c r="A22" s="2">
        <v>0.84664900199959447</v>
      </c>
      <c r="B22" s="2">
        <v>1.4259051740000359</v>
      </c>
      <c r="C22" s="2">
        <v>0.36366630500015162</v>
      </c>
      <c r="D22" s="2">
        <v>1.1116310689999409</v>
      </c>
    </row>
    <row r="23" spans="1:4" x14ac:dyDescent="0.25">
      <c r="A23" s="2">
        <v>0.83084454499976346</v>
      </c>
      <c r="B23" s="2">
        <v>1.3742632189996584</v>
      </c>
      <c r="C23" s="2">
        <v>0.3597214989999884</v>
      </c>
      <c r="D23" s="2">
        <v>1.13932699399993</v>
      </c>
    </row>
    <row r="24" spans="1:4" x14ac:dyDescent="0.25">
      <c r="A24" s="2">
        <v>0.82655609999983426</v>
      </c>
      <c r="B24" s="2">
        <v>1.3997422080001343</v>
      </c>
      <c r="C24" s="2">
        <v>0.35709896299977117</v>
      </c>
      <c r="D24" s="2">
        <v>1.1101376999999957</v>
      </c>
    </row>
    <row r="25" spans="1:4" x14ac:dyDescent="0.25">
      <c r="A25" s="2">
        <v>0.8209004699997422</v>
      </c>
      <c r="B25" s="2">
        <v>1.3745379799997863</v>
      </c>
      <c r="C25" s="2">
        <v>0.34659977800038178</v>
      </c>
      <c r="D25" s="2">
        <v>1.1085358270001962</v>
      </c>
    </row>
    <row r="26" spans="1:4" x14ac:dyDescent="0.25">
      <c r="A26" s="2">
        <v>0.80113742000003185</v>
      </c>
      <c r="B26" s="2">
        <v>1.3833429279998199</v>
      </c>
      <c r="C26" s="2">
        <v>0.36595992000002298</v>
      </c>
      <c r="D26" s="2">
        <v>1.1291740070000742</v>
      </c>
    </row>
    <row r="27" spans="1:4" x14ac:dyDescent="0.25">
      <c r="A27" s="2">
        <v>0.82312884000020858</v>
      </c>
      <c r="B27" s="2">
        <v>1.5751684110000497</v>
      </c>
      <c r="C27" s="2">
        <v>0.37569611500020983</v>
      </c>
      <c r="D27" s="2">
        <v>1.1525011300000187</v>
      </c>
    </row>
    <row r="28" spans="1:4" x14ac:dyDescent="0.25">
      <c r="A28" s="2">
        <v>0.80222997700002452</v>
      </c>
      <c r="B28" s="2">
        <v>2.4280090140000539</v>
      </c>
      <c r="C28" s="2">
        <v>0.3664639610001359</v>
      </c>
      <c r="D28" s="2">
        <v>1.8898639010003535</v>
      </c>
    </row>
    <row r="29" spans="1:4" x14ac:dyDescent="0.25">
      <c r="A29" s="2">
        <v>0.81788687200014465</v>
      </c>
      <c r="B29" s="2">
        <v>1.6520904359999804</v>
      </c>
      <c r="C29" s="2">
        <v>0.3574142459997347</v>
      </c>
      <c r="D29" s="2">
        <v>1.8310793399996328</v>
      </c>
    </row>
    <row r="30" spans="1:4" x14ac:dyDescent="0.25">
      <c r="A30" s="2">
        <v>0.83461210400037089</v>
      </c>
      <c r="B30" s="2">
        <v>1.4328091110000969</v>
      </c>
      <c r="C30" s="2">
        <v>0.38178910700025881</v>
      </c>
      <c r="D30" s="2">
        <v>1.1326110830000289</v>
      </c>
    </row>
    <row r="31" spans="1:4" x14ac:dyDescent="0.25">
      <c r="A31" s="2">
        <v>0.85132022700008747</v>
      </c>
      <c r="B31" s="2">
        <v>1.4010839450002095</v>
      </c>
      <c r="C31" s="2">
        <v>0.22596568400012984</v>
      </c>
      <c r="D31" s="2">
        <v>1.104216094000094</v>
      </c>
    </row>
    <row r="32" spans="1:4" x14ac:dyDescent="0.25">
      <c r="A32" s="2">
        <v>1.0248179430000164</v>
      </c>
      <c r="B32" s="2">
        <v>1.3961507760000131</v>
      </c>
      <c r="C32" s="2">
        <v>0.21265240200000335</v>
      </c>
      <c r="D32" s="2">
        <v>1.1144191599996702</v>
      </c>
    </row>
    <row r="33" spans="1:4" x14ac:dyDescent="0.25">
      <c r="A33" s="2">
        <v>1.4125057040000684</v>
      </c>
      <c r="B33" s="2">
        <v>1.4014961809998567</v>
      </c>
      <c r="C33" s="2">
        <v>0.21125472799985801</v>
      </c>
      <c r="D33" s="2">
        <v>1.1077244300004168</v>
      </c>
    </row>
    <row r="34" spans="1:4" x14ac:dyDescent="0.25">
      <c r="A34" s="2">
        <v>1.4745781759997953</v>
      </c>
      <c r="B34" s="2">
        <v>1.3791343420002704</v>
      </c>
      <c r="C34" s="2">
        <v>0.22722603500005789</v>
      </c>
      <c r="D34" s="2">
        <v>1.125145579999753</v>
      </c>
    </row>
    <row r="35" spans="1:4" x14ac:dyDescent="0.25">
      <c r="A35" s="2">
        <v>0.91226887499988152</v>
      </c>
      <c r="B35" s="2">
        <v>1.3817068539997308</v>
      </c>
      <c r="C35" s="2">
        <v>0.2095501100002366</v>
      </c>
      <c r="D35" s="2">
        <v>1.1275293090002378</v>
      </c>
    </row>
    <row r="36" spans="1:4" x14ac:dyDescent="0.25">
      <c r="A36" s="2">
        <v>0.84835070100007215</v>
      </c>
      <c r="B36" s="2">
        <v>2.0079824310000731</v>
      </c>
      <c r="C36" s="2">
        <v>0.20732312800009822</v>
      </c>
      <c r="D36" s="2">
        <v>1.1146523889997297</v>
      </c>
    </row>
    <row r="37" spans="1:4" x14ac:dyDescent="0.25">
      <c r="A37" s="2">
        <v>0.83540791900031763</v>
      </c>
      <c r="B37" s="2">
        <v>2.3376585209998666</v>
      </c>
      <c r="C37" s="2">
        <v>0.20759595399977115</v>
      </c>
      <c r="D37" s="2">
        <v>1.0912362799999755</v>
      </c>
    </row>
    <row r="38" spans="1:4" x14ac:dyDescent="0.25">
      <c r="A38" s="2">
        <v>0.82827294199978496</v>
      </c>
      <c r="B38" s="2">
        <v>1.3961714820002271</v>
      </c>
      <c r="C38" s="2">
        <v>0.20736549499997636</v>
      </c>
      <c r="D38" s="2">
        <v>1.3615795499999876</v>
      </c>
    </row>
    <row r="39" spans="1:4" x14ac:dyDescent="0.25">
      <c r="A39" s="2">
        <v>0.8303921229999105</v>
      </c>
      <c r="B39" s="2">
        <v>1.3916394719999516</v>
      </c>
      <c r="C39" s="2">
        <v>0.22713702200007901</v>
      </c>
      <c r="D39" s="2">
        <v>1.9594432910002979</v>
      </c>
    </row>
    <row r="40" spans="1:4" x14ac:dyDescent="0.25">
      <c r="A40" s="2">
        <v>0.81180905899964273</v>
      </c>
      <c r="B40" s="2">
        <v>1.4022684710002977</v>
      </c>
      <c r="C40" s="2">
        <v>0.22832892400037963</v>
      </c>
      <c r="D40" s="2">
        <v>1.5658687179998196</v>
      </c>
    </row>
    <row r="41" spans="1:4" x14ac:dyDescent="0.25">
      <c r="A41" s="2">
        <v>0.84197616400024344</v>
      </c>
      <c r="B41" s="2">
        <v>1.3573132480000822</v>
      </c>
      <c r="C41" s="2">
        <v>0.21675278199973036</v>
      </c>
      <c r="D41" s="2">
        <v>1.1278716420001729</v>
      </c>
    </row>
    <row r="42" spans="1:4" x14ac:dyDescent="0.25">
      <c r="A42" s="2">
        <v>0.83959408999999141</v>
      </c>
      <c r="B42" s="2">
        <v>1.4284505790001276</v>
      </c>
      <c r="C42" s="2">
        <v>0.20756536899989442</v>
      </c>
      <c r="D42" s="2">
        <v>1.1230838980000044</v>
      </c>
    </row>
    <row r="43" spans="1:4" x14ac:dyDescent="0.25">
      <c r="A43" s="2">
        <v>0.82086048400014988</v>
      </c>
      <c r="B43" s="2">
        <v>1.3709427919998234</v>
      </c>
      <c r="C43" s="2">
        <v>0.2240272960002585</v>
      </c>
      <c r="D43" s="2">
        <v>1.1116897160000008</v>
      </c>
    </row>
    <row r="44" spans="1:4" x14ac:dyDescent="0.25">
      <c r="A44" s="2">
        <v>1.0262141909997808</v>
      </c>
      <c r="B44" s="2">
        <v>1.3979210879997481</v>
      </c>
      <c r="C44" s="2">
        <v>0.2155235340001127</v>
      </c>
      <c r="D44" s="2">
        <v>1.1259521930001029</v>
      </c>
    </row>
    <row r="45" spans="1:4" x14ac:dyDescent="0.25">
      <c r="A45" s="2">
        <v>0.91161961800025892</v>
      </c>
      <c r="B45" s="2">
        <v>2.4237619240002459</v>
      </c>
      <c r="C45" s="2">
        <v>0.21333680499992624</v>
      </c>
      <c r="D45" s="2">
        <v>1.121271710000201</v>
      </c>
    </row>
    <row r="46" spans="1:4" x14ac:dyDescent="0.25">
      <c r="A46" s="2">
        <v>0.92613333899998906</v>
      </c>
      <c r="B46" s="2">
        <v>1.9015268049997758</v>
      </c>
      <c r="C46" s="2">
        <v>0.21005857600039235</v>
      </c>
      <c r="D46" s="2">
        <v>1.1130640689998472</v>
      </c>
    </row>
    <row r="47" spans="1:4" x14ac:dyDescent="0.25">
      <c r="A47" s="2">
        <v>1.4442352370001572</v>
      </c>
      <c r="B47" s="2">
        <v>1.362127375</v>
      </c>
      <c r="C47" s="2">
        <v>0.2033648470001026</v>
      </c>
      <c r="D47" s="2">
        <v>1.159697486999903</v>
      </c>
    </row>
    <row r="48" spans="1:4" x14ac:dyDescent="0.25">
      <c r="A48" s="2">
        <v>1.4531058970001141</v>
      </c>
      <c r="B48" s="2">
        <v>1.3947801700001037</v>
      </c>
      <c r="C48" s="2">
        <v>0.22512707599980786</v>
      </c>
      <c r="D48" s="2">
        <v>1.1226701999999023</v>
      </c>
    </row>
    <row r="49" spans="1:4" x14ac:dyDescent="0.25">
      <c r="A49" s="2">
        <v>1.03637948100004</v>
      </c>
      <c r="B49" s="2">
        <v>1.3696050240000659</v>
      </c>
      <c r="C49" s="2">
        <v>0.20977245800031596</v>
      </c>
      <c r="D49" s="2">
        <v>1.6177497339999718</v>
      </c>
    </row>
    <row r="50" spans="1:4" x14ac:dyDescent="0.25">
      <c r="A50" s="2">
        <v>0.81533464299991465</v>
      </c>
      <c r="B50" s="2">
        <v>1.3605261689999679</v>
      </c>
      <c r="C50" s="2">
        <v>0.20588423799972588</v>
      </c>
      <c r="D50" s="2">
        <v>1.9764673929998935</v>
      </c>
    </row>
    <row r="51" spans="1:4" x14ac:dyDescent="0.25">
      <c r="A51" s="2">
        <v>0.81846057400025529</v>
      </c>
      <c r="B51" s="2">
        <v>1.4013852849998329</v>
      </c>
      <c r="C51" s="2">
        <v>0.20679791600014141</v>
      </c>
      <c r="D51" s="2">
        <v>1.2943624810000074</v>
      </c>
    </row>
    <row r="52" spans="1:4" x14ac:dyDescent="0.25">
      <c r="A52" s="2">
        <v>0.83075885400012339</v>
      </c>
      <c r="B52" s="2">
        <v>1.3838030429997161</v>
      </c>
      <c r="C52" s="2">
        <v>0.21496136199993998</v>
      </c>
      <c r="D52" s="2">
        <v>1.1043565840000156</v>
      </c>
    </row>
    <row r="53" spans="1:4" x14ac:dyDescent="0.25">
      <c r="A53" s="2">
        <v>0.82581025199988289</v>
      </c>
      <c r="B53" s="2">
        <v>1.7054049179996582</v>
      </c>
      <c r="C53" s="2">
        <v>0.22753418399997827</v>
      </c>
      <c r="D53" s="2">
        <v>1.1117410239999117</v>
      </c>
    </row>
    <row r="54" spans="1:4" x14ac:dyDescent="0.25">
      <c r="A54" s="2">
        <v>0.81158129599998574</v>
      </c>
      <c r="B54" s="2">
        <v>2.4547545320001518</v>
      </c>
      <c r="C54" s="2">
        <v>0.20987941400017007</v>
      </c>
      <c r="D54" s="2">
        <v>1.0965047469999263</v>
      </c>
    </row>
    <row r="55" spans="1:4" x14ac:dyDescent="0.25">
      <c r="A55" s="2">
        <v>0.82324752400018042</v>
      </c>
      <c r="B55" s="2">
        <v>1.5090004349999617</v>
      </c>
      <c r="C55" s="2">
        <v>0.21560872800000652</v>
      </c>
      <c r="D55" s="2">
        <v>1.0992428680001467</v>
      </c>
    </row>
    <row r="56" spans="1:4" x14ac:dyDescent="0.25">
      <c r="A56" s="2">
        <v>0.81424384899992219</v>
      </c>
      <c r="B56" s="2">
        <v>1.3700579810001727</v>
      </c>
      <c r="C56" s="2">
        <v>0.20740264400001251</v>
      </c>
      <c r="D56" s="2">
        <v>1.1031786520002242</v>
      </c>
    </row>
    <row r="57" spans="1:4" x14ac:dyDescent="0.25">
      <c r="A57" s="2">
        <v>0.86090009300005477</v>
      </c>
      <c r="B57" s="2">
        <v>1.3866936250001345</v>
      </c>
      <c r="C57" s="2">
        <v>0.21850499199990736</v>
      </c>
      <c r="D57" s="2">
        <v>1.1505279269999846</v>
      </c>
    </row>
    <row r="58" spans="1:4" x14ac:dyDescent="0.25">
      <c r="A58" s="2">
        <v>0.83884604500008209</v>
      </c>
      <c r="B58" s="2">
        <v>1.4188642869999057</v>
      </c>
      <c r="C58" s="2">
        <v>0.22470287700025438</v>
      </c>
      <c r="D58" s="2">
        <v>1.1281303269997807</v>
      </c>
    </row>
    <row r="59" spans="1:4" x14ac:dyDescent="0.25">
      <c r="A59" s="2">
        <v>0.80374117600013051</v>
      </c>
      <c r="B59" s="2">
        <v>1.383729590999792</v>
      </c>
      <c r="C59" s="2">
        <v>0.2123172629999317</v>
      </c>
      <c r="D59" s="2">
        <v>1.1157650650002324</v>
      </c>
    </row>
    <row r="60" spans="1:4" x14ac:dyDescent="0.25">
      <c r="A60" s="2">
        <v>0.84833236299982673</v>
      </c>
      <c r="B60" s="2">
        <v>1.3902021850003621</v>
      </c>
      <c r="C60" s="2">
        <v>0.2085341030001473</v>
      </c>
      <c r="D60" s="2">
        <v>1.7811639290002859</v>
      </c>
    </row>
    <row r="61" spans="1:4" x14ac:dyDescent="0.25">
      <c r="A61" s="2">
        <v>1.1635005470002397</v>
      </c>
      <c r="B61" s="2">
        <v>1.3990589919999366</v>
      </c>
      <c r="C61" s="2">
        <v>0.20131691400001728</v>
      </c>
      <c r="D61" s="2">
        <v>1.9176915949997237</v>
      </c>
    </row>
    <row r="62" spans="1:4" x14ac:dyDescent="0.25">
      <c r="A62" s="2">
        <v>1.4315257609996479</v>
      </c>
      <c r="B62" s="2">
        <v>2.1006944430000658</v>
      </c>
      <c r="C62" s="2">
        <v>0.21728265599995211</v>
      </c>
      <c r="D62" s="2">
        <v>1.1172331200000372</v>
      </c>
    </row>
    <row r="63" spans="1:4" x14ac:dyDescent="0.25">
      <c r="A63" s="2">
        <v>1.4474450770003386</v>
      </c>
      <c r="B63" s="2">
        <v>2.1351616160000049</v>
      </c>
      <c r="C63" s="2">
        <v>0.22828496200008885</v>
      </c>
      <c r="D63" s="2">
        <v>1.1221733990000757</v>
      </c>
    </row>
    <row r="64" spans="1:4" x14ac:dyDescent="0.25">
      <c r="A64" s="2">
        <v>0.8395757279999998</v>
      </c>
      <c r="B64" s="2">
        <v>1.3978694420002284</v>
      </c>
      <c r="C64" s="2">
        <v>0.21336470400001417</v>
      </c>
      <c r="D64" s="2">
        <v>1.1210620159999962</v>
      </c>
    </row>
    <row r="65" spans="1:4" x14ac:dyDescent="0.25">
      <c r="A65" s="2">
        <v>0.8334939060000579</v>
      </c>
      <c r="B65" s="2">
        <v>1.3848565690000214</v>
      </c>
      <c r="C65" s="2">
        <v>0.20822374699991997</v>
      </c>
      <c r="D65" s="2">
        <v>1.120744342999842</v>
      </c>
    </row>
    <row r="66" spans="1:4" x14ac:dyDescent="0.25">
      <c r="A66" s="2">
        <v>0.80025933000024452</v>
      </c>
      <c r="B66" s="2">
        <v>1.392866275000415</v>
      </c>
      <c r="C66" s="2">
        <v>0.20263057400006801</v>
      </c>
      <c r="D66" s="2">
        <v>1.1308366200000819</v>
      </c>
    </row>
    <row r="67" spans="1:4" x14ac:dyDescent="0.25">
      <c r="A67" s="2">
        <v>0.80625603900034548</v>
      </c>
      <c r="B67" s="2">
        <v>1.3965894839998327</v>
      </c>
      <c r="C67" s="2">
        <v>0.23145055399982084</v>
      </c>
      <c r="D67" s="2">
        <v>1.129467981000289</v>
      </c>
    </row>
    <row r="68" spans="1:4" x14ac:dyDescent="0.25">
      <c r="A68" s="2">
        <v>0.84441110199986724</v>
      </c>
      <c r="B68" s="2">
        <v>1.3581202459999986</v>
      </c>
      <c r="C68" s="2">
        <v>0.21670503799987273</v>
      </c>
      <c r="D68" s="2">
        <v>1.1264218829996935</v>
      </c>
    </row>
    <row r="69" spans="1:4" x14ac:dyDescent="0.25">
      <c r="A69" s="2">
        <v>0.82495547299959071</v>
      </c>
      <c r="B69" s="2">
        <v>1.3774784150000414</v>
      </c>
      <c r="C69" s="2">
        <v>0.22439080899994224</v>
      </c>
      <c r="D69" s="2">
        <v>1.128189336000105</v>
      </c>
    </row>
    <row r="70" spans="1:4" x14ac:dyDescent="0.25">
      <c r="A70" s="2">
        <v>0.81600986700004796</v>
      </c>
      <c r="B70" s="2">
        <v>1.4713683559998572</v>
      </c>
      <c r="C70" s="2">
        <v>0.20777696200002538</v>
      </c>
      <c r="D70" s="2">
        <v>1.2700623640002959</v>
      </c>
    </row>
    <row r="71" spans="1:4" x14ac:dyDescent="0.25">
      <c r="A71" s="2">
        <v>0.8134916220001287</v>
      </c>
      <c r="B71" s="2">
        <v>2.4505399449999459</v>
      </c>
      <c r="C71" s="2">
        <v>0.21583622899970578</v>
      </c>
      <c r="D71" s="2">
        <v>1.9763684670001567</v>
      </c>
    </row>
    <row r="72" spans="1:4" x14ac:dyDescent="0.25">
      <c r="A72" s="2">
        <v>0.81339076399990518</v>
      </c>
      <c r="B72" s="2">
        <v>1.5448711209996873</v>
      </c>
      <c r="C72" s="2">
        <v>0.22735036499989292</v>
      </c>
      <c r="D72" s="2">
        <v>1.5174072720001277</v>
      </c>
    </row>
    <row r="73" spans="1:4" x14ac:dyDescent="0.25">
      <c r="A73" s="2">
        <v>0.82310358599988831</v>
      </c>
      <c r="B73" s="2">
        <v>1.3794985419999648</v>
      </c>
      <c r="C73" s="2">
        <v>0.21329069400007938</v>
      </c>
      <c r="D73" s="2">
        <v>1.1099473790000047</v>
      </c>
    </row>
    <row r="74" spans="1:4" x14ac:dyDescent="0.25">
      <c r="A74" s="2">
        <v>0.84920573199997307</v>
      </c>
      <c r="B74" s="2">
        <v>1.3956939619997684</v>
      </c>
      <c r="C74" s="2">
        <v>0.2073776430001999</v>
      </c>
      <c r="D74" s="2">
        <v>1.1374719099999311</v>
      </c>
    </row>
    <row r="75" spans="1:4" x14ac:dyDescent="0.25">
      <c r="A75" s="2">
        <v>0.80686426200009009</v>
      </c>
      <c r="B75" s="2">
        <v>1.3793490119996932</v>
      </c>
      <c r="C75" s="2">
        <v>0.21445113799973115</v>
      </c>
      <c r="D75" s="2">
        <v>1.0994679519999409</v>
      </c>
    </row>
    <row r="76" spans="1:4" x14ac:dyDescent="0.25">
      <c r="A76" s="2">
        <v>1.3814431809996677</v>
      </c>
      <c r="B76" s="2">
        <v>1.3682083970002168</v>
      </c>
      <c r="C76" s="2">
        <v>0.21111007499985135</v>
      </c>
      <c r="D76" s="2">
        <v>1.1295826919999854</v>
      </c>
    </row>
    <row r="77" spans="1:4" x14ac:dyDescent="0.25">
      <c r="A77" s="2">
        <v>1.4571647310003755</v>
      </c>
      <c r="B77" s="2">
        <v>1.4041438139997808</v>
      </c>
      <c r="C77" s="2">
        <v>0.26028109100025176</v>
      </c>
      <c r="D77" s="2">
        <v>1.1063019270000041</v>
      </c>
    </row>
    <row r="78" spans="1:4" x14ac:dyDescent="0.25">
      <c r="A78" s="2">
        <v>0.99495313999977952</v>
      </c>
      <c r="B78" s="2">
        <v>1.3601700809999784</v>
      </c>
      <c r="C78" s="2">
        <v>0.360060846000124</v>
      </c>
      <c r="D78" s="2">
        <v>1.091923577000216</v>
      </c>
    </row>
    <row r="79" spans="1:4" x14ac:dyDescent="0.25">
      <c r="A79" s="2">
        <v>0.8156130449997363</v>
      </c>
      <c r="B79" s="2">
        <v>2.0590064009998059</v>
      </c>
      <c r="C79" s="2">
        <v>0.35270800700027394</v>
      </c>
      <c r="D79" s="2">
        <v>1.1164786860003915</v>
      </c>
    </row>
    <row r="80" spans="1:4" x14ac:dyDescent="0.25">
      <c r="A80" s="2">
        <v>0.81887313600009293</v>
      </c>
      <c r="B80" s="2">
        <v>2.3358867500000997</v>
      </c>
      <c r="C80" s="2">
        <v>0.35927911299995685</v>
      </c>
      <c r="D80" s="2">
        <v>1.0954061540001021</v>
      </c>
    </row>
    <row r="81" spans="1:4" x14ac:dyDescent="0.25">
      <c r="A81" s="2">
        <v>0.83369493200007128</v>
      </c>
      <c r="B81" s="2">
        <v>1.3754919790003441</v>
      </c>
      <c r="C81" s="2">
        <v>0.34285543999976653</v>
      </c>
      <c r="D81" s="2">
        <v>1.5905819419999716</v>
      </c>
    </row>
    <row r="82" spans="1:4" x14ac:dyDescent="0.25">
      <c r="A82" s="2">
        <v>0.8009364619997541</v>
      </c>
      <c r="B82" s="2">
        <v>1.3906945719995747</v>
      </c>
      <c r="C82" s="2">
        <v>0.35759178800026348</v>
      </c>
      <c r="D82" s="2">
        <v>1.9710261760001231</v>
      </c>
    </row>
    <row r="83" spans="1:4" x14ac:dyDescent="0.25">
      <c r="A83" s="2">
        <v>0.82894142699979056</v>
      </c>
      <c r="B83" s="2">
        <v>1.3750872049999998</v>
      </c>
      <c r="C83" s="2">
        <v>0.37304242500022156</v>
      </c>
      <c r="D83" s="2">
        <v>1.2599403609997353</v>
      </c>
    </row>
    <row r="84" spans="1:4" x14ac:dyDescent="0.25">
      <c r="A84" s="2">
        <v>0.84316063200003555</v>
      </c>
      <c r="B84" s="2">
        <v>1.400679487999696</v>
      </c>
      <c r="C84" s="2">
        <v>0.36700311599997804</v>
      </c>
      <c r="D84" s="2">
        <v>1.0940037800000937</v>
      </c>
    </row>
    <row r="85" spans="1:4" x14ac:dyDescent="0.25">
      <c r="A85" s="2">
        <v>0.83331040899975051</v>
      </c>
      <c r="B85" s="2">
        <v>1.3909379239998998</v>
      </c>
      <c r="C85" s="2">
        <v>0.36568238600011682</v>
      </c>
      <c r="D85" s="2">
        <v>1.1455179799995676</v>
      </c>
    </row>
    <row r="86" spans="1:4" x14ac:dyDescent="0.25">
      <c r="A86" s="2">
        <v>0.83197678600026848</v>
      </c>
      <c r="B86" s="2">
        <v>1.3840621790000114</v>
      </c>
      <c r="C86" s="2">
        <v>0.38779157199996916</v>
      </c>
      <c r="D86" s="2">
        <v>1.1411304820003352</v>
      </c>
    </row>
    <row r="87" spans="1:4" x14ac:dyDescent="0.25">
      <c r="A87" s="2">
        <v>0.82912609899995005</v>
      </c>
      <c r="B87" s="2">
        <v>1.4069183609999527</v>
      </c>
      <c r="C87" s="2">
        <v>0.27620682999986457</v>
      </c>
      <c r="D87" s="2">
        <v>1.1049969489999967</v>
      </c>
    </row>
    <row r="88" spans="1:4" x14ac:dyDescent="0.25">
      <c r="A88" s="2">
        <v>0.8384724819998155</v>
      </c>
      <c r="B88" s="2">
        <v>2.4062292629996591</v>
      </c>
      <c r="C88" s="2">
        <v>0.21019408900019698</v>
      </c>
      <c r="D88" s="2">
        <v>1.1300831499997912</v>
      </c>
    </row>
    <row r="89" spans="1:4" x14ac:dyDescent="0.25">
      <c r="A89" s="2">
        <v>0.83405058100015594</v>
      </c>
      <c r="B89" s="2">
        <v>1.6850526079997508</v>
      </c>
      <c r="C89" s="2">
        <v>0.20980618999965372</v>
      </c>
      <c r="D89" s="2">
        <v>1.1102605490000315</v>
      </c>
    </row>
    <row r="90" spans="1:4" x14ac:dyDescent="0.25">
      <c r="A90" s="2">
        <v>1.2736611020000055</v>
      </c>
      <c r="B90" s="2">
        <v>1.388437162000173</v>
      </c>
      <c r="C90" s="2">
        <v>0.23924931600004129</v>
      </c>
      <c r="D90" s="2">
        <v>1.1415120910000951</v>
      </c>
    </row>
    <row r="91" spans="1:4" x14ac:dyDescent="0.25">
      <c r="A91" s="2">
        <v>1.4231826879999971</v>
      </c>
      <c r="B91" s="2">
        <v>1.3535519479996765</v>
      </c>
      <c r="C91" s="2">
        <v>0.20863281800029654</v>
      </c>
      <c r="D91" s="2">
        <v>1.1148509780000495</v>
      </c>
    </row>
    <row r="92" spans="1:4" x14ac:dyDescent="0.25">
      <c r="A92" s="2">
        <v>1.1241004970001995</v>
      </c>
      <c r="B92" s="2">
        <v>1.3997412809999332</v>
      </c>
      <c r="C92" s="2">
        <v>0.2059197800003858</v>
      </c>
      <c r="D92" s="2">
        <v>1.9264497379999739</v>
      </c>
    </row>
    <row r="93" spans="1:4" x14ac:dyDescent="0.25">
      <c r="A93" s="2">
        <v>0.80242668999972011</v>
      </c>
      <c r="B93" s="2">
        <v>1.4143226279998089</v>
      </c>
      <c r="C93" s="2">
        <v>0.21370515299986437</v>
      </c>
      <c r="D93" s="2">
        <v>1.854531907999899</v>
      </c>
    </row>
    <row r="94" spans="1:4" x14ac:dyDescent="0.25">
      <c r="A94" s="2">
        <v>0.82707536999987497</v>
      </c>
      <c r="B94" s="2">
        <v>1.3544066200001907</v>
      </c>
      <c r="C94" s="2">
        <v>0.21466610100014805</v>
      </c>
      <c r="D94" s="2">
        <v>1.1339246770003228</v>
      </c>
    </row>
    <row r="95" spans="1:4" x14ac:dyDescent="0.25">
      <c r="A95" s="2">
        <v>0.84670038500007649</v>
      </c>
      <c r="B95" s="2">
        <v>1.4071760730003007</v>
      </c>
      <c r="C95" s="2">
        <v>0.21925040600035572</v>
      </c>
      <c r="D95" s="2">
        <v>1.1332429860003685</v>
      </c>
    </row>
    <row r="96" spans="1:4" x14ac:dyDescent="0.25">
      <c r="A96" s="2">
        <v>0.82538570299993808</v>
      </c>
      <c r="B96" s="2">
        <v>1.9284893109997938</v>
      </c>
      <c r="C96" s="2">
        <v>0.20543177899980947</v>
      </c>
      <c r="D96" s="2">
        <v>1.1233173860000534</v>
      </c>
    </row>
    <row r="97" spans="1:4" x14ac:dyDescent="0.25">
      <c r="A97" s="2">
        <v>0.81725267599995277</v>
      </c>
      <c r="B97" s="2">
        <v>2.423895678000008</v>
      </c>
      <c r="C97" s="2">
        <v>0.2048775849998492</v>
      </c>
      <c r="D97" s="2">
        <v>1.1256090290003158</v>
      </c>
    </row>
    <row r="98" spans="1:4" x14ac:dyDescent="0.25">
      <c r="A98" s="2">
        <v>0.80773842600001444</v>
      </c>
      <c r="B98" s="2">
        <v>1.3620735780000359</v>
      </c>
      <c r="C98" s="2">
        <v>0.21466475899978832</v>
      </c>
      <c r="D98" s="2">
        <v>1.1588351880000118</v>
      </c>
    </row>
    <row r="99" spans="1:4" x14ac:dyDescent="0.25">
      <c r="A99" s="2">
        <v>0.82947573599994939</v>
      </c>
      <c r="B99" s="2">
        <v>1.4113316709999708</v>
      </c>
      <c r="C99" s="2">
        <v>0.2180166090001876</v>
      </c>
      <c r="D99" s="2">
        <v>1.1043818400003147</v>
      </c>
    </row>
    <row r="100" spans="1:4" x14ac:dyDescent="0.25">
      <c r="A100" s="2">
        <v>0.81974708899997495</v>
      </c>
      <c r="B100" s="2">
        <v>1.3611542100002225</v>
      </c>
      <c r="C100" s="2">
        <v>0.21661026099991432</v>
      </c>
      <c r="D100" s="2">
        <v>1.1189873819998866</v>
      </c>
    </row>
    <row r="101" spans="1:4" x14ac:dyDescent="0.25">
      <c r="A101" s="2">
        <v>0.85069249200023478</v>
      </c>
      <c r="B101" s="2">
        <v>1.3860605709996889</v>
      </c>
      <c r="C101" s="2">
        <v>0.20791019199987204</v>
      </c>
      <c r="D101" s="2">
        <v>1.1257527660000051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C8A4-299A-4F00-8F70-4BAEDC691399}">
  <dimension ref="A1:J101"/>
  <sheetViews>
    <sheetView workbookViewId="0">
      <selection activeCell="D16" sqref="D16"/>
    </sheetView>
  </sheetViews>
  <sheetFormatPr baseColWidth="10" defaultRowHeight="15" x14ac:dyDescent="0.25"/>
  <cols>
    <col min="1" max="2" width="12" bestFit="1" customWidth="1"/>
    <col min="3" max="4" width="15.285156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</row>
    <row r="2" spans="1:10" x14ac:dyDescent="0.25">
      <c r="A2" s="2">
        <v>2.62009141099999</v>
      </c>
      <c r="B2" s="2">
        <v>1.3039526850000129</v>
      </c>
      <c r="C2" s="2">
        <v>0.19692901600001278</v>
      </c>
      <c r="D2" s="2">
        <v>1.4172808059999511</v>
      </c>
      <c r="F2" t="s">
        <v>16</v>
      </c>
      <c r="G2" t="s">
        <v>8</v>
      </c>
      <c r="H2" t="s">
        <v>15</v>
      </c>
      <c r="I2" t="s">
        <v>13</v>
      </c>
      <c r="J2" t="s">
        <v>14</v>
      </c>
    </row>
    <row r="3" spans="1:10" x14ac:dyDescent="0.25">
      <c r="A3" s="2">
        <v>1.6294120550000031</v>
      </c>
      <c r="B3" s="2">
        <v>1.2976700959999903</v>
      </c>
      <c r="C3" s="2">
        <v>0.20488917999995238</v>
      </c>
      <c r="D3" s="2">
        <v>1.4357173759999569</v>
      </c>
      <c r="F3" t="s">
        <v>9</v>
      </c>
      <c r="G3" s="2">
        <f>AVERAGE(TextBlob[doc1])</f>
        <v>1.9931386477300004</v>
      </c>
      <c r="H3" s="2">
        <f>_xlfn.STDEV.S(TextBlob[doc1])</f>
        <v>0.61101605098377998</v>
      </c>
      <c r="I3" s="2">
        <f>MIN(TextBlob[doc1])</f>
        <v>1.6100058459999786</v>
      </c>
      <c r="J3" s="2">
        <f>MAX(TextBlob[doc1])</f>
        <v>5.4149565130000212</v>
      </c>
    </row>
    <row r="4" spans="1:10" x14ac:dyDescent="0.25">
      <c r="A4" s="2">
        <v>1.6417079749999886</v>
      </c>
      <c r="B4" s="2">
        <v>1.3459325719999811</v>
      </c>
      <c r="C4" s="2">
        <v>0.19960899599999493</v>
      </c>
      <c r="D4" s="2">
        <v>1.6551612589999536</v>
      </c>
      <c r="F4" t="s">
        <v>10</v>
      </c>
      <c r="G4" s="2">
        <f>AVERAGE(TextBlob[doc2])</f>
        <v>1.5172761988799988</v>
      </c>
      <c r="H4" s="2">
        <f>_xlfn.STDEV.S(TextBlob[doc2])</f>
        <v>0.34423706614947347</v>
      </c>
      <c r="I4" s="2">
        <f>MIN(TextBlob[doc2])</f>
        <v>1.2782613589999983</v>
      </c>
      <c r="J4" s="2">
        <f>MAX(TextBlob[doc2])</f>
        <v>2.4585139580000259</v>
      </c>
    </row>
    <row r="5" spans="1:10" x14ac:dyDescent="0.25">
      <c r="A5" s="2">
        <v>1.670773625999999</v>
      </c>
      <c r="B5" s="2">
        <v>1.9735756749999496</v>
      </c>
      <c r="C5" s="2">
        <v>0.20628264200001922</v>
      </c>
      <c r="D5" s="2">
        <v>2.5537855769999851</v>
      </c>
      <c r="F5" t="s">
        <v>11</v>
      </c>
      <c r="G5" s="2">
        <f>AVERAGE(TextBlob[conversacion1])</f>
        <v>0.23665328144000056</v>
      </c>
      <c r="H5" s="2">
        <f>_xlfn.STDEV.S(TextBlob[conversacion1])</f>
        <v>6.732429579882275E-2</v>
      </c>
      <c r="I5" s="2">
        <f>MIN(TextBlob[conversacion1])</f>
        <v>0.19137640699995018</v>
      </c>
      <c r="J5" s="2">
        <f>MAX(TextBlob[conversacion1])</f>
        <v>0.40935216999997692</v>
      </c>
    </row>
    <row r="6" spans="1:10" x14ac:dyDescent="0.25">
      <c r="A6" s="2">
        <v>1.7041230049999996</v>
      </c>
      <c r="B6" s="2">
        <v>2.3519433289999938</v>
      </c>
      <c r="C6" s="2">
        <v>0.22338827599998012</v>
      </c>
      <c r="D6" s="2">
        <v>1.5890817709999965</v>
      </c>
      <c r="F6" t="s">
        <v>12</v>
      </c>
      <c r="G6" s="2">
        <f>AVERAGE(TextBlob[conversacion2])</f>
        <v>1.6242606509500024</v>
      </c>
      <c r="H6" s="2">
        <f>_xlfn.STDEV.S(TextBlob[conversacion2])</f>
        <v>0.36956374974257705</v>
      </c>
      <c r="I6" s="2">
        <f>MIN(TextBlob[conversacion2])</f>
        <v>1.3554538070000035</v>
      </c>
      <c r="J6" s="2">
        <f>MAX(TextBlob[conversacion2])</f>
        <v>2.5950373690000106</v>
      </c>
    </row>
    <row r="7" spans="1:10" x14ac:dyDescent="0.25">
      <c r="A7" s="2">
        <v>1.6945309190000017</v>
      </c>
      <c r="B7" s="2">
        <v>1.3391961309999942</v>
      </c>
      <c r="C7" s="2">
        <v>0.19606114499998739</v>
      </c>
      <c r="D7" s="2">
        <v>1.4649463279999964</v>
      </c>
    </row>
    <row r="8" spans="1:10" x14ac:dyDescent="0.25">
      <c r="A8" s="2">
        <v>1.9980814490000114</v>
      </c>
      <c r="B8" s="2">
        <v>1.343828698999971</v>
      </c>
      <c r="C8" s="2">
        <v>0.22047937199999978</v>
      </c>
      <c r="D8" s="2">
        <v>1.4192019029999869</v>
      </c>
    </row>
    <row r="9" spans="1:10" x14ac:dyDescent="0.25">
      <c r="A9" s="2">
        <v>3.2780524369999995</v>
      </c>
      <c r="B9" s="2">
        <v>1.2932730530000072</v>
      </c>
      <c r="C9" s="2">
        <v>0.2067720990000339</v>
      </c>
      <c r="D9" s="2">
        <v>1.4263179920000084</v>
      </c>
    </row>
    <row r="10" spans="1:10" x14ac:dyDescent="0.25">
      <c r="A10" s="2">
        <v>1.8530515369999847</v>
      </c>
      <c r="B10" s="2">
        <v>1.3556001230000447</v>
      </c>
      <c r="C10" s="2">
        <v>0.19531057800003282</v>
      </c>
      <c r="D10" s="2">
        <v>1.4086944139999673</v>
      </c>
    </row>
    <row r="11" spans="1:10" x14ac:dyDescent="0.25">
      <c r="A11" s="2">
        <v>1.6787893089999955</v>
      </c>
      <c r="B11" s="2">
        <v>1.3461039470000173</v>
      </c>
      <c r="C11" s="2">
        <v>0.19776841999998851</v>
      </c>
      <c r="D11" s="2">
        <v>1.4352334449999944</v>
      </c>
    </row>
    <row r="12" spans="1:10" x14ac:dyDescent="0.25">
      <c r="A12" s="2">
        <v>2.9038333109999996</v>
      </c>
      <c r="B12" s="2">
        <v>1.327558995000004</v>
      </c>
      <c r="C12" s="2">
        <v>0.34505144400003473</v>
      </c>
      <c r="D12" s="2">
        <v>1.4431281429999672</v>
      </c>
    </row>
    <row r="13" spans="1:10" x14ac:dyDescent="0.25">
      <c r="A13" s="2">
        <v>2.0213395499999933</v>
      </c>
      <c r="B13" s="2">
        <v>1.2861256950000097</v>
      </c>
      <c r="C13" s="2">
        <v>0.36710446299997557</v>
      </c>
      <c r="D13" s="2">
        <v>2.3795297820000201</v>
      </c>
    </row>
    <row r="14" spans="1:10" x14ac:dyDescent="0.25">
      <c r="A14" s="2">
        <v>2.6696297739999864</v>
      </c>
      <c r="B14" s="2">
        <v>1.8907190599999808</v>
      </c>
      <c r="C14" s="2">
        <v>0.37177099200005159</v>
      </c>
      <c r="D14" s="2">
        <v>2.1408130649999748</v>
      </c>
    </row>
    <row r="15" spans="1:10" x14ac:dyDescent="0.25">
      <c r="A15" s="2">
        <v>2.9986467540000206</v>
      </c>
      <c r="B15" s="2">
        <v>2.3947638999999867</v>
      </c>
      <c r="C15" s="2">
        <v>0.35751769900002728</v>
      </c>
      <c r="D15" s="2">
        <v>1.4166719289999605</v>
      </c>
    </row>
    <row r="16" spans="1:10" x14ac:dyDescent="0.25">
      <c r="A16" s="2">
        <v>1.6555001370000184</v>
      </c>
      <c r="B16" s="2">
        <v>1.3875825970000051</v>
      </c>
      <c r="C16" s="2">
        <v>0.36631059199999072</v>
      </c>
      <c r="D16" s="2">
        <v>1.4088017940000555</v>
      </c>
    </row>
    <row r="17" spans="1:4" x14ac:dyDescent="0.25">
      <c r="A17" s="2">
        <v>1.7059276130000001</v>
      </c>
      <c r="B17" s="2">
        <v>1.3165451429999848</v>
      </c>
      <c r="C17" s="2">
        <v>0.40437208599996666</v>
      </c>
      <c r="D17" s="2">
        <v>1.4041214009999976</v>
      </c>
    </row>
    <row r="18" spans="1:4" x14ac:dyDescent="0.25">
      <c r="A18" s="2">
        <v>1.6888103929999829</v>
      </c>
      <c r="B18" s="2">
        <v>1.3959063510000078</v>
      </c>
      <c r="C18" s="2">
        <v>0.40935216999997692</v>
      </c>
      <c r="D18" s="2">
        <v>1.4741008170000214</v>
      </c>
    </row>
    <row r="19" spans="1:4" x14ac:dyDescent="0.25">
      <c r="A19" s="2">
        <v>1.6867083070000035</v>
      </c>
      <c r="B19" s="2">
        <v>1.3305101619999959</v>
      </c>
      <c r="C19" s="2">
        <v>0.37499013999996578</v>
      </c>
      <c r="D19" s="2">
        <v>1.476313389999973</v>
      </c>
    </row>
    <row r="20" spans="1:4" x14ac:dyDescent="0.25">
      <c r="A20" s="2">
        <v>1.681078317000015</v>
      </c>
      <c r="B20" s="2">
        <v>1.3269839740000293</v>
      </c>
      <c r="C20" s="2">
        <v>0.37292072400003917</v>
      </c>
      <c r="D20" s="2">
        <v>1.4107855400000062</v>
      </c>
    </row>
    <row r="21" spans="1:4" x14ac:dyDescent="0.25">
      <c r="A21" s="2">
        <v>1.7042860899999823</v>
      </c>
      <c r="B21" s="2">
        <v>1.3155588259999718</v>
      </c>
      <c r="C21" s="2">
        <v>0.27998794299998053</v>
      </c>
      <c r="D21" s="2">
        <v>1.8217483749999701</v>
      </c>
    </row>
    <row r="22" spans="1:4" x14ac:dyDescent="0.25">
      <c r="A22" s="2">
        <v>5.4149565130000212</v>
      </c>
      <c r="B22" s="2">
        <v>1.3054222149999646</v>
      </c>
      <c r="C22" s="2">
        <v>0.20041319900002463</v>
      </c>
      <c r="D22" s="2">
        <v>2.5588318069999332</v>
      </c>
    </row>
    <row r="23" spans="1:4" x14ac:dyDescent="0.25">
      <c r="A23" s="2">
        <v>4.3811712979999982</v>
      </c>
      <c r="B23" s="2">
        <v>1.8407361879999939</v>
      </c>
      <c r="C23" s="2">
        <v>0.21023971099998562</v>
      </c>
      <c r="D23" s="2">
        <v>1.6034749590000956</v>
      </c>
    </row>
    <row r="24" spans="1:4" x14ac:dyDescent="0.25">
      <c r="A24" s="2">
        <v>1.6604605790000164</v>
      </c>
      <c r="B24" s="2">
        <v>2.2996244409999917</v>
      </c>
      <c r="C24" s="2">
        <v>0.19930409599999166</v>
      </c>
      <c r="D24" s="2">
        <v>1.4724335780000501</v>
      </c>
    </row>
    <row r="25" spans="1:4" x14ac:dyDescent="0.25">
      <c r="A25" s="2">
        <v>1.692979006999991</v>
      </c>
      <c r="B25" s="2">
        <v>1.4030501670000035</v>
      </c>
      <c r="C25" s="2">
        <v>0.19588815299999851</v>
      </c>
      <c r="D25" s="2">
        <v>1.4285368390000031</v>
      </c>
    </row>
    <row r="26" spans="1:4" x14ac:dyDescent="0.25">
      <c r="A26" s="2">
        <v>2.1855483200000094</v>
      </c>
      <c r="B26" s="2">
        <v>1.3808508259999712</v>
      </c>
      <c r="C26" s="2">
        <v>0.22902701100002787</v>
      </c>
      <c r="D26" s="2">
        <v>1.4562844739999719</v>
      </c>
    </row>
    <row r="27" spans="1:4" x14ac:dyDescent="0.25">
      <c r="A27" s="2">
        <v>2.9547146669999904</v>
      </c>
      <c r="B27" s="2">
        <v>1.3086683619999917</v>
      </c>
      <c r="C27" s="2">
        <v>0.20222940200000039</v>
      </c>
      <c r="D27" s="2">
        <v>1.4418976750000638</v>
      </c>
    </row>
    <row r="28" spans="1:4" x14ac:dyDescent="0.25">
      <c r="A28" s="2">
        <v>1.6345578950000004</v>
      </c>
      <c r="B28" s="2">
        <v>1.3793724749999683</v>
      </c>
      <c r="C28" s="2">
        <v>0.19632330400003184</v>
      </c>
      <c r="D28" s="2">
        <v>1.4176356410000608</v>
      </c>
    </row>
    <row r="29" spans="1:4" x14ac:dyDescent="0.25">
      <c r="A29" s="2">
        <v>1.6472674579999875</v>
      </c>
      <c r="B29" s="2">
        <v>1.3587042210000391</v>
      </c>
      <c r="C29" s="2">
        <v>0.19709333100001913</v>
      </c>
      <c r="D29" s="2">
        <v>1.4612766380000721</v>
      </c>
    </row>
    <row r="30" spans="1:4" x14ac:dyDescent="0.25">
      <c r="A30" s="2">
        <v>1.6450245150000171</v>
      </c>
      <c r="B30" s="2">
        <v>1.3435216499999569</v>
      </c>
      <c r="C30" s="2">
        <v>0.1961729810000179</v>
      </c>
      <c r="D30" s="2">
        <v>2.5359572060000346</v>
      </c>
    </row>
    <row r="31" spans="1:4" x14ac:dyDescent="0.25">
      <c r="A31" s="2">
        <v>1.6740638390000129</v>
      </c>
      <c r="B31" s="2">
        <v>1.3402530129999946</v>
      </c>
      <c r="C31" s="2">
        <v>0.21936479099997541</v>
      </c>
      <c r="D31" s="2">
        <v>2.0409109519999902</v>
      </c>
    </row>
    <row r="32" spans="1:4" x14ac:dyDescent="0.25">
      <c r="A32" s="2">
        <v>1.6437494310000034</v>
      </c>
      <c r="B32" s="2">
        <v>2.0539964280000049</v>
      </c>
      <c r="C32" s="2">
        <v>0.20799445900001956</v>
      </c>
      <c r="D32" s="2">
        <v>1.4028874939999696</v>
      </c>
    </row>
    <row r="33" spans="1:4" x14ac:dyDescent="0.25">
      <c r="A33" s="2">
        <v>1.7040917209999975</v>
      </c>
      <c r="B33" s="2">
        <v>2.3445458279999798</v>
      </c>
      <c r="C33" s="2">
        <v>0.19860040700001491</v>
      </c>
      <c r="D33" s="2">
        <v>1.4735785929999565</v>
      </c>
    </row>
    <row r="34" spans="1:4" x14ac:dyDescent="0.25">
      <c r="A34" s="2">
        <v>3.0147576479999998</v>
      </c>
      <c r="B34" s="2">
        <v>1.3643675490000078</v>
      </c>
      <c r="C34" s="2">
        <v>0.19928884299997662</v>
      </c>
      <c r="D34" s="2">
        <v>1.3858578970000508</v>
      </c>
    </row>
    <row r="35" spans="1:4" x14ac:dyDescent="0.25">
      <c r="A35" s="2">
        <v>1.9308909379999761</v>
      </c>
      <c r="B35" s="2">
        <v>1.3656248909999817</v>
      </c>
      <c r="C35" s="2">
        <v>0.21007485799998449</v>
      </c>
      <c r="D35" s="2">
        <v>1.4445738329999358</v>
      </c>
    </row>
    <row r="36" spans="1:4" x14ac:dyDescent="0.25">
      <c r="A36" s="2">
        <v>1.6490365159999953</v>
      </c>
      <c r="B36" s="2">
        <v>1.3885175909999816</v>
      </c>
      <c r="C36" s="2">
        <v>0.213853658000005</v>
      </c>
      <c r="D36" s="2">
        <v>1.5435508299999583</v>
      </c>
    </row>
    <row r="37" spans="1:4" x14ac:dyDescent="0.25">
      <c r="A37" s="2">
        <v>1.7242458420000162</v>
      </c>
      <c r="B37" s="2">
        <v>1.3564665370000171</v>
      </c>
      <c r="C37" s="2">
        <v>0.20738132400003906</v>
      </c>
      <c r="D37" s="2">
        <v>1.4837635420000197</v>
      </c>
    </row>
    <row r="38" spans="1:4" x14ac:dyDescent="0.25">
      <c r="A38" s="2">
        <v>1.6331041560000017</v>
      </c>
      <c r="B38" s="2">
        <v>1.3717501760000346</v>
      </c>
      <c r="C38" s="2">
        <v>0.20008068199996387</v>
      </c>
      <c r="D38" s="2">
        <v>2.2556313129999808</v>
      </c>
    </row>
    <row r="39" spans="1:4" x14ac:dyDescent="0.25">
      <c r="A39" s="2">
        <v>1.6733755099999996</v>
      </c>
      <c r="B39" s="2">
        <v>1.3347906579999744</v>
      </c>
      <c r="C39" s="2">
        <v>0.19672547800001894</v>
      </c>
      <c r="D39" s="2">
        <v>2.4102136999999857</v>
      </c>
    </row>
    <row r="40" spans="1:4" x14ac:dyDescent="0.25">
      <c r="A40" s="2">
        <v>1.6666743239999846</v>
      </c>
      <c r="B40" s="2">
        <v>1.3330184050000184</v>
      </c>
      <c r="C40" s="2">
        <v>0.20228829400002724</v>
      </c>
      <c r="D40" s="2">
        <v>1.46613559299999</v>
      </c>
    </row>
    <row r="41" spans="1:4" x14ac:dyDescent="0.25">
      <c r="A41" s="2">
        <v>2.7641232279999883</v>
      </c>
      <c r="B41" s="2">
        <v>2.1853133500000013</v>
      </c>
      <c r="C41" s="2">
        <v>0.21174674799999593</v>
      </c>
      <c r="D41" s="2">
        <v>1.4325005560000363</v>
      </c>
    </row>
    <row r="42" spans="1:4" x14ac:dyDescent="0.25">
      <c r="A42" s="2">
        <v>2.1835322130000065</v>
      </c>
      <c r="B42" s="2">
        <v>2.2098389599999564</v>
      </c>
      <c r="C42" s="2">
        <v>0.2003556999999887</v>
      </c>
      <c r="D42" s="2">
        <v>1.3898182479999832</v>
      </c>
    </row>
    <row r="43" spans="1:4" x14ac:dyDescent="0.25">
      <c r="A43" s="2">
        <v>1.6894379540000273</v>
      </c>
      <c r="B43" s="2">
        <v>1.3504073750000316</v>
      </c>
      <c r="C43" s="2">
        <v>0.19537192599995024</v>
      </c>
      <c r="D43" s="2">
        <v>1.4213477490000059</v>
      </c>
    </row>
    <row r="44" spans="1:4" x14ac:dyDescent="0.25">
      <c r="A44" s="2">
        <v>1.6423247170000081</v>
      </c>
      <c r="B44" s="2">
        <v>1.4025569920000294</v>
      </c>
      <c r="C44" s="2">
        <v>0.19576427999999169</v>
      </c>
      <c r="D44" s="2">
        <v>1.4287017449998984</v>
      </c>
    </row>
    <row r="45" spans="1:4" x14ac:dyDescent="0.25">
      <c r="A45" s="2">
        <v>1.6396695530000045</v>
      </c>
      <c r="B45" s="2">
        <v>1.3618055910000066</v>
      </c>
      <c r="C45" s="2">
        <v>0.204696274000014</v>
      </c>
      <c r="D45" s="2">
        <v>1.3991591239999934</v>
      </c>
    </row>
    <row r="46" spans="1:4" x14ac:dyDescent="0.25">
      <c r="A46" s="2">
        <v>1.6445378720000008</v>
      </c>
      <c r="B46" s="2">
        <v>1.3815881799999943</v>
      </c>
      <c r="C46" s="2">
        <v>0.20912803699997085</v>
      </c>
      <c r="D46" s="2">
        <v>1.5519152580000082</v>
      </c>
    </row>
    <row r="47" spans="1:4" x14ac:dyDescent="0.25">
      <c r="A47" s="2">
        <v>1.690980833000026</v>
      </c>
      <c r="B47" s="2">
        <v>1.3500353569999675</v>
      </c>
      <c r="C47" s="2">
        <v>0.19536997599999495</v>
      </c>
      <c r="D47" s="2">
        <v>2.5627019910000399</v>
      </c>
    </row>
    <row r="48" spans="1:4" x14ac:dyDescent="0.25">
      <c r="A48" s="2">
        <v>2.4601537059999998</v>
      </c>
      <c r="B48" s="2">
        <v>1.316353998000011</v>
      </c>
      <c r="C48" s="2">
        <v>0.2001874939999766</v>
      </c>
      <c r="D48" s="2">
        <v>1.722796915999993</v>
      </c>
    </row>
    <row r="49" spans="1:4" x14ac:dyDescent="0.25">
      <c r="A49" s="2">
        <v>2.5180921920000117</v>
      </c>
      <c r="B49" s="2">
        <v>1.3616455639999572</v>
      </c>
      <c r="C49" s="2">
        <v>0.19530237099996839</v>
      </c>
      <c r="D49" s="2">
        <v>1.4457801700000346</v>
      </c>
    </row>
    <row r="50" spans="1:4" x14ac:dyDescent="0.25">
      <c r="A50" s="2">
        <v>1.6406017270000177</v>
      </c>
      <c r="B50" s="2">
        <v>2.2816919940000275</v>
      </c>
      <c r="C50" s="2">
        <v>0.20516304199998103</v>
      </c>
      <c r="D50" s="2">
        <v>1.4044169630000169</v>
      </c>
    </row>
    <row r="51" spans="1:4" x14ac:dyDescent="0.25">
      <c r="A51" s="2">
        <v>1.6376622980000093</v>
      </c>
      <c r="B51" s="2">
        <v>2.1296731099999988</v>
      </c>
      <c r="C51" s="2">
        <v>0.21225621999997202</v>
      </c>
      <c r="D51" s="2">
        <v>1.4113798040000347</v>
      </c>
    </row>
    <row r="52" spans="1:4" x14ac:dyDescent="0.25">
      <c r="A52" s="2">
        <v>1.8301479300000096</v>
      </c>
      <c r="B52" s="2">
        <v>1.3563139219999698</v>
      </c>
      <c r="C52" s="2">
        <v>0.20180724900001223</v>
      </c>
      <c r="D52" s="2">
        <v>1.4385215989999551</v>
      </c>
    </row>
    <row r="53" spans="1:4" x14ac:dyDescent="0.25">
      <c r="A53" s="2">
        <v>1.707365856999985</v>
      </c>
      <c r="B53" s="2">
        <v>1.3205995410000355</v>
      </c>
      <c r="C53" s="2">
        <v>0.19137640699995018</v>
      </c>
      <c r="D53" s="2">
        <v>1.3962079579999909</v>
      </c>
    </row>
    <row r="54" spans="1:4" x14ac:dyDescent="0.25">
      <c r="A54" s="2">
        <v>1.6300178049999943</v>
      </c>
      <c r="B54" s="2">
        <v>1.3517072129999974</v>
      </c>
      <c r="C54" s="2">
        <v>0.19154627500000743</v>
      </c>
      <c r="D54" s="2">
        <v>1.4302389900000207</v>
      </c>
    </row>
    <row r="55" spans="1:4" x14ac:dyDescent="0.25">
      <c r="A55" s="2">
        <v>2.264934339000007</v>
      </c>
      <c r="B55" s="2">
        <v>1.3424609339999733</v>
      </c>
      <c r="C55" s="2">
        <v>0.20489199399997915</v>
      </c>
      <c r="D55" s="2">
        <v>2.3655357359999698</v>
      </c>
    </row>
    <row r="56" spans="1:4" x14ac:dyDescent="0.25">
      <c r="A56" s="2">
        <v>2.7544438449999973</v>
      </c>
      <c r="B56" s="2">
        <v>1.3600416919999816</v>
      </c>
      <c r="C56" s="2">
        <v>0.21150729600003615</v>
      </c>
      <c r="D56" s="2">
        <v>2.2332367480000812</v>
      </c>
    </row>
    <row r="57" spans="1:4" x14ac:dyDescent="0.25">
      <c r="A57" s="2">
        <v>1.6676021570000046</v>
      </c>
      <c r="B57" s="2">
        <v>1.3449812270000052</v>
      </c>
      <c r="C57" s="2">
        <v>0.19755811400000312</v>
      </c>
      <c r="D57" s="2">
        <v>1.4122674770000003</v>
      </c>
    </row>
    <row r="58" spans="1:4" x14ac:dyDescent="0.25">
      <c r="A58" s="2">
        <v>1.6535337059999904</v>
      </c>
      <c r="B58" s="2">
        <v>1.3918315299999904</v>
      </c>
      <c r="C58" s="2">
        <v>0.19257906200004982</v>
      </c>
      <c r="D58" s="2">
        <v>1.3867637519999789</v>
      </c>
    </row>
    <row r="59" spans="1:4" x14ac:dyDescent="0.25">
      <c r="A59" s="2">
        <v>1.6949034940000161</v>
      </c>
      <c r="B59" s="2">
        <v>2.3236649959999909</v>
      </c>
      <c r="C59" s="2">
        <v>0.19717683499999339</v>
      </c>
      <c r="D59" s="2">
        <v>1.3698599150000064</v>
      </c>
    </row>
    <row r="60" spans="1:4" x14ac:dyDescent="0.25">
      <c r="A60" s="2">
        <v>1.6550755449999883</v>
      </c>
      <c r="B60" s="2">
        <v>1.828913096000008</v>
      </c>
      <c r="C60" s="2">
        <v>0.20711825799997996</v>
      </c>
      <c r="D60" s="2">
        <v>1.3881885770000508</v>
      </c>
    </row>
    <row r="61" spans="1:4" x14ac:dyDescent="0.25">
      <c r="A61" s="2">
        <v>1.8974332860000231</v>
      </c>
      <c r="B61" s="2">
        <v>1.3274552689999837</v>
      </c>
      <c r="C61" s="2">
        <v>0.19783497800000305</v>
      </c>
      <c r="D61" s="2">
        <v>1.4210364850000587</v>
      </c>
    </row>
    <row r="62" spans="1:4" x14ac:dyDescent="0.25">
      <c r="A62" s="2">
        <v>2.0994159329999889</v>
      </c>
      <c r="B62" s="2">
        <v>1.3477702000000136</v>
      </c>
      <c r="C62" s="2">
        <v>0.21433445799999618</v>
      </c>
      <c r="D62" s="2">
        <v>1.4515017370000578</v>
      </c>
    </row>
    <row r="63" spans="1:4" x14ac:dyDescent="0.25">
      <c r="A63" s="2">
        <v>2.8965356839999856</v>
      </c>
      <c r="B63" s="2">
        <v>1.3592712860000233</v>
      </c>
      <c r="C63" s="2">
        <v>0.19476156100000708</v>
      </c>
      <c r="D63" s="2">
        <v>1.6992662650000057</v>
      </c>
    </row>
    <row r="64" spans="1:4" x14ac:dyDescent="0.25">
      <c r="A64" s="2">
        <v>1.6789335059999928</v>
      </c>
      <c r="B64" s="2">
        <v>1.395965842999999</v>
      </c>
      <c r="C64" s="2">
        <v>0.19175083300001461</v>
      </c>
      <c r="D64" s="2">
        <v>2.5245095160000801</v>
      </c>
    </row>
    <row r="65" spans="1:4" x14ac:dyDescent="0.25">
      <c r="A65" s="2">
        <v>2.0907865370000138</v>
      </c>
      <c r="B65" s="2">
        <v>1.3566330149999999</v>
      </c>
      <c r="C65" s="2">
        <v>0.20555382100002362</v>
      </c>
      <c r="D65" s="2">
        <v>1.7040049199999885</v>
      </c>
    </row>
    <row r="66" spans="1:4" x14ac:dyDescent="0.25">
      <c r="A66" s="2">
        <v>1.6878809590000117</v>
      </c>
      <c r="B66" s="2">
        <v>1.3196736400000191</v>
      </c>
      <c r="C66" s="2">
        <v>0.19432472400001188</v>
      </c>
      <c r="D66" s="2">
        <v>1.4056292740000345</v>
      </c>
    </row>
    <row r="67" spans="1:4" x14ac:dyDescent="0.25">
      <c r="A67" s="2">
        <v>1.8228275929999995</v>
      </c>
      <c r="B67" s="2">
        <v>1.4058517199999869</v>
      </c>
      <c r="C67" s="2">
        <v>0.22622597200000882</v>
      </c>
      <c r="D67" s="2">
        <v>1.4371580659999381</v>
      </c>
    </row>
    <row r="68" spans="1:4" x14ac:dyDescent="0.25">
      <c r="A68" s="2">
        <v>1.7665112739999813</v>
      </c>
      <c r="B68" s="2">
        <v>2.3479897900000424</v>
      </c>
      <c r="C68" s="2">
        <v>0.19834199299998545</v>
      </c>
      <c r="D68" s="2">
        <v>1.3906955249999555</v>
      </c>
    </row>
    <row r="69" spans="1:4" x14ac:dyDescent="0.25">
      <c r="A69" s="2">
        <v>2.3305260959999998</v>
      </c>
      <c r="B69" s="2">
        <v>1.6504677679999986</v>
      </c>
      <c r="C69" s="2">
        <v>0.19651005800000121</v>
      </c>
      <c r="D69" s="2">
        <v>1.4004526920000444</v>
      </c>
    </row>
    <row r="70" spans="1:4" x14ac:dyDescent="0.25">
      <c r="A70" s="2">
        <v>2.6103624329999775</v>
      </c>
      <c r="B70" s="2">
        <v>1.3592613710000023</v>
      </c>
      <c r="C70" s="2">
        <v>0.2380449010000234</v>
      </c>
      <c r="D70" s="2">
        <v>1.453058575</v>
      </c>
    </row>
    <row r="71" spans="1:4" x14ac:dyDescent="0.25">
      <c r="A71" s="2">
        <v>1.6100058459999786</v>
      </c>
      <c r="B71" s="2">
        <v>1.3025060410000151</v>
      </c>
      <c r="C71" s="2">
        <v>0.37841427899996916</v>
      </c>
      <c r="D71" s="2">
        <v>1.4148631819999764</v>
      </c>
    </row>
    <row r="72" spans="1:4" x14ac:dyDescent="0.25">
      <c r="A72" s="2">
        <v>1.6600671260000297</v>
      </c>
      <c r="B72" s="2">
        <v>1.3117393969999966</v>
      </c>
      <c r="C72" s="2">
        <v>0.36545369100002745</v>
      </c>
      <c r="D72" s="2">
        <v>2.1856463220000251</v>
      </c>
    </row>
    <row r="73" spans="1:4" x14ac:dyDescent="0.25">
      <c r="A73" s="2">
        <v>1.635120551</v>
      </c>
      <c r="B73" s="2">
        <v>1.3449475049999933</v>
      </c>
      <c r="C73" s="2">
        <v>0.37338666299996248</v>
      </c>
      <c r="D73" s="2">
        <v>2.1801477730000443</v>
      </c>
    </row>
    <row r="74" spans="1:4" x14ac:dyDescent="0.25">
      <c r="A74" s="2">
        <v>1.6692034899999726</v>
      </c>
      <c r="B74" s="2">
        <v>1.3103659559999983</v>
      </c>
      <c r="C74" s="2">
        <v>0.37866529900003343</v>
      </c>
      <c r="D74" s="2">
        <v>1.4989607400000295</v>
      </c>
    </row>
    <row r="75" spans="1:4" x14ac:dyDescent="0.25">
      <c r="A75" s="2">
        <v>1.6102797240000086</v>
      </c>
      <c r="B75" s="2">
        <v>1.3436876380000058</v>
      </c>
      <c r="C75" s="2">
        <v>0.38113312100000485</v>
      </c>
      <c r="D75" s="2">
        <v>1.4005051399999502</v>
      </c>
    </row>
    <row r="76" spans="1:4" x14ac:dyDescent="0.25">
      <c r="A76" s="2">
        <v>1.9447543890000247</v>
      </c>
      <c r="B76" s="2">
        <v>1.4982295329999715</v>
      </c>
      <c r="C76" s="2">
        <v>0.36805719099999124</v>
      </c>
      <c r="D76" s="2">
        <v>1.4466237070000716</v>
      </c>
    </row>
    <row r="77" spans="1:4" x14ac:dyDescent="0.25">
      <c r="A77" s="2">
        <v>2.8321869750000133</v>
      </c>
      <c r="B77" s="2">
        <v>2.4234878999999978</v>
      </c>
      <c r="C77" s="2">
        <v>0.39606141199999456</v>
      </c>
      <c r="D77" s="2">
        <v>1.3946639339999365</v>
      </c>
    </row>
    <row r="78" spans="1:4" x14ac:dyDescent="0.25">
      <c r="A78" s="2">
        <v>1.6967859880000447</v>
      </c>
      <c r="B78" s="2">
        <v>1.7327544540000304</v>
      </c>
      <c r="C78" s="2">
        <v>0.38192867500004013</v>
      </c>
      <c r="D78" s="2">
        <v>1.4097615089999636</v>
      </c>
    </row>
    <row r="79" spans="1:4" x14ac:dyDescent="0.25">
      <c r="A79" s="2">
        <v>1.6706284470000128</v>
      </c>
      <c r="B79" s="2">
        <v>1.3363992339999982</v>
      </c>
      <c r="C79" s="2">
        <v>0.38850131500004181</v>
      </c>
      <c r="D79" s="2">
        <v>1.4105692690000069</v>
      </c>
    </row>
    <row r="80" spans="1:4" x14ac:dyDescent="0.25">
      <c r="A80" s="2">
        <v>1.677454895999972</v>
      </c>
      <c r="B80" s="2">
        <v>1.342319611999983</v>
      </c>
      <c r="C80" s="2">
        <v>0.23434180900000001</v>
      </c>
      <c r="D80" s="2">
        <v>1.8039733110000498</v>
      </c>
    </row>
    <row r="81" spans="1:4" x14ac:dyDescent="0.25">
      <c r="A81" s="2">
        <v>1.6710451409999791</v>
      </c>
      <c r="B81" s="2">
        <v>1.3019948159999899</v>
      </c>
      <c r="C81" s="2">
        <v>0.20436113200003092</v>
      </c>
      <c r="D81" s="2">
        <v>2.5950373690000106</v>
      </c>
    </row>
    <row r="82" spans="1:4" x14ac:dyDescent="0.25">
      <c r="A82" s="2">
        <v>1.6219476089999603</v>
      </c>
      <c r="B82" s="2">
        <v>1.3376665139999773</v>
      </c>
      <c r="C82" s="2">
        <v>0.21172265100000232</v>
      </c>
      <c r="D82" s="2">
        <v>1.3892829840000331</v>
      </c>
    </row>
    <row r="83" spans="1:4" x14ac:dyDescent="0.25">
      <c r="A83" s="2">
        <v>1.8682296240000369</v>
      </c>
      <c r="B83" s="2">
        <v>1.3619593550000104</v>
      </c>
      <c r="C83" s="2">
        <v>0.20069236900002352</v>
      </c>
      <c r="D83" s="2">
        <v>1.3554538070000035</v>
      </c>
    </row>
    <row r="84" spans="1:4" x14ac:dyDescent="0.25">
      <c r="A84" s="2">
        <v>3.160504675000027</v>
      </c>
      <c r="B84" s="2">
        <v>1.3839500520000456</v>
      </c>
      <c r="C84" s="2">
        <v>0.21577568700001848</v>
      </c>
      <c r="D84" s="2">
        <v>1.4033825430000206</v>
      </c>
    </row>
    <row r="85" spans="1:4" x14ac:dyDescent="0.25">
      <c r="A85" s="2">
        <v>1.8238872019999803</v>
      </c>
      <c r="B85" s="2">
        <v>1.5132861000000162</v>
      </c>
      <c r="C85" s="2">
        <v>0.19718829999999343</v>
      </c>
      <c r="D85" s="2">
        <v>1.4124264360000325</v>
      </c>
    </row>
    <row r="86" spans="1:4" x14ac:dyDescent="0.25">
      <c r="A86" s="2">
        <v>1.681986323999979</v>
      </c>
      <c r="B86" s="2">
        <v>2.4125472200000218</v>
      </c>
      <c r="C86" s="2">
        <v>0.21253911200000175</v>
      </c>
      <c r="D86" s="2">
        <v>1.4501569059999611</v>
      </c>
    </row>
    <row r="87" spans="1:4" x14ac:dyDescent="0.25">
      <c r="A87" s="2">
        <v>1.6340430969999602</v>
      </c>
      <c r="B87" s="2">
        <v>1.5351422479999997</v>
      </c>
      <c r="C87" s="2">
        <v>0.22538005500001645</v>
      </c>
      <c r="D87" s="2">
        <v>1.3906678780000448</v>
      </c>
    </row>
    <row r="88" spans="1:4" x14ac:dyDescent="0.25">
      <c r="A88" s="2">
        <v>1.7322031460000176</v>
      </c>
      <c r="B88" s="2">
        <v>1.3020851690000086</v>
      </c>
      <c r="C88" s="2">
        <v>0.20322298600001432</v>
      </c>
      <c r="D88" s="2">
        <v>1.4020154730000058</v>
      </c>
    </row>
    <row r="89" spans="1:4" x14ac:dyDescent="0.25">
      <c r="A89" s="2">
        <v>1.6829310969999938</v>
      </c>
      <c r="B89" s="2">
        <v>1.3367309330000126</v>
      </c>
      <c r="C89" s="2">
        <v>0.22589515999999321</v>
      </c>
      <c r="D89" s="2">
        <v>2.3672265659999994</v>
      </c>
    </row>
    <row r="90" spans="1:4" x14ac:dyDescent="0.25">
      <c r="A90" s="2">
        <v>1.6919199490000096</v>
      </c>
      <c r="B90" s="2">
        <v>1.383600854000008</v>
      </c>
      <c r="C90" s="2">
        <v>0.19984299399999372</v>
      </c>
      <c r="D90" s="2">
        <v>2.19905643900006</v>
      </c>
    </row>
    <row r="91" spans="1:4" x14ac:dyDescent="0.25">
      <c r="A91" s="2">
        <v>2.8622562120000339</v>
      </c>
      <c r="B91" s="2">
        <v>1.3189463620000197</v>
      </c>
      <c r="C91" s="2">
        <v>0.20856516899999633</v>
      </c>
      <c r="D91" s="2">
        <v>1.4233067619999247</v>
      </c>
    </row>
    <row r="92" spans="1:4" x14ac:dyDescent="0.25">
      <c r="A92" s="2">
        <v>2.0917755229999671</v>
      </c>
      <c r="B92" s="2">
        <v>1.2782613589999983</v>
      </c>
      <c r="C92" s="2">
        <v>0.2049850040000365</v>
      </c>
      <c r="D92" s="2">
        <v>1.4614425920000258</v>
      </c>
    </row>
    <row r="93" spans="1:4" x14ac:dyDescent="0.25">
      <c r="A93" s="2">
        <v>1.669691605999958</v>
      </c>
      <c r="B93" s="2">
        <v>1.3017595879999817</v>
      </c>
      <c r="C93" s="2">
        <v>0.20808198200001016</v>
      </c>
      <c r="D93" s="2">
        <v>1.4689962380000452</v>
      </c>
    </row>
    <row r="94" spans="1:4" x14ac:dyDescent="0.25">
      <c r="A94" s="2">
        <v>1.6473786550000113</v>
      </c>
      <c r="B94" s="2">
        <v>1.6293581279999785</v>
      </c>
      <c r="C94" s="2">
        <v>0.21185204199997543</v>
      </c>
      <c r="D94" s="2">
        <v>1.4180007889999615</v>
      </c>
    </row>
    <row r="95" spans="1:4" x14ac:dyDescent="0.25">
      <c r="A95" s="2">
        <v>1.6770389879999925</v>
      </c>
      <c r="B95" s="2">
        <v>2.4585139580000259</v>
      </c>
      <c r="C95" s="2">
        <v>0.19835289399998146</v>
      </c>
      <c r="D95" s="2">
        <v>1.3863245039999583</v>
      </c>
    </row>
    <row r="96" spans="1:4" x14ac:dyDescent="0.25">
      <c r="A96" s="2">
        <v>1.6699048030000085</v>
      </c>
      <c r="B96" s="2">
        <v>1.5974762650000116</v>
      </c>
      <c r="C96" s="2">
        <v>0.19730091099995661</v>
      </c>
      <c r="D96" s="2">
        <v>1.4227831160000051</v>
      </c>
    </row>
    <row r="97" spans="1:4" x14ac:dyDescent="0.25">
      <c r="A97" s="2">
        <v>1.6455167350000011</v>
      </c>
      <c r="B97" s="2">
        <v>1.3550314419999836</v>
      </c>
      <c r="C97" s="2">
        <v>0.20819634899999073</v>
      </c>
      <c r="D97" s="2">
        <v>1.7982124930000509</v>
      </c>
    </row>
    <row r="98" spans="1:4" x14ac:dyDescent="0.25">
      <c r="A98" s="2">
        <v>2.4640417490000459</v>
      </c>
      <c r="B98" s="2">
        <v>1.3306825600000138</v>
      </c>
      <c r="C98" s="2">
        <v>0.20018775699998059</v>
      </c>
      <c r="D98" s="2">
        <v>2.5390812779999123</v>
      </c>
    </row>
    <row r="99" spans="1:4" x14ac:dyDescent="0.25">
      <c r="A99" s="2">
        <v>2.4281770219999999</v>
      </c>
      <c r="B99" s="2">
        <v>1.3085328170000139</v>
      </c>
      <c r="C99" s="2">
        <v>0.20900202099994658</v>
      </c>
      <c r="D99" s="2">
        <v>1.6719872159999341</v>
      </c>
    </row>
    <row r="100" spans="1:4" x14ac:dyDescent="0.25">
      <c r="A100" s="2">
        <v>1.6942397610000057</v>
      </c>
      <c r="B100" s="2">
        <v>1.3715731959999857</v>
      </c>
      <c r="C100" s="2">
        <v>0.19912980200001584</v>
      </c>
      <c r="D100" s="2">
        <v>1.4100360730000148</v>
      </c>
    </row>
    <row r="101" spans="1:4" x14ac:dyDescent="0.25">
      <c r="A101" s="2">
        <v>1.6232600049999633</v>
      </c>
      <c r="B101" s="2">
        <v>1.3437065239999697</v>
      </c>
      <c r="C101" s="2">
        <v>0.21931149599998889</v>
      </c>
      <c r="D101" s="2">
        <v>1.3719527440000547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3F50-66BE-426A-B10B-3B25620FBA54}">
  <dimension ref="A1:J101"/>
  <sheetViews>
    <sheetView workbookViewId="0">
      <selection activeCell="D6" sqref="D6"/>
    </sheetView>
  </sheetViews>
  <sheetFormatPr baseColWidth="10" defaultRowHeight="15" x14ac:dyDescent="0.25"/>
  <cols>
    <col min="1" max="2" width="12" bestFit="1" customWidth="1"/>
    <col min="3" max="4" width="15.2851562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</row>
    <row r="2" spans="1:10" x14ac:dyDescent="0.25">
      <c r="A2" s="2">
        <v>2.1732368949997181</v>
      </c>
      <c r="B2" s="2">
        <v>5.1405620059995272</v>
      </c>
      <c r="C2" s="2">
        <v>1.4693147360003422</v>
      </c>
      <c r="D2" s="2">
        <v>3.4342311950003932</v>
      </c>
      <c r="F2" t="s">
        <v>16</v>
      </c>
      <c r="G2" t="s">
        <v>8</v>
      </c>
      <c r="H2" t="s">
        <v>15</v>
      </c>
      <c r="I2" t="s">
        <v>13</v>
      </c>
      <c r="J2" t="s">
        <v>14</v>
      </c>
    </row>
    <row r="3" spans="1:10" x14ac:dyDescent="0.25">
      <c r="A3" s="2">
        <v>2.3967346009994799</v>
      </c>
      <c r="B3" s="2">
        <v>3.8655670529997224</v>
      </c>
      <c r="C3" s="2">
        <v>1.6734139600002891</v>
      </c>
      <c r="D3" s="2">
        <v>3.5926737219997449</v>
      </c>
      <c r="F3" t="s">
        <v>9</v>
      </c>
      <c r="G3" s="2">
        <f>AVERAGE(Spacy[doc1])</f>
        <v>2.436584028510024</v>
      </c>
      <c r="H3" s="2">
        <f>_xlfn.STDEV.S(Spacy[doc1])</f>
        <v>0.38308913851525539</v>
      </c>
      <c r="I3" s="2">
        <f>MIN(Spacy[doc1])</f>
        <v>2.1469182670007285</v>
      </c>
      <c r="J3" s="2">
        <f>MAX(Spacy[doc1])</f>
        <v>3.7414734660005706</v>
      </c>
    </row>
    <row r="4" spans="1:10" x14ac:dyDescent="0.25">
      <c r="A4" s="2">
        <v>2.1917633140001271</v>
      </c>
      <c r="B4" s="2">
        <v>3.7605400889997327</v>
      </c>
      <c r="C4" s="2">
        <v>1.5228342709997378</v>
      </c>
      <c r="D4" s="2">
        <v>2.7871570039997096</v>
      </c>
      <c r="F4" t="s">
        <v>10</v>
      </c>
      <c r="G4" s="2">
        <f>AVERAGE(Spacy[doc2])</f>
        <v>4.2065880258999826</v>
      </c>
      <c r="H4" s="2">
        <f>_xlfn.STDEV.S(Spacy[doc2])</f>
        <v>0.51231886250624337</v>
      </c>
      <c r="I4" s="2">
        <f>MIN(Spacy[doc2])</f>
        <v>3.7160598860000391</v>
      </c>
      <c r="J4" s="2">
        <f>MAX(Spacy[doc2])</f>
        <v>5.4924619929997789</v>
      </c>
    </row>
    <row r="5" spans="1:10" x14ac:dyDescent="0.25">
      <c r="A5" s="2">
        <v>2.3715281619997768</v>
      </c>
      <c r="B5" s="2">
        <v>5.0515626639999027</v>
      </c>
      <c r="C5" s="2">
        <v>2.2569989909998185</v>
      </c>
      <c r="D5" s="2">
        <v>2.7216321569994761</v>
      </c>
      <c r="F5" t="s">
        <v>11</v>
      </c>
      <c r="G5" s="2">
        <f>AVERAGE(Spacy[conversacion1])</f>
        <v>1.660048631120044</v>
      </c>
      <c r="H5" s="2">
        <f>_xlfn.STDEV.S(Spacy[conversacion1])</f>
        <v>0.27622938905053085</v>
      </c>
      <c r="I5" s="2">
        <f>MIN(Spacy[conversacion1])</f>
        <v>1.4282211850004387</v>
      </c>
      <c r="J5" s="2">
        <f>MAX(Spacy[conversacion1])</f>
        <v>2.5293938590002654</v>
      </c>
    </row>
    <row r="6" spans="1:10" x14ac:dyDescent="0.25">
      <c r="A6" s="2">
        <v>3.3661568719999195</v>
      </c>
      <c r="B6" s="2">
        <v>3.7972348550001698</v>
      </c>
      <c r="C6" s="2">
        <v>1.8675025310003548</v>
      </c>
      <c r="D6" s="2">
        <v>2.7400831189997916</v>
      </c>
      <c r="F6" t="s">
        <v>12</v>
      </c>
      <c r="G6" s="2">
        <f>AVERAGE(Spacy[conversacion2])</f>
        <v>3.1095428096999149</v>
      </c>
      <c r="H6" s="2">
        <f>_xlfn.STDEV.S(Spacy[conversacion2])</f>
        <v>0.40339971888495313</v>
      </c>
      <c r="I6" s="2">
        <f>MIN(Spacy[conversacion2])</f>
        <v>2.7070041670003775</v>
      </c>
      <c r="J6" s="2">
        <f>MAX(Spacy[conversacion2])</f>
        <v>4.3363803809997989</v>
      </c>
    </row>
    <row r="7" spans="1:10" x14ac:dyDescent="0.25">
      <c r="A7" s="2">
        <v>2.3249775940003019</v>
      </c>
      <c r="B7" s="2">
        <v>3.7653350479995424</v>
      </c>
      <c r="C7" s="2">
        <v>1.4517528080004922</v>
      </c>
      <c r="D7" s="2">
        <v>4.1389192779997757</v>
      </c>
    </row>
    <row r="8" spans="1:10" x14ac:dyDescent="0.25">
      <c r="A8" s="2">
        <v>2.2541928989994631</v>
      </c>
      <c r="B8" s="2">
        <v>4.6047679780003818</v>
      </c>
      <c r="C8" s="2">
        <v>1.4655722879997484</v>
      </c>
      <c r="D8" s="2">
        <v>2.7307159539996064</v>
      </c>
    </row>
    <row r="9" spans="1:10" x14ac:dyDescent="0.25">
      <c r="A9" s="2">
        <v>2.2706128079998962</v>
      </c>
      <c r="B9" s="2">
        <v>3.983388986999671</v>
      </c>
      <c r="C9" s="2">
        <v>1.641256577000604</v>
      </c>
      <c r="D9" s="2">
        <v>2.8104201340001964</v>
      </c>
    </row>
    <row r="10" spans="1:10" x14ac:dyDescent="0.25">
      <c r="A10" s="2">
        <v>2.1824804759999097</v>
      </c>
      <c r="B10" s="2">
        <v>3.808225486000083</v>
      </c>
      <c r="C10" s="2">
        <v>1.5445864130006157</v>
      </c>
      <c r="D10" s="2">
        <v>2.7367797050001172</v>
      </c>
    </row>
    <row r="11" spans="1:10" x14ac:dyDescent="0.25">
      <c r="A11" s="2">
        <v>3.0023564210005134</v>
      </c>
      <c r="B11" s="2">
        <v>4.232661379000092</v>
      </c>
      <c r="C11" s="2">
        <v>1.6039904340004796</v>
      </c>
      <c r="D11" s="2">
        <v>3.3340367350001543</v>
      </c>
    </row>
    <row r="12" spans="1:10" x14ac:dyDescent="0.25">
      <c r="A12" s="2">
        <v>2.4890094519996637</v>
      </c>
      <c r="B12" s="2">
        <v>4.3921668120001414</v>
      </c>
      <c r="C12" s="2">
        <v>2.3083080599999448</v>
      </c>
      <c r="D12" s="2">
        <v>3.2230253899997479</v>
      </c>
    </row>
    <row r="13" spans="1:10" x14ac:dyDescent="0.25">
      <c r="A13" s="2">
        <v>2.1999715590000051</v>
      </c>
      <c r="B13" s="2">
        <v>3.8281356389998109</v>
      </c>
      <c r="C13" s="2">
        <v>2.1086462560006112</v>
      </c>
      <c r="D13" s="2">
        <v>2.7207939339996301</v>
      </c>
    </row>
    <row r="14" spans="1:10" x14ac:dyDescent="0.25">
      <c r="A14" s="2">
        <v>2.2330653990002247</v>
      </c>
      <c r="B14" s="2">
        <v>3.9189155189997109</v>
      </c>
      <c r="C14" s="2">
        <v>1.4842268969996439</v>
      </c>
      <c r="D14" s="2">
        <v>2.7070041670003775</v>
      </c>
    </row>
    <row r="15" spans="1:10" x14ac:dyDescent="0.25">
      <c r="A15" s="2">
        <v>2.1888172680000935</v>
      </c>
      <c r="B15" s="2">
        <v>4.9180589380002857</v>
      </c>
      <c r="C15" s="2">
        <v>1.48935290099962</v>
      </c>
      <c r="D15" s="2">
        <v>3.1127228779996585</v>
      </c>
    </row>
    <row r="16" spans="1:10" x14ac:dyDescent="0.25">
      <c r="A16" s="2">
        <v>2.3482349810001324</v>
      </c>
      <c r="B16" s="2">
        <v>3.8449363809995702</v>
      </c>
      <c r="C16" s="2">
        <v>1.5503996779998488</v>
      </c>
      <c r="D16" s="2">
        <v>3.906844075000663</v>
      </c>
    </row>
    <row r="17" spans="1:4" x14ac:dyDescent="0.25">
      <c r="A17" s="2">
        <v>3.2803221530002702</v>
      </c>
      <c r="B17" s="2">
        <v>3.7337841990001834</v>
      </c>
      <c r="C17" s="2">
        <v>1.8169116809995103</v>
      </c>
      <c r="D17" s="2">
        <v>2.8293765629996415</v>
      </c>
    </row>
    <row r="18" spans="1:4" x14ac:dyDescent="0.25">
      <c r="A18" s="2">
        <v>2.1870784270004151</v>
      </c>
      <c r="B18" s="2">
        <v>5.337180071000148</v>
      </c>
      <c r="C18" s="2">
        <v>1.5807879519998096</v>
      </c>
      <c r="D18" s="2">
        <v>3.1221485590003795</v>
      </c>
    </row>
    <row r="19" spans="1:4" x14ac:dyDescent="0.25">
      <c r="A19" s="2">
        <v>2.1602782170002683</v>
      </c>
      <c r="B19" s="2">
        <v>3.7341332360001616</v>
      </c>
      <c r="C19" s="2">
        <v>1.4841158070003075</v>
      </c>
      <c r="D19" s="2">
        <v>2.9473650279996946</v>
      </c>
    </row>
    <row r="20" spans="1:4" x14ac:dyDescent="0.25">
      <c r="A20" s="2">
        <v>2.2144358570003533</v>
      </c>
      <c r="B20" s="2">
        <v>3.7497248750005383</v>
      </c>
      <c r="C20" s="2">
        <v>2.199513926999316</v>
      </c>
      <c r="D20" s="2">
        <v>4.0092333870006769</v>
      </c>
    </row>
    <row r="21" spans="1:4" x14ac:dyDescent="0.25">
      <c r="A21" s="2">
        <v>2.1634945420000804</v>
      </c>
      <c r="B21" s="2">
        <v>5.1199335119999887</v>
      </c>
      <c r="C21" s="2">
        <v>1.7226116950005235</v>
      </c>
      <c r="D21" s="2">
        <v>2.8077367790001517</v>
      </c>
    </row>
    <row r="22" spans="1:4" x14ac:dyDescent="0.25">
      <c r="A22" s="2">
        <v>3.2941009960004521</v>
      </c>
      <c r="B22" s="2">
        <v>3.7373448759999519</v>
      </c>
      <c r="C22" s="2">
        <v>1.6072219249999762</v>
      </c>
      <c r="D22" s="2">
        <v>2.8474618069994904</v>
      </c>
    </row>
    <row r="23" spans="1:4" x14ac:dyDescent="0.25">
      <c r="A23" s="2">
        <v>2.5831263189993479</v>
      </c>
      <c r="B23" s="2">
        <v>3.7499140019999686</v>
      </c>
      <c r="C23" s="2">
        <v>1.5879479130007894</v>
      </c>
      <c r="D23" s="2">
        <v>2.865619434999644</v>
      </c>
    </row>
    <row r="24" spans="1:4" x14ac:dyDescent="0.25">
      <c r="A24" s="2">
        <v>2.1938927869996405</v>
      </c>
      <c r="B24" s="2">
        <v>4.4090319799997815</v>
      </c>
      <c r="C24" s="2">
        <v>1.6686817979998523</v>
      </c>
      <c r="D24" s="2">
        <v>3.4598027080000975</v>
      </c>
    </row>
    <row r="25" spans="1:4" x14ac:dyDescent="0.25">
      <c r="A25" s="2">
        <v>2.2674934500000745</v>
      </c>
      <c r="B25" s="2">
        <v>4.1289677270005996</v>
      </c>
      <c r="C25" s="2">
        <v>1.5054455149993373</v>
      </c>
      <c r="D25" s="2">
        <v>3.1234626489995208</v>
      </c>
    </row>
    <row r="26" spans="1:4" x14ac:dyDescent="0.25">
      <c r="A26" s="2">
        <v>2.1936928250006531</v>
      </c>
      <c r="B26" s="2">
        <v>3.9479840900003182</v>
      </c>
      <c r="C26" s="2">
        <v>1.4526451639994775</v>
      </c>
      <c r="D26" s="2">
        <v>2.8158330240003124</v>
      </c>
    </row>
    <row r="27" spans="1:4" x14ac:dyDescent="0.25">
      <c r="A27" s="2">
        <v>2.5070382049998443</v>
      </c>
      <c r="B27" s="2">
        <v>4.2839038470001469</v>
      </c>
      <c r="C27" s="2">
        <v>1.5522138470005302</v>
      </c>
      <c r="D27" s="2">
        <v>2.9153677459999017</v>
      </c>
    </row>
    <row r="28" spans="1:4" x14ac:dyDescent="0.25">
      <c r="A28" s="2">
        <v>3.1837677479998092</v>
      </c>
      <c r="B28" s="2">
        <v>4.3243427839997821</v>
      </c>
      <c r="C28" s="2">
        <v>2.4014154030001009</v>
      </c>
      <c r="D28" s="2">
        <v>3.2329241639999964</v>
      </c>
    </row>
    <row r="29" spans="1:4" x14ac:dyDescent="0.25">
      <c r="A29" s="2">
        <v>2.1849225109999679</v>
      </c>
      <c r="B29" s="2">
        <v>3.7456747749993156</v>
      </c>
      <c r="C29" s="2">
        <v>1.5570290349996867</v>
      </c>
      <c r="D29" s="2">
        <v>3.4089386460000242</v>
      </c>
    </row>
    <row r="30" spans="1:4" x14ac:dyDescent="0.25">
      <c r="A30" s="2">
        <v>2.1683691210000688</v>
      </c>
      <c r="B30" s="2">
        <v>5.4924619929997789</v>
      </c>
      <c r="C30" s="2">
        <v>1.5157961360000627</v>
      </c>
      <c r="D30" s="2">
        <v>2.9139409899999009</v>
      </c>
    </row>
    <row r="31" spans="1:4" x14ac:dyDescent="0.25">
      <c r="A31" s="2">
        <v>2.1469182670007285</v>
      </c>
      <c r="B31" s="2">
        <v>4.3602531630003796</v>
      </c>
      <c r="C31" s="2">
        <v>1.452390118999574</v>
      </c>
      <c r="D31" s="2">
        <v>2.9157394539997767</v>
      </c>
    </row>
    <row r="32" spans="1:4" x14ac:dyDescent="0.25">
      <c r="A32" s="2">
        <v>2.3580548820000331</v>
      </c>
      <c r="B32" s="2">
        <v>3.7895357830002467</v>
      </c>
      <c r="C32" s="2">
        <v>1.4555996990002313</v>
      </c>
      <c r="D32" s="2">
        <v>3.7122988549999718</v>
      </c>
    </row>
    <row r="33" spans="1:4" x14ac:dyDescent="0.25">
      <c r="A33" s="2">
        <v>3.0794221280002603</v>
      </c>
      <c r="B33" s="2">
        <v>4.3691619940000237</v>
      </c>
      <c r="C33" s="2">
        <v>1.4549402869997721</v>
      </c>
      <c r="D33" s="2">
        <v>3.4337963899997703</v>
      </c>
    </row>
    <row r="34" spans="1:4" x14ac:dyDescent="0.25">
      <c r="A34" s="2">
        <v>2.4580460690003747</v>
      </c>
      <c r="B34" s="2">
        <v>4.2620949250003832</v>
      </c>
      <c r="C34" s="2">
        <v>1.5983176180006922</v>
      </c>
      <c r="D34" s="2">
        <v>2.8502303539999048</v>
      </c>
    </row>
    <row r="35" spans="1:4" x14ac:dyDescent="0.25">
      <c r="A35" s="2">
        <v>2.2023515779992522</v>
      </c>
      <c r="B35" s="2">
        <v>3.8733334099997592</v>
      </c>
      <c r="C35" s="2">
        <v>1.7443804499998805</v>
      </c>
      <c r="D35" s="2">
        <v>2.8301137639991794</v>
      </c>
    </row>
    <row r="36" spans="1:4" x14ac:dyDescent="0.25">
      <c r="A36" s="2">
        <v>2.1639042719998542</v>
      </c>
      <c r="B36" s="2">
        <v>3.9808788320005988</v>
      </c>
      <c r="C36" s="2">
        <v>2.1792308670001148</v>
      </c>
      <c r="D36" s="2">
        <v>3.277492116000758</v>
      </c>
    </row>
    <row r="37" spans="1:4" x14ac:dyDescent="0.25">
      <c r="A37" s="2">
        <v>2.2201163370000359</v>
      </c>
      <c r="B37" s="2">
        <v>4.5827666119994319</v>
      </c>
      <c r="C37" s="2">
        <v>1.5938311480003904</v>
      </c>
      <c r="D37" s="2">
        <v>3.5901821890001884</v>
      </c>
    </row>
    <row r="38" spans="1:4" x14ac:dyDescent="0.25">
      <c r="A38" s="2">
        <v>2.5237187849998008</v>
      </c>
      <c r="B38" s="2">
        <v>3.7471727660004035</v>
      </c>
      <c r="C38" s="2">
        <v>1.4990843120003774</v>
      </c>
      <c r="D38" s="2">
        <v>2.8192509450000216</v>
      </c>
    </row>
    <row r="39" spans="1:4" x14ac:dyDescent="0.25">
      <c r="A39" s="2">
        <v>2.9740881899997476</v>
      </c>
      <c r="B39" s="2">
        <v>3.812197563999689</v>
      </c>
      <c r="C39" s="2">
        <v>1.5020800330003112</v>
      </c>
      <c r="D39" s="2">
        <v>2.7905731320006453</v>
      </c>
    </row>
    <row r="40" spans="1:4" x14ac:dyDescent="0.25">
      <c r="A40" s="2">
        <v>2.5129647630001273</v>
      </c>
      <c r="B40" s="2">
        <v>4.9456005740003093</v>
      </c>
      <c r="C40" s="2">
        <v>1.4367998459993032</v>
      </c>
      <c r="D40" s="2">
        <v>3.3826184919998923</v>
      </c>
    </row>
    <row r="41" spans="1:4" x14ac:dyDescent="0.25">
      <c r="A41" s="2">
        <v>2.2055931690001671</v>
      </c>
      <c r="B41" s="2">
        <v>3.7749863839999307</v>
      </c>
      <c r="C41" s="2">
        <v>1.4530372190001799</v>
      </c>
      <c r="D41" s="2">
        <v>3.7912935149997793</v>
      </c>
    </row>
    <row r="42" spans="1:4" x14ac:dyDescent="0.25">
      <c r="A42" s="2">
        <v>2.1923212920000879</v>
      </c>
      <c r="B42" s="2">
        <v>3.7776755759996377</v>
      </c>
      <c r="C42" s="2">
        <v>1.4644947330007199</v>
      </c>
      <c r="D42" s="2">
        <v>2.8280594259995269</v>
      </c>
    </row>
    <row r="43" spans="1:4" x14ac:dyDescent="0.25">
      <c r="A43" s="2">
        <v>2.1927478519992292</v>
      </c>
      <c r="B43" s="2">
        <v>5.0669930289996046</v>
      </c>
      <c r="C43" s="2">
        <v>1.4865730569999869</v>
      </c>
      <c r="D43" s="2">
        <v>2.9537301880000086</v>
      </c>
    </row>
    <row r="44" spans="1:4" x14ac:dyDescent="0.25">
      <c r="A44" s="2">
        <v>3.7414734660005706</v>
      </c>
      <c r="B44" s="2">
        <v>3.7818898639998224</v>
      </c>
      <c r="C44" s="2">
        <v>2.5293938590002654</v>
      </c>
      <c r="D44" s="2">
        <v>2.7973658390001219</v>
      </c>
    </row>
    <row r="45" spans="1:4" x14ac:dyDescent="0.25">
      <c r="A45" s="2">
        <v>2.2047601489994122</v>
      </c>
      <c r="B45" s="2">
        <v>3.7302640839998276</v>
      </c>
      <c r="C45" s="2">
        <v>1.4480108650004695</v>
      </c>
      <c r="D45" s="2">
        <v>3.9777727089995096</v>
      </c>
    </row>
    <row r="46" spans="1:4" x14ac:dyDescent="0.25">
      <c r="A46" s="2">
        <v>2.1975745310001003</v>
      </c>
      <c r="B46" s="2">
        <v>4.7506278549999479</v>
      </c>
      <c r="C46" s="2">
        <v>1.5272452769995652</v>
      </c>
      <c r="D46" s="2">
        <v>2.8400837629997113</v>
      </c>
    </row>
    <row r="47" spans="1:4" x14ac:dyDescent="0.25">
      <c r="A47" s="2">
        <v>2.2323413029998846</v>
      </c>
      <c r="B47" s="2">
        <v>3.8388484889992469</v>
      </c>
      <c r="C47" s="2">
        <v>1.4282211850004387</v>
      </c>
      <c r="D47" s="2">
        <v>2.9521698069993363</v>
      </c>
    </row>
    <row r="48" spans="1:4" x14ac:dyDescent="0.25">
      <c r="A48" s="2">
        <v>2.2165833440003553</v>
      </c>
      <c r="B48" s="2">
        <v>3.7160598860000391</v>
      </c>
      <c r="C48" s="2">
        <v>1.4509385840001414</v>
      </c>
      <c r="D48" s="2">
        <v>2.8170327279995035</v>
      </c>
    </row>
    <row r="49" spans="1:4" x14ac:dyDescent="0.25">
      <c r="A49" s="2">
        <v>2.8749479759999303</v>
      </c>
      <c r="B49" s="2">
        <v>4.2293213910006671</v>
      </c>
      <c r="C49" s="2">
        <v>1.490928012999575</v>
      </c>
      <c r="D49" s="2">
        <v>3.5977233869998599</v>
      </c>
    </row>
    <row r="50" spans="1:4" x14ac:dyDescent="0.25">
      <c r="A50" s="2">
        <v>2.6583214279999083</v>
      </c>
      <c r="B50" s="2">
        <v>4.3191816230000768</v>
      </c>
      <c r="C50" s="2">
        <v>1.4733220839998467</v>
      </c>
      <c r="D50" s="2">
        <v>3.1452988219998588</v>
      </c>
    </row>
    <row r="51" spans="1:4" x14ac:dyDescent="0.25">
      <c r="A51" s="2">
        <v>2.4832897799997227</v>
      </c>
      <c r="B51" s="2">
        <v>3.7386049060005462</v>
      </c>
      <c r="C51" s="2">
        <v>1.5996445380005753</v>
      </c>
      <c r="D51" s="2">
        <v>2.8234258169995883</v>
      </c>
    </row>
    <row r="52" spans="1:4" x14ac:dyDescent="0.25">
      <c r="A52" s="2">
        <v>2.3441967919998206</v>
      </c>
      <c r="B52" s="2">
        <v>3.7455411300006745</v>
      </c>
      <c r="C52" s="2">
        <v>2.4004975809993994</v>
      </c>
      <c r="D52" s="2">
        <v>2.8552383169999302</v>
      </c>
    </row>
    <row r="53" spans="1:4" x14ac:dyDescent="0.25">
      <c r="A53" s="2">
        <v>2.2742194630000085</v>
      </c>
      <c r="B53" s="2">
        <v>4.9997363359998417</v>
      </c>
      <c r="C53" s="2">
        <v>1.4967196420002438</v>
      </c>
      <c r="D53" s="2">
        <v>3.0847604359996694</v>
      </c>
    </row>
    <row r="54" spans="1:4" x14ac:dyDescent="0.25">
      <c r="A54" s="2">
        <v>2.5458350789995166</v>
      </c>
      <c r="B54" s="2">
        <v>3.8297686200003227</v>
      </c>
      <c r="C54" s="2">
        <v>1.4527243829998042</v>
      </c>
      <c r="D54" s="2">
        <v>3.673214426999948</v>
      </c>
    </row>
    <row r="55" spans="1:4" x14ac:dyDescent="0.25">
      <c r="A55" s="2">
        <v>2.8975954309998997</v>
      </c>
      <c r="B55" s="2">
        <v>4.5752947259998109</v>
      </c>
      <c r="C55" s="2">
        <v>1.5491322299994863</v>
      </c>
      <c r="D55" s="2">
        <v>2.8883352519997061</v>
      </c>
    </row>
    <row r="56" spans="1:4" x14ac:dyDescent="0.25">
      <c r="A56" s="2">
        <v>2.1701973029994406</v>
      </c>
      <c r="B56" s="2">
        <v>5.1412727919996541</v>
      </c>
      <c r="C56" s="2">
        <v>1.6071778239993364</v>
      </c>
      <c r="D56" s="2">
        <v>2.9639930330004063</v>
      </c>
    </row>
    <row r="57" spans="1:4" x14ac:dyDescent="0.25">
      <c r="A57" s="2">
        <v>2.3005912600001466</v>
      </c>
      <c r="B57" s="2">
        <v>3.8205195359996651</v>
      </c>
      <c r="C57" s="2">
        <v>1.5862797480003792</v>
      </c>
      <c r="D57" s="2">
        <v>2.7822493749999921</v>
      </c>
    </row>
    <row r="58" spans="1:4" x14ac:dyDescent="0.25">
      <c r="A58" s="2">
        <v>2.1833680090003327</v>
      </c>
      <c r="B58" s="2">
        <v>3.9612885049991746</v>
      </c>
      <c r="C58" s="2">
        <v>1.4537218489995212</v>
      </c>
      <c r="D58" s="2">
        <v>4.1324480729999777</v>
      </c>
    </row>
    <row r="59" spans="1:4" x14ac:dyDescent="0.25">
      <c r="A59" s="2">
        <v>2.2005837249998876</v>
      </c>
      <c r="B59" s="2">
        <v>5.1374485960004677</v>
      </c>
      <c r="C59" s="2">
        <v>1.8293437960001029</v>
      </c>
      <c r="D59" s="2">
        <v>3.1062991959997817</v>
      </c>
    </row>
    <row r="60" spans="1:4" x14ac:dyDescent="0.25">
      <c r="A60" s="2">
        <v>3.420078291000209</v>
      </c>
      <c r="B60" s="2">
        <v>3.7504977930002497</v>
      </c>
      <c r="C60" s="2">
        <v>2.1911811079999097</v>
      </c>
      <c r="D60" s="2">
        <v>2.8118383639994136</v>
      </c>
    </row>
    <row r="61" spans="1:4" x14ac:dyDescent="0.25">
      <c r="A61" s="2">
        <v>2.3152670029994624</v>
      </c>
      <c r="B61" s="2">
        <v>3.7806859780002924</v>
      </c>
      <c r="C61" s="2">
        <v>1.4776872209995418</v>
      </c>
      <c r="D61" s="2">
        <v>2.8609956899999816</v>
      </c>
    </row>
    <row r="62" spans="1:4" x14ac:dyDescent="0.25">
      <c r="A62" s="2">
        <v>2.181632386000274</v>
      </c>
      <c r="B62" s="2">
        <v>4.8382232900003146</v>
      </c>
      <c r="C62" s="2">
        <v>1.4585692769996967</v>
      </c>
      <c r="D62" s="2">
        <v>3.7936430859999746</v>
      </c>
    </row>
    <row r="63" spans="1:4" x14ac:dyDescent="0.25">
      <c r="A63" s="2">
        <v>2.1727300099992135</v>
      </c>
      <c r="B63" s="2">
        <v>3.9862972339997214</v>
      </c>
      <c r="C63" s="2">
        <v>1.4660695840002518</v>
      </c>
      <c r="D63" s="2">
        <v>2.9563677659998575</v>
      </c>
    </row>
    <row r="64" spans="1:4" x14ac:dyDescent="0.25">
      <c r="A64" s="2">
        <v>2.2278734470000927</v>
      </c>
      <c r="B64" s="2">
        <v>3.7957326959995044</v>
      </c>
      <c r="C64" s="2">
        <v>1.4679764720003732</v>
      </c>
      <c r="D64" s="2">
        <v>2.7878362910005308</v>
      </c>
    </row>
    <row r="65" spans="1:4" x14ac:dyDescent="0.25">
      <c r="A65" s="2">
        <v>2.6713278710003578</v>
      </c>
      <c r="B65" s="2">
        <v>4.4546653699999297</v>
      </c>
      <c r="C65" s="2">
        <v>1.4958366609998848</v>
      </c>
      <c r="D65" s="2">
        <v>2.8612462549999691</v>
      </c>
    </row>
    <row r="66" spans="1:4" x14ac:dyDescent="0.25">
      <c r="A66" s="2">
        <v>2.8403969030005101</v>
      </c>
      <c r="B66" s="2">
        <v>4.236669265999808</v>
      </c>
      <c r="C66" s="2">
        <v>1.4590435050004089</v>
      </c>
      <c r="D66" s="2">
        <v>3.2330106509998586</v>
      </c>
    </row>
    <row r="67" spans="1:4" x14ac:dyDescent="0.25">
      <c r="A67" s="2">
        <v>2.1977311900000132</v>
      </c>
      <c r="B67" s="2">
        <v>3.7531365810000352</v>
      </c>
      <c r="C67" s="2">
        <v>1.68105379500048</v>
      </c>
      <c r="D67" s="2">
        <v>3.2694804360007765</v>
      </c>
    </row>
    <row r="68" spans="1:4" x14ac:dyDescent="0.25">
      <c r="A68" s="2">
        <v>2.2190987649992167</v>
      </c>
      <c r="B68" s="2">
        <v>4.1324415939998289</v>
      </c>
      <c r="C68" s="2">
        <v>2.2415643190006449</v>
      </c>
      <c r="D68" s="2">
        <v>2.8151235249997626</v>
      </c>
    </row>
    <row r="69" spans="1:4" x14ac:dyDescent="0.25">
      <c r="A69" s="2">
        <v>2.3857845960001214</v>
      </c>
      <c r="B69" s="2">
        <v>4.4322866049997174</v>
      </c>
      <c r="C69" s="2">
        <v>1.4748921299997164</v>
      </c>
      <c r="D69" s="2">
        <v>2.9026406949997181</v>
      </c>
    </row>
    <row r="70" spans="1:4" x14ac:dyDescent="0.25">
      <c r="A70" s="2">
        <v>2.1830772040002557</v>
      </c>
      <c r="B70" s="2">
        <v>3.7700780149998536</v>
      </c>
      <c r="C70" s="2">
        <v>1.4466223389999868</v>
      </c>
      <c r="D70" s="2">
        <v>2.9093486350002422</v>
      </c>
    </row>
    <row r="71" spans="1:4" x14ac:dyDescent="0.25">
      <c r="A71" s="2">
        <v>3.5410973160005597</v>
      </c>
      <c r="B71" s="2">
        <v>4.0528078900006221</v>
      </c>
      <c r="C71" s="2">
        <v>1.6397366629998942</v>
      </c>
      <c r="D71" s="2">
        <v>3.8549354360002326</v>
      </c>
    </row>
    <row r="72" spans="1:4" x14ac:dyDescent="0.25">
      <c r="A72" s="2">
        <v>2.1799701219997587</v>
      </c>
      <c r="B72" s="2">
        <v>4.7595076439993136</v>
      </c>
      <c r="C72" s="2">
        <v>1.5902917570001591</v>
      </c>
      <c r="D72" s="2">
        <v>2.7718956260005143</v>
      </c>
    </row>
    <row r="73" spans="1:4" x14ac:dyDescent="0.25">
      <c r="A73" s="2">
        <v>2.2471840569996857</v>
      </c>
      <c r="B73" s="2">
        <v>3.8317477020000297</v>
      </c>
      <c r="C73" s="2">
        <v>1.495263050000176</v>
      </c>
      <c r="D73" s="2">
        <v>2.8214331869994567</v>
      </c>
    </row>
    <row r="74" spans="1:4" x14ac:dyDescent="0.25">
      <c r="A74" s="2">
        <v>2.2045605849998537</v>
      </c>
      <c r="B74" s="2">
        <v>3.8437689200000023</v>
      </c>
      <c r="C74" s="2">
        <v>1.4356177040008333</v>
      </c>
      <c r="D74" s="2">
        <v>2.8038506039993081</v>
      </c>
    </row>
    <row r="75" spans="1:4" x14ac:dyDescent="0.25">
      <c r="A75" s="2">
        <v>2.2014059460007047</v>
      </c>
      <c r="B75" s="2">
        <v>5.113925571999971</v>
      </c>
      <c r="C75" s="2">
        <v>1.6890700180001659</v>
      </c>
      <c r="D75" s="2">
        <v>3.7470134800005326</v>
      </c>
    </row>
    <row r="76" spans="1:4" x14ac:dyDescent="0.25">
      <c r="A76" s="2">
        <v>2.9855249390002427</v>
      </c>
      <c r="B76" s="2">
        <v>4.2543348549997972</v>
      </c>
      <c r="C76" s="2">
        <v>2.1649523320002118</v>
      </c>
      <c r="D76" s="2">
        <v>2.9179244270007985</v>
      </c>
    </row>
    <row r="77" spans="1:4" x14ac:dyDescent="0.25">
      <c r="A77" s="2">
        <v>2.4722850349999135</v>
      </c>
      <c r="B77" s="2">
        <v>3.7926387409997915</v>
      </c>
      <c r="C77" s="2">
        <v>1.5886690190000081</v>
      </c>
      <c r="D77" s="2">
        <v>2.7808753079998496</v>
      </c>
    </row>
    <row r="78" spans="1:4" x14ac:dyDescent="0.25">
      <c r="A78" s="2">
        <v>2.1522555619994819</v>
      </c>
      <c r="B78" s="2">
        <v>5.2077322679997451</v>
      </c>
      <c r="C78" s="2">
        <v>1.5319661440007621</v>
      </c>
      <c r="D78" s="2">
        <v>2.8142818630003603</v>
      </c>
    </row>
    <row r="79" spans="1:4" x14ac:dyDescent="0.25">
      <c r="A79" s="2">
        <v>2.1743902719999824</v>
      </c>
      <c r="B79" s="2">
        <v>3.746785844000442</v>
      </c>
      <c r="C79" s="2">
        <v>1.4585965180003768</v>
      </c>
      <c r="D79" s="2">
        <v>3.3769083540000793</v>
      </c>
    </row>
    <row r="80" spans="1:4" x14ac:dyDescent="0.25">
      <c r="A80" s="2">
        <v>2.1808101510005145</v>
      </c>
      <c r="B80" s="2">
        <v>3.9631011510000462</v>
      </c>
      <c r="C80" s="2">
        <v>1.4402787749995696</v>
      </c>
      <c r="D80" s="2">
        <v>3.2588889759999802</v>
      </c>
    </row>
    <row r="81" spans="1:4" x14ac:dyDescent="0.25">
      <c r="A81" s="2">
        <v>2.3094246729997394</v>
      </c>
      <c r="B81" s="2">
        <v>4.9428879779998169</v>
      </c>
      <c r="C81" s="2">
        <v>1.4754779690001669</v>
      </c>
      <c r="D81" s="2">
        <v>2.8027576839995163</v>
      </c>
    </row>
    <row r="82" spans="1:4" x14ac:dyDescent="0.25">
      <c r="A82" s="2">
        <v>3.3682030990003113</v>
      </c>
      <c r="B82" s="2">
        <v>3.8533876839992445</v>
      </c>
      <c r="C82" s="2">
        <v>1.4589937920000011</v>
      </c>
      <c r="D82" s="2">
        <v>2.8168142719996467</v>
      </c>
    </row>
    <row r="83" spans="1:4" x14ac:dyDescent="0.25">
      <c r="A83" s="2">
        <v>2.1676666160001332</v>
      </c>
      <c r="B83" s="2">
        <v>3.8101212960000339</v>
      </c>
      <c r="C83" s="2">
        <v>2.0682366320006622</v>
      </c>
      <c r="D83" s="2">
        <v>2.9455640260002838</v>
      </c>
    </row>
    <row r="84" spans="1:4" x14ac:dyDescent="0.25">
      <c r="A84" s="2">
        <v>2.1987214240007233</v>
      </c>
      <c r="B84" s="2">
        <v>4.3278514379999251</v>
      </c>
      <c r="C84" s="2">
        <v>2.0817742129993348</v>
      </c>
      <c r="D84" s="2">
        <v>3.8922827030000917</v>
      </c>
    </row>
    <row r="85" spans="1:4" x14ac:dyDescent="0.25">
      <c r="A85" s="2">
        <v>2.1884121359998971</v>
      </c>
      <c r="B85" s="2">
        <v>4.4117273550000391</v>
      </c>
      <c r="C85" s="2">
        <v>1.4768028480002613</v>
      </c>
      <c r="D85" s="2">
        <v>2.7748781740001505</v>
      </c>
    </row>
    <row r="86" spans="1:4" x14ac:dyDescent="0.25">
      <c r="A86" s="2">
        <v>2.2882825090000551</v>
      </c>
      <c r="B86" s="2">
        <v>3.7358980910003083</v>
      </c>
      <c r="C86" s="2">
        <v>1.8140219610004351</v>
      </c>
      <c r="D86" s="2">
        <v>2.806595336999635</v>
      </c>
    </row>
    <row r="87" spans="1:4" x14ac:dyDescent="0.25">
      <c r="A87" s="2">
        <v>2.8554081359998236</v>
      </c>
      <c r="B87" s="2">
        <v>3.9316726430006383</v>
      </c>
      <c r="C87" s="2">
        <v>1.5707879069996125</v>
      </c>
      <c r="D87" s="2">
        <v>2.8050876759998573</v>
      </c>
    </row>
    <row r="88" spans="1:4" x14ac:dyDescent="0.25">
      <c r="A88" s="2">
        <v>2.6555512289996841</v>
      </c>
      <c r="B88" s="2">
        <v>4.8799115499996333</v>
      </c>
      <c r="C88" s="2">
        <v>1.6756135420000646</v>
      </c>
      <c r="D88" s="2">
        <v>3.7854887470002723</v>
      </c>
    </row>
    <row r="89" spans="1:4" x14ac:dyDescent="0.25">
      <c r="A89" s="2">
        <v>2.1836148559996218</v>
      </c>
      <c r="B89" s="2">
        <v>4.5310761040000216</v>
      </c>
      <c r="C89" s="2">
        <v>1.499367068000538</v>
      </c>
      <c r="D89" s="2">
        <v>2.9447681290002947</v>
      </c>
    </row>
    <row r="90" spans="1:4" x14ac:dyDescent="0.25">
      <c r="A90" s="2">
        <v>2.2374946399995679</v>
      </c>
      <c r="B90" s="2">
        <v>3.8532370840002841</v>
      </c>
      <c r="C90" s="2">
        <v>1.5151659399998607</v>
      </c>
      <c r="D90" s="2">
        <v>2.8000203080000574</v>
      </c>
    </row>
    <row r="91" spans="1:4" x14ac:dyDescent="0.25">
      <c r="A91" s="2">
        <v>2.171522363000804</v>
      </c>
      <c r="B91" s="2">
        <v>4.7753360240003531</v>
      </c>
      <c r="C91" s="2">
        <v>2.1991456059995471</v>
      </c>
      <c r="D91" s="2">
        <v>2.801096900999255</v>
      </c>
    </row>
    <row r="92" spans="1:4" x14ac:dyDescent="0.25">
      <c r="A92" s="2">
        <v>2.2376145190000898</v>
      </c>
      <c r="B92" s="2">
        <v>3.8369461120000778</v>
      </c>
      <c r="C92" s="2">
        <v>1.6836333399996875</v>
      </c>
      <c r="D92" s="2">
        <v>3.2284252899999046</v>
      </c>
    </row>
    <row r="93" spans="1:4" x14ac:dyDescent="0.25">
      <c r="A93" s="2">
        <v>3.4475527510003303</v>
      </c>
      <c r="B93" s="2">
        <v>3.8383320600005391</v>
      </c>
      <c r="C93" s="2">
        <v>1.4844452559991623</v>
      </c>
      <c r="D93" s="2">
        <v>3.2953470169995853</v>
      </c>
    </row>
    <row r="94" spans="1:4" x14ac:dyDescent="0.25">
      <c r="A94" s="2">
        <v>2.180525757000396</v>
      </c>
      <c r="B94" s="2">
        <v>4.8716531579993898</v>
      </c>
      <c r="C94" s="2">
        <v>1.7491731059999438</v>
      </c>
      <c r="D94" s="2">
        <v>2.8284489229999963</v>
      </c>
    </row>
    <row r="95" spans="1:4" x14ac:dyDescent="0.25">
      <c r="A95" s="2">
        <v>2.1844601010006954</v>
      </c>
      <c r="B95" s="2">
        <v>3.7441180549994897</v>
      </c>
      <c r="C95" s="2">
        <v>1.5120288699999946</v>
      </c>
      <c r="D95" s="2">
        <v>2.7832121149995146</v>
      </c>
    </row>
    <row r="96" spans="1:4" x14ac:dyDescent="0.25">
      <c r="A96" s="2">
        <v>2.1944628530000045</v>
      </c>
      <c r="B96" s="2">
        <v>3.9008050470001763</v>
      </c>
      <c r="C96" s="2">
        <v>1.6629800979999345</v>
      </c>
      <c r="D96" s="2">
        <v>2.9175964009991731</v>
      </c>
    </row>
    <row r="97" spans="1:4" x14ac:dyDescent="0.25">
      <c r="A97" s="2">
        <v>2.2927780589998292</v>
      </c>
      <c r="B97" s="2">
        <v>5.0383358509998288</v>
      </c>
      <c r="C97" s="2">
        <v>1.4816727699999319</v>
      </c>
      <c r="D97" s="2">
        <v>3.7487806949993683</v>
      </c>
    </row>
    <row r="98" spans="1:4" x14ac:dyDescent="0.25">
      <c r="A98" s="2">
        <v>2.7998178930001814</v>
      </c>
      <c r="B98" s="2">
        <v>3.7565839360004247</v>
      </c>
      <c r="C98" s="2">
        <v>2.2202237880001121</v>
      </c>
      <c r="D98" s="2">
        <v>2.9214207279992479</v>
      </c>
    </row>
    <row r="99" spans="1:4" x14ac:dyDescent="0.25">
      <c r="A99" s="2">
        <v>2.7251171530006104</v>
      </c>
      <c r="B99" s="2">
        <v>3.8441453400000682</v>
      </c>
      <c r="C99" s="2">
        <v>2.1593186439995407</v>
      </c>
      <c r="D99" s="2">
        <v>2.8758615309998277</v>
      </c>
    </row>
    <row r="100" spans="1:4" x14ac:dyDescent="0.25">
      <c r="A100" s="2">
        <v>2.1998941920001016</v>
      </c>
      <c r="B100" s="2">
        <v>5.4373438980001083</v>
      </c>
      <c r="C100" s="2">
        <v>1.5834426560004431</v>
      </c>
      <c r="D100" s="2">
        <v>2.884874544000013</v>
      </c>
    </row>
    <row r="101" spans="1:4" x14ac:dyDescent="0.25">
      <c r="A101" s="2">
        <v>2.2861177590002626</v>
      </c>
      <c r="B101" s="2">
        <v>3.7756071249996239</v>
      </c>
      <c r="C101" s="2">
        <v>2.0030632699999842</v>
      </c>
      <c r="D101" s="2">
        <v>4.3363803809997989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D55C0-89C9-4CE7-BE2D-28EA9B2CC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Análise</vt:lpstr>
      <vt:lpstr>NLTK</vt:lpstr>
      <vt:lpstr>Gensim</vt:lpstr>
      <vt:lpstr>TextBlob</vt:lpstr>
      <vt:lpstr>Spacy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FORT MUÑOZ</dc:creator>
  <cp:lastModifiedBy>MARCELO FORT MUÑOZ</cp:lastModifiedBy>
  <dcterms:created xsi:type="dcterms:W3CDTF">2024-12-10T07:57:54Z</dcterms:created>
  <dcterms:modified xsi:type="dcterms:W3CDTF">2024-12-16T19:24:28Z</dcterms:modified>
</cp:coreProperties>
</file>