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23820"/>
  <mc:AlternateContent xmlns:mc="http://schemas.openxmlformats.org/markup-compatibility/2006">
    <mc:Choice Requires="x15">
      <x15ac:absPath xmlns:x15ac="http://schemas.microsoft.com/office/spreadsheetml/2010/11/ac" url="D:\MDMQ\BDD\DEUDA_PUBLICA_MEF_vs_2\"/>
    </mc:Choice>
  </mc:AlternateContent>
  <xr:revisionPtr revIDLastSave="0" documentId="13_ncr:1_{FA55EB23-F0A5-4758-A6A8-FD794260503D}" xr6:coauthVersionLast="47" xr6:coauthVersionMax="47" xr10:uidLastSave="{00000000-0000-0000-0000-000000000000}"/>
  <bookViews>
    <workbookView xWindow="-120" yWindow="-120" windowWidth="20730" windowHeight="11310" tabRatio="471" activeTab="1" xr2:uid="{00000000-000D-0000-FFFF-FFFF00000000}"/>
  </bookViews>
  <sheets>
    <sheet name="BDD_DEUDA_PUBLICA" sheetId="1" r:id="rId1"/>
    <sheet name="COPY" sheetId="3" r:id="rId2"/>
  </sheets>
  <definedNames>
    <definedName name="_xlnm._FilterDatabase" localSheetId="0" hidden="1">BDD_DEUDA_PUBLICA!$A$1:$N$163</definedName>
    <definedName name="_xlnm._FilterDatabase" localSheetId="1" hidden="1">COPY!$A$1:$P$1</definedName>
  </definedNames>
  <calcPr calcId="191029"/>
</workbook>
</file>

<file path=xl/calcChain.xml><?xml version="1.0" encoding="utf-8"?>
<calcChain xmlns="http://schemas.openxmlformats.org/spreadsheetml/2006/main">
  <c r="D160" i="3" l="1"/>
  <c r="D148" i="3"/>
  <c r="D136" i="3"/>
  <c r="D124" i="3"/>
  <c r="D112" i="3"/>
  <c r="D97" i="3"/>
  <c r="D85" i="3"/>
  <c r="D73" i="3"/>
  <c r="D61" i="3"/>
  <c r="D49" i="3"/>
  <c r="D37" i="3"/>
  <c r="D25" i="3"/>
  <c r="D13" i="3"/>
  <c r="O163" i="3"/>
  <c r="P163" i="3" s="1"/>
  <c r="L163" i="3"/>
  <c r="J163" i="3"/>
  <c r="D163" i="3"/>
  <c r="O162" i="3"/>
  <c r="P162" i="3" s="1"/>
  <c r="L162" i="3"/>
  <c r="J162" i="3"/>
  <c r="D162" i="3"/>
  <c r="O161" i="3"/>
  <c r="P161" i="3" s="1"/>
  <c r="L161" i="3"/>
  <c r="J161" i="3"/>
  <c r="D161" i="3"/>
  <c r="O160" i="3"/>
  <c r="P160" i="3" s="1"/>
  <c r="L160" i="3"/>
  <c r="J160" i="3"/>
  <c r="O159" i="3"/>
  <c r="P159" i="3" s="1"/>
  <c r="L159" i="3"/>
  <c r="J159" i="3"/>
  <c r="D159" i="3"/>
  <c r="O158" i="3"/>
  <c r="P158" i="3" s="1"/>
  <c r="L158" i="3"/>
  <c r="J158" i="3"/>
  <c r="D158" i="3"/>
  <c r="O157" i="3"/>
  <c r="P157" i="3" s="1"/>
  <c r="L157" i="3"/>
  <c r="J157" i="3"/>
  <c r="D157" i="3"/>
  <c r="O156" i="3"/>
  <c r="P156" i="3" s="1"/>
  <c r="L156" i="3"/>
  <c r="J156" i="3"/>
  <c r="D156" i="3"/>
  <c r="O155" i="3"/>
  <c r="P155" i="3" s="1"/>
  <c r="L155" i="3"/>
  <c r="J155" i="3"/>
  <c r="D155" i="3"/>
  <c r="O154" i="3"/>
  <c r="P154" i="3" s="1"/>
  <c r="L154" i="3"/>
  <c r="J154" i="3"/>
  <c r="D154" i="3"/>
  <c r="O153" i="3"/>
  <c r="P153" i="3" s="1"/>
  <c r="L153" i="3"/>
  <c r="J153" i="3"/>
  <c r="D153" i="3"/>
  <c r="O152" i="3"/>
  <c r="P152" i="3" s="1"/>
  <c r="L152" i="3"/>
  <c r="J152" i="3"/>
  <c r="D152" i="3"/>
  <c r="O151" i="3"/>
  <c r="P151" i="3" s="1"/>
  <c r="L151" i="3"/>
  <c r="J151" i="3"/>
  <c r="D151" i="3"/>
  <c r="O150" i="3"/>
  <c r="P150" i="3" s="1"/>
  <c r="L150" i="3"/>
  <c r="J150" i="3"/>
  <c r="D150" i="3"/>
  <c r="O149" i="3"/>
  <c r="P149" i="3" s="1"/>
  <c r="L149" i="3"/>
  <c r="J149" i="3"/>
  <c r="D149" i="3"/>
  <c r="O148" i="3"/>
  <c r="P148" i="3" s="1"/>
  <c r="L148" i="3"/>
  <c r="J148" i="3"/>
  <c r="O147" i="3"/>
  <c r="P147" i="3" s="1"/>
  <c r="L147" i="3"/>
  <c r="J147" i="3"/>
  <c r="D147" i="3"/>
  <c r="O146" i="3"/>
  <c r="P146" i="3" s="1"/>
  <c r="L146" i="3"/>
  <c r="J146" i="3"/>
  <c r="D146" i="3"/>
  <c r="O145" i="3"/>
  <c r="P145" i="3" s="1"/>
  <c r="L145" i="3"/>
  <c r="J145" i="3"/>
  <c r="D145" i="3"/>
  <c r="O144" i="3"/>
  <c r="P144" i="3" s="1"/>
  <c r="L144" i="3"/>
  <c r="J144" i="3"/>
  <c r="D144" i="3"/>
  <c r="O143" i="3"/>
  <c r="P143" i="3" s="1"/>
  <c r="L143" i="3"/>
  <c r="J143" i="3"/>
  <c r="D143" i="3"/>
  <c r="O142" i="3"/>
  <c r="P142" i="3" s="1"/>
  <c r="L142" i="3"/>
  <c r="J142" i="3"/>
  <c r="D142" i="3"/>
  <c r="O141" i="3"/>
  <c r="P141" i="3" s="1"/>
  <c r="L141" i="3"/>
  <c r="J141" i="3"/>
  <c r="D141" i="3"/>
  <c r="O140" i="3"/>
  <c r="P140" i="3" s="1"/>
  <c r="L140" i="3"/>
  <c r="J140" i="3"/>
  <c r="D140" i="3"/>
  <c r="P139" i="3"/>
  <c r="O139" i="3"/>
  <c r="L139" i="3"/>
  <c r="J139" i="3"/>
  <c r="D139" i="3"/>
  <c r="O138" i="3"/>
  <c r="P138" i="3" s="1"/>
  <c r="L138" i="3"/>
  <c r="J138" i="3"/>
  <c r="D138" i="3"/>
  <c r="O137" i="3"/>
  <c r="P137" i="3" s="1"/>
  <c r="L137" i="3"/>
  <c r="J137" i="3"/>
  <c r="D137" i="3"/>
  <c r="O136" i="3"/>
  <c r="P136" i="3" s="1"/>
  <c r="L136" i="3"/>
  <c r="J136" i="3"/>
  <c r="O135" i="3"/>
  <c r="P135" i="3" s="1"/>
  <c r="L135" i="3"/>
  <c r="J135" i="3"/>
  <c r="D135" i="3"/>
  <c r="P134" i="3"/>
  <c r="O134" i="3"/>
  <c r="L134" i="3"/>
  <c r="J134" i="3"/>
  <c r="D134" i="3"/>
  <c r="O133" i="3"/>
  <c r="P133" i="3" s="1"/>
  <c r="L133" i="3"/>
  <c r="J133" i="3"/>
  <c r="D133" i="3"/>
  <c r="O132" i="3"/>
  <c r="P132" i="3" s="1"/>
  <c r="L132" i="3"/>
  <c r="J132" i="3"/>
  <c r="D132" i="3"/>
  <c r="O131" i="3"/>
  <c r="P131" i="3" s="1"/>
  <c r="L131" i="3"/>
  <c r="J131" i="3"/>
  <c r="D131" i="3"/>
  <c r="O130" i="3"/>
  <c r="P130" i="3" s="1"/>
  <c r="L130" i="3"/>
  <c r="J130" i="3"/>
  <c r="D130" i="3"/>
  <c r="O129" i="3"/>
  <c r="P129" i="3" s="1"/>
  <c r="L129" i="3"/>
  <c r="J129" i="3"/>
  <c r="D129" i="3"/>
  <c r="O128" i="3"/>
  <c r="P128" i="3" s="1"/>
  <c r="L128" i="3"/>
  <c r="J128" i="3"/>
  <c r="D128" i="3"/>
  <c r="O127" i="3"/>
  <c r="P127" i="3" s="1"/>
  <c r="L127" i="3"/>
  <c r="J127" i="3"/>
  <c r="D127" i="3"/>
  <c r="O126" i="3"/>
  <c r="P126" i="3" s="1"/>
  <c r="L126" i="3"/>
  <c r="J126" i="3"/>
  <c r="D126" i="3"/>
  <c r="O125" i="3"/>
  <c r="P125" i="3" s="1"/>
  <c r="L125" i="3"/>
  <c r="J125" i="3"/>
  <c r="D125" i="3"/>
  <c r="O124" i="3"/>
  <c r="P124" i="3" s="1"/>
  <c r="L124" i="3"/>
  <c r="J124" i="3"/>
  <c r="O123" i="3"/>
  <c r="P123" i="3" s="1"/>
  <c r="L123" i="3"/>
  <c r="J123" i="3"/>
  <c r="D123" i="3"/>
  <c r="O122" i="3"/>
  <c r="P122" i="3" s="1"/>
  <c r="L122" i="3"/>
  <c r="J122" i="3"/>
  <c r="D122" i="3"/>
  <c r="O121" i="3"/>
  <c r="P121" i="3" s="1"/>
  <c r="L121" i="3"/>
  <c r="J121" i="3"/>
  <c r="D121" i="3"/>
  <c r="O120" i="3"/>
  <c r="P120" i="3" s="1"/>
  <c r="L120" i="3"/>
  <c r="J120" i="3"/>
  <c r="D120" i="3"/>
  <c r="O119" i="3"/>
  <c r="P119" i="3" s="1"/>
  <c r="L119" i="3"/>
  <c r="J119" i="3"/>
  <c r="D119" i="3"/>
  <c r="O118" i="3"/>
  <c r="P118" i="3" s="1"/>
  <c r="L118" i="3"/>
  <c r="J118" i="3"/>
  <c r="D118" i="3"/>
  <c r="O117" i="3"/>
  <c r="P117" i="3" s="1"/>
  <c r="L117" i="3"/>
  <c r="J117" i="3"/>
  <c r="D117" i="3"/>
  <c r="O116" i="3"/>
  <c r="P116" i="3" s="1"/>
  <c r="L116" i="3"/>
  <c r="J116" i="3"/>
  <c r="D116" i="3"/>
  <c r="O115" i="3"/>
  <c r="P115" i="3" s="1"/>
  <c r="L115" i="3"/>
  <c r="J115" i="3"/>
  <c r="D115" i="3"/>
  <c r="O114" i="3"/>
  <c r="P114" i="3" s="1"/>
  <c r="L114" i="3"/>
  <c r="J114" i="3"/>
  <c r="D114" i="3"/>
  <c r="O113" i="3"/>
  <c r="P113" i="3" s="1"/>
  <c r="L113" i="3"/>
  <c r="J113" i="3"/>
  <c r="D113" i="3"/>
  <c r="O112" i="3"/>
  <c r="P112" i="3" s="1"/>
  <c r="L112" i="3"/>
  <c r="J112" i="3"/>
  <c r="O111" i="3"/>
  <c r="P111" i="3" s="1"/>
  <c r="L111" i="3"/>
  <c r="J111" i="3"/>
  <c r="D111" i="3"/>
  <c r="O110" i="3"/>
  <c r="P110" i="3" s="1"/>
  <c r="L110" i="3"/>
  <c r="J110" i="3"/>
  <c r="D110" i="3"/>
  <c r="O109" i="3"/>
  <c r="P109" i="3" s="1"/>
  <c r="L109" i="3"/>
  <c r="J109" i="3"/>
  <c r="D109" i="3"/>
  <c r="O108" i="3"/>
  <c r="P108" i="3" s="1"/>
  <c r="L108" i="3"/>
  <c r="J108" i="3"/>
  <c r="D108" i="3"/>
  <c r="O107" i="3"/>
  <c r="P107" i="3" s="1"/>
  <c r="L107" i="3"/>
  <c r="J107" i="3"/>
  <c r="D107" i="3"/>
  <c r="O106" i="3"/>
  <c r="P106" i="3" s="1"/>
  <c r="L106" i="3"/>
  <c r="J106" i="3"/>
  <c r="D106" i="3"/>
  <c r="O105" i="3"/>
  <c r="P105" i="3" s="1"/>
  <c r="L105" i="3"/>
  <c r="J105" i="3"/>
  <c r="D105" i="3"/>
  <c r="O104" i="3"/>
  <c r="P104" i="3" s="1"/>
  <c r="L104" i="3"/>
  <c r="J104" i="3"/>
  <c r="D104" i="3"/>
  <c r="O103" i="3"/>
  <c r="P103" i="3" s="1"/>
  <c r="L103" i="3"/>
  <c r="J103" i="3"/>
  <c r="D103" i="3"/>
  <c r="O102" i="3"/>
  <c r="P102" i="3" s="1"/>
  <c r="L102" i="3"/>
  <c r="J102" i="3"/>
  <c r="D102" i="3"/>
  <c r="O101" i="3"/>
  <c r="P101" i="3" s="1"/>
  <c r="L101" i="3"/>
  <c r="J101" i="3"/>
  <c r="D101" i="3"/>
  <c r="O100" i="3"/>
  <c r="P100" i="3" s="1"/>
  <c r="L100" i="3"/>
  <c r="J100" i="3"/>
  <c r="D100" i="3"/>
  <c r="O99" i="3"/>
  <c r="P99" i="3" s="1"/>
  <c r="L99" i="3"/>
  <c r="J99" i="3"/>
  <c r="D99" i="3"/>
  <c r="O98" i="3"/>
  <c r="P98" i="3" s="1"/>
  <c r="L98" i="3"/>
  <c r="J98" i="3"/>
  <c r="D98" i="3"/>
  <c r="O97" i="3"/>
  <c r="P97" i="3" s="1"/>
  <c r="L97" i="3"/>
  <c r="J97" i="3"/>
  <c r="O96" i="3"/>
  <c r="P96" i="3" s="1"/>
  <c r="L96" i="3"/>
  <c r="J96" i="3"/>
  <c r="D96" i="3"/>
  <c r="O95" i="3"/>
  <c r="P95" i="3" s="1"/>
  <c r="L95" i="3"/>
  <c r="J95" i="3"/>
  <c r="D95" i="3"/>
  <c r="O94" i="3"/>
  <c r="P94" i="3" s="1"/>
  <c r="L94" i="3"/>
  <c r="J94" i="3"/>
  <c r="D94" i="3"/>
  <c r="O93" i="3"/>
  <c r="P93" i="3" s="1"/>
  <c r="L93" i="3"/>
  <c r="J93" i="3"/>
  <c r="D93" i="3"/>
  <c r="O92" i="3"/>
  <c r="P92" i="3" s="1"/>
  <c r="L92" i="3"/>
  <c r="J92" i="3"/>
  <c r="D92" i="3"/>
  <c r="O91" i="3"/>
  <c r="P91" i="3" s="1"/>
  <c r="L91" i="3"/>
  <c r="J91" i="3"/>
  <c r="D91" i="3"/>
  <c r="O90" i="3"/>
  <c r="P90" i="3" s="1"/>
  <c r="L90" i="3"/>
  <c r="J90" i="3"/>
  <c r="D90" i="3"/>
  <c r="O89" i="3"/>
  <c r="P89" i="3" s="1"/>
  <c r="L89" i="3"/>
  <c r="J89" i="3"/>
  <c r="D89" i="3"/>
  <c r="O88" i="3"/>
  <c r="P88" i="3" s="1"/>
  <c r="L88" i="3"/>
  <c r="J88" i="3"/>
  <c r="D88" i="3"/>
  <c r="O87" i="3"/>
  <c r="P87" i="3" s="1"/>
  <c r="L87" i="3"/>
  <c r="J87" i="3"/>
  <c r="D87" i="3"/>
  <c r="O86" i="3"/>
  <c r="P86" i="3" s="1"/>
  <c r="L86" i="3"/>
  <c r="J86" i="3"/>
  <c r="D86" i="3"/>
  <c r="O85" i="3"/>
  <c r="P85" i="3" s="1"/>
  <c r="L85" i="3"/>
  <c r="J85" i="3"/>
  <c r="O84" i="3"/>
  <c r="P84" i="3" s="1"/>
  <c r="L84" i="3"/>
  <c r="J84" i="3"/>
  <c r="D84" i="3"/>
  <c r="O83" i="3"/>
  <c r="P83" i="3" s="1"/>
  <c r="L83" i="3"/>
  <c r="J83" i="3"/>
  <c r="D83" i="3"/>
  <c r="O82" i="3"/>
  <c r="P82" i="3" s="1"/>
  <c r="L82" i="3"/>
  <c r="J82" i="3"/>
  <c r="D82" i="3"/>
  <c r="O81" i="3"/>
  <c r="P81" i="3" s="1"/>
  <c r="L81" i="3"/>
  <c r="J81" i="3"/>
  <c r="D81" i="3"/>
  <c r="O80" i="3"/>
  <c r="P80" i="3" s="1"/>
  <c r="L80" i="3"/>
  <c r="J80" i="3"/>
  <c r="D80" i="3"/>
  <c r="O79" i="3"/>
  <c r="P79" i="3" s="1"/>
  <c r="L79" i="3"/>
  <c r="J79" i="3"/>
  <c r="D79" i="3"/>
  <c r="O78" i="3"/>
  <c r="P78" i="3" s="1"/>
  <c r="L78" i="3"/>
  <c r="J78" i="3"/>
  <c r="D78" i="3"/>
  <c r="O77" i="3"/>
  <c r="P77" i="3" s="1"/>
  <c r="L77" i="3"/>
  <c r="J77" i="3"/>
  <c r="D77" i="3"/>
  <c r="O76" i="3"/>
  <c r="P76" i="3" s="1"/>
  <c r="L76" i="3"/>
  <c r="J76" i="3"/>
  <c r="D76" i="3"/>
  <c r="O75" i="3"/>
  <c r="P75" i="3" s="1"/>
  <c r="L75" i="3"/>
  <c r="J75" i="3"/>
  <c r="D75" i="3"/>
  <c r="O74" i="3"/>
  <c r="P74" i="3" s="1"/>
  <c r="L74" i="3"/>
  <c r="J74" i="3"/>
  <c r="D74" i="3"/>
  <c r="O73" i="3"/>
  <c r="P73" i="3" s="1"/>
  <c r="L73" i="3"/>
  <c r="J73" i="3"/>
  <c r="O72" i="3"/>
  <c r="P72" i="3" s="1"/>
  <c r="L72" i="3"/>
  <c r="J72" i="3"/>
  <c r="D72" i="3"/>
  <c r="O71" i="3"/>
  <c r="P71" i="3" s="1"/>
  <c r="L71" i="3"/>
  <c r="J71" i="3"/>
  <c r="D71" i="3"/>
  <c r="O70" i="3"/>
  <c r="P70" i="3" s="1"/>
  <c r="L70" i="3"/>
  <c r="J70" i="3"/>
  <c r="D70" i="3"/>
  <c r="O69" i="3"/>
  <c r="P69" i="3" s="1"/>
  <c r="L69" i="3"/>
  <c r="J69" i="3"/>
  <c r="D69" i="3"/>
  <c r="O68" i="3"/>
  <c r="P68" i="3" s="1"/>
  <c r="L68" i="3"/>
  <c r="J68" i="3"/>
  <c r="D68" i="3"/>
  <c r="O67" i="3"/>
  <c r="P67" i="3" s="1"/>
  <c r="L67" i="3"/>
  <c r="J67" i="3"/>
  <c r="D67" i="3"/>
  <c r="O66" i="3"/>
  <c r="P66" i="3" s="1"/>
  <c r="L66" i="3"/>
  <c r="J66" i="3"/>
  <c r="D66" i="3"/>
  <c r="O65" i="3"/>
  <c r="P65" i="3" s="1"/>
  <c r="L65" i="3"/>
  <c r="J65" i="3"/>
  <c r="D65" i="3"/>
  <c r="O64" i="3"/>
  <c r="P64" i="3" s="1"/>
  <c r="L64" i="3"/>
  <c r="J64" i="3"/>
  <c r="D64" i="3"/>
  <c r="O63" i="3"/>
  <c r="P63" i="3" s="1"/>
  <c r="L63" i="3"/>
  <c r="J63" i="3"/>
  <c r="D63" i="3"/>
  <c r="O62" i="3"/>
  <c r="P62" i="3" s="1"/>
  <c r="L62" i="3"/>
  <c r="J62" i="3"/>
  <c r="D62" i="3"/>
  <c r="O61" i="3"/>
  <c r="P61" i="3" s="1"/>
  <c r="L61" i="3"/>
  <c r="J61" i="3"/>
  <c r="O60" i="3"/>
  <c r="P60" i="3" s="1"/>
  <c r="L60" i="3"/>
  <c r="J60" i="3"/>
  <c r="D60" i="3"/>
  <c r="O59" i="3"/>
  <c r="P59" i="3" s="1"/>
  <c r="L59" i="3"/>
  <c r="J59" i="3"/>
  <c r="D59" i="3"/>
  <c r="O58" i="3"/>
  <c r="P58" i="3" s="1"/>
  <c r="L58" i="3"/>
  <c r="J58" i="3"/>
  <c r="D58" i="3"/>
  <c r="O57" i="3"/>
  <c r="P57" i="3" s="1"/>
  <c r="L57" i="3"/>
  <c r="J57" i="3"/>
  <c r="D57" i="3"/>
  <c r="O56" i="3"/>
  <c r="P56" i="3" s="1"/>
  <c r="L56" i="3"/>
  <c r="J56" i="3"/>
  <c r="D56" i="3"/>
  <c r="O55" i="3"/>
  <c r="P55" i="3" s="1"/>
  <c r="L55" i="3"/>
  <c r="J55" i="3"/>
  <c r="D55" i="3"/>
  <c r="O54" i="3"/>
  <c r="P54" i="3" s="1"/>
  <c r="L54" i="3"/>
  <c r="J54" i="3"/>
  <c r="D54" i="3"/>
  <c r="O53" i="3"/>
  <c r="P53" i="3" s="1"/>
  <c r="L53" i="3"/>
  <c r="J53" i="3"/>
  <c r="D53" i="3"/>
  <c r="O52" i="3"/>
  <c r="P52" i="3" s="1"/>
  <c r="L52" i="3"/>
  <c r="J52" i="3"/>
  <c r="D52" i="3"/>
  <c r="O51" i="3"/>
  <c r="P51" i="3" s="1"/>
  <c r="L51" i="3"/>
  <c r="J51" i="3"/>
  <c r="D51" i="3"/>
  <c r="O50" i="3"/>
  <c r="P50" i="3" s="1"/>
  <c r="L50" i="3"/>
  <c r="J50" i="3"/>
  <c r="D50" i="3"/>
  <c r="O49" i="3"/>
  <c r="P49" i="3" s="1"/>
  <c r="L49" i="3"/>
  <c r="J49" i="3"/>
  <c r="O48" i="3"/>
  <c r="P48" i="3" s="1"/>
  <c r="L48" i="3"/>
  <c r="J48" i="3"/>
  <c r="D48" i="3"/>
  <c r="O47" i="3"/>
  <c r="P47" i="3" s="1"/>
  <c r="L47" i="3"/>
  <c r="J47" i="3"/>
  <c r="D47" i="3"/>
  <c r="O46" i="3"/>
  <c r="P46" i="3" s="1"/>
  <c r="L46" i="3"/>
  <c r="J46" i="3"/>
  <c r="D46" i="3"/>
  <c r="O45" i="3"/>
  <c r="P45" i="3" s="1"/>
  <c r="L45" i="3"/>
  <c r="J45" i="3"/>
  <c r="D45" i="3"/>
  <c r="O44" i="3"/>
  <c r="P44" i="3" s="1"/>
  <c r="L44" i="3"/>
  <c r="J44" i="3"/>
  <c r="D44" i="3"/>
  <c r="O43" i="3"/>
  <c r="P43" i="3" s="1"/>
  <c r="L43" i="3"/>
  <c r="J43" i="3"/>
  <c r="D43" i="3"/>
  <c r="O42" i="3"/>
  <c r="P42" i="3" s="1"/>
  <c r="L42" i="3"/>
  <c r="J42" i="3"/>
  <c r="D42" i="3"/>
  <c r="O41" i="3"/>
  <c r="P41" i="3" s="1"/>
  <c r="L41" i="3"/>
  <c r="J41" i="3"/>
  <c r="D41" i="3"/>
  <c r="O40" i="3"/>
  <c r="P40" i="3" s="1"/>
  <c r="L40" i="3"/>
  <c r="J40" i="3"/>
  <c r="D40" i="3"/>
  <c r="O39" i="3"/>
  <c r="P39" i="3" s="1"/>
  <c r="L39" i="3"/>
  <c r="J39" i="3"/>
  <c r="D39" i="3"/>
  <c r="P38" i="3"/>
  <c r="O38" i="3"/>
  <c r="L38" i="3"/>
  <c r="J38" i="3"/>
  <c r="D38" i="3"/>
  <c r="O37" i="3"/>
  <c r="P37" i="3" s="1"/>
  <c r="L37" i="3"/>
  <c r="J37" i="3"/>
  <c r="O36" i="3"/>
  <c r="P36" i="3" s="1"/>
  <c r="L36" i="3"/>
  <c r="J36" i="3"/>
  <c r="D36" i="3"/>
  <c r="P35" i="3"/>
  <c r="O35" i="3"/>
  <c r="L35" i="3"/>
  <c r="J35" i="3"/>
  <c r="D35" i="3"/>
  <c r="O34" i="3"/>
  <c r="P34" i="3" s="1"/>
  <c r="L34" i="3"/>
  <c r="J34" i="3"/>
  <c r="D34" i="3"/>
  <c r="O33" i="3"/>
  <c r="P33" i="3" s="1"/>
  <c r="L33" i="3"/>
  <c r="J33" i="3"/>
  <c r="D33" i="3"/>
  <c r="O32" i="3"/>
  <c r="P32" i="3" s="1"/>
  <c r="L32" i="3"/>
  <c r="J32" i="3"/>
  <c r="D32" i="3"/>
  <c r="O31" i="3"/>
  <c r="P31" i="3" s="1"/>
  <c r="L31" i="3"/>
  <c r="J31" i="3"/>
  <c r="D31" i="3"/>
  <c r="O30" i="3"/>
  <c r="P30" i="3" s="1"/>
  <c r="L30" i="3"/>
  <c r="J30" i="3"/>
  <c r="D30" i="3"/>
  <c r="O29" i="3"/>
  <c r="P29" i="3" s="1"/>
  <c r="L29" i="3"/>
  <c r="J29" i="3"/>
  <c r="D29" i="3"/>
  <c r="O28" i="3"/>
  <c r="P28" i="3" s="1"/>
  <c r="L28" i="3"/>
  <c r="J28" i="3"/>
  <c r="D28" i="3"/>
  <c r="O27" i="3"/>
  <c r="P27" i="3" s="1"/>
  <c r="L27" i="3"/>
  <c r="J27" i="3"/>
  <c r="D27" i="3"/>
  <c r="O26" i="3"/>
  <c r="P26" i="3" s="1"/>
  <c r="L26" i="3"/>
  <c r="J26" i="3"/>
  <c r="D26" i="3"/>
  <c r="O25" i="3"/>
  <c r="P25" i="3" s="1"/>
  <c r="L25" i="3"/>
  <c r="J25" i="3"/>
  <c r="O24" i="3"/>
  <c r="P24" i="3" s="1"/>
  <c r="L24" i="3"/>
  <c r="J24" i="3"/>
  <c r="D24" i="3"/>
  <c r="O23" i="3"/>
  <c r="P23" i="3" s="1"/>
  <c r="L23" i="3"/>
  <c r="J23" i="3"/>
  <c r="D23" i="3"/>
  <c r="O22" i="3"/>
  <c r="P22" i="3" s="1"/>
  <c r="L22" i="3"/>
  <c r="J22" i="3"/>
  <c r="D22" i="3"/>
  <c r="O21" i="3"/>
  <c r="P21" i="3" s="1"/>
  <c r="L21" i="3"/>
  <c r="J21" i="3"/>
  <c r="D21" i="3"/>
  <c r="O20" i="3"/>
  <c r="P20" i="3" s="1"/>
  <c r="L20" i="3"/>
  <c r="J20" i="3"/>
  <c r="D20" i="3"/>
  <c r="O19" i="3"/>
  <c r="P19" i="3" s="1"/>
  <c r="L19" i="3"/>
  <c r="J19" i="3"/>
  <c r="D19" i="3"/>
  <c r="O18" i="3"/>
  <c r="P18" i="3" s="1"/>
  <c r="L18" i="3"/>
  <c r="J18" i="3"/>
  <c r="D18" i="3"/>
  <c r="O17" i="3"/>
  <c r="P17" i="3" s="1"/>
  <c r="L17" i="3"/>
  <c r="J17" i="3"/>
  <c r="D17" i="3"/>
  <c r="O16" i="3"/>
  <c r="P16" i="3" s="1"/>
  <c r="L16" i="3"/>
  <c r="J16" i="3"/>
  <c r="D16" i="3"/>
  <c r="O15" i="3"/>
  <c r="P15" i="3" s="1"/>
  <c r="L15" i="3"/>
  <c r="J15" i="3"/>
  <c r="D15" i="3"/>
  <c r="O14" i="3"/>
  <c r="P14" i="3" s="1"/>
  <c r="L14" i="3"/>
  <c r="J14" i="3"/>
  <c r="D14" i="3"/>
  <c r="O13" i="3"/>
  <c r="P13" i="3" s="1"/>
  <c r="L13" i="3"/>
  <c r="J13" i="3"/>
  <c r="O12" i="3"/>
  <c r="P12" i="3" s="1"/>
  <c r="L12" i="3"/>
  <c r="J12" i="3"/>
  <c r="D12" i="3"/>
  <c r="O11" i="3"/>
  <c r="P11" i="3" s="1"/>
  <c r="L11" i="3"/>
  <c r="J11" i="3"/>
  <c r="D11" i="3"/>
  <c r="O10" i="3"/>
  <c r="P10" i="3" s="1"/>
  <c r="L10" i="3"/>
  <c r="J10" i="3"/>
  <c r="D10" i="3"/>
  <c r="O9" i="3"/>
  <c r="P9" i="3" s="1"/>
  <c r="L9" i="3"/>
  <c r="J9" i="3"/>
  <c r="D9" i="3"/>
  <c r="O8" i="3"/>
  <c r="P8" i="3" s="1"/>
  <c r="L8" i="3"/>
  <c r="J8" i="3"/>
  <c r="D8" i="3"/>
  <c r="O7" i="3"/>
  <c r="P7" i="3" s="1"/>
  <c r="L7" i="3"/>
  <c r="J7" i="3"/>
  <c r="D7" i="3"/>
  <c r="O6" i="3"/>
  <c r="P6" i="3" s="1"/>
  <c r="L6" i="3"/>
  <c r="J6" i="3"/>
  <c r="D6" i="3"/>
  <c r="O5" i="3"/>
  <c r="P5" i="3" s="1"/>
  <c r="L5" i="3"/>
  <c r="J5" i="3"/>
  <c r="D5" i="3"/>
  <c r="O4" i="3"/>
  <c r="P4" i="3" s="1"/>
  <c r="L4" i="3"/>
  <c r="J4" i="3"/>
  <c r="D4" i="3"/>
  <c r="O3" i="3"/>
  <c r="P3" i="3" s="1"/>
  <c r="L3" i="3"/>
  <c r="J3" i="3"/>
  <c r="D3" i="3"/>
  <c r="O2" i="3"/>
  <c r="P2" i="3" s="1"/>
  <c r="L2" i="3"/>
  <c r="J2" i="3"/>
  <c r="D2" i="3"/>
  <c r="M37" i="1"/>
  <c r="D100" i="1"/>
  <c r="D99" i="1"/>
  <c r="D98" i="1"/>
  <c r="D160" i="1"/>
  <c r="D148" i="1"/>
  <c r="D136" i="1"/>
  <c r="D124" i="1"/>
  <c r="D112" i="1"/>
  <c r="D97" i="1"/>
  <c r="D85" i="1"/>
  <c r="D73" i="1"/>
  <c r="D61" i="1"/>
  <c r="D49" i="1"/>
  <c r="D37" i="1"/>
  <c r="D25" i="1"/>
  <c r="D13" i="1"/>
  <c r="D159" i="1"/>
  <c r="D147" i="1"/>
  <c r="D135" i="1"/>
  <c r="D123" i="1"/>
  <c r="D111" i="1"/>
  <c r="D96" i="1"/>
  <c r="D84" i="1"/>
  <c r="D72" i="1"/>
  <c r="D60" i="1"/>
  <c r="D48" i="1"/>
  <c r="D36" i="1"/>
  <c r="D24" i="1"/>
  <c r="D12" i="1"/>
  <c r="D158" i="1"/>
  <c r="D146" i="1"/>
  <c r="D134" i="1"/>
  <c r="D122" i="1"/>
  <c r="D110" i="1"/>
  <c r="D95" i="1"/>
  <c r="D83" i="1"/>
  <c r="D71" i="1"/>
  <c r="D59" i="1"/>
  <c r="D47" i="1"/>
  <c r="D35" i="1"/>
  <c r="D23" i="1"/>
  <c r="D11" i="1"/>
  <c r="D157" i="1"/>
  <c r="D145" i="1"/>
  <c r="D133" i="1"/>
  <c r="D121" i="1"/>
  <c r="D109" i="1"/>
  <c r="D94" i="1"/>
  <c r="D82" i="1"/>
  <c r="D70" i="1"/>
  <c r="D58" i="1"/>
  <c r="D46" i="1"/>
  <c r="D34" i="1"/>
  <c r="D22" i="1"/>
  <c r="D10" i="1"/>
  <c r="D156" i="1"/>
  <c r="D144" i="1"/>
  <c r="D132" i="1"/>
  <c r="D120" i="1"/>
  <c r="D108" i="1"/>
  <c r="D93" i="1"/>
  <c r="D81" i="1"/>
  <c r="D69" i="1"/>
  <c r="D57" i="1"/>
  <c r="D45" i="1"/>
  <c r="D33" i="1"/>
  <c r="D21" i="1"/>
  <c r="D9" i="1"/>
  <c r="D155" i="1"/>
  <c r="D143" i="1"/>
  <c r="D131" i="1"/>
  <c r="D119" i="1"/>
  <c r="D107" i="1"/>
  <c r="D92" i="1"/>
  <c r="D80" i="1"/>
  <c r="D68" i="1"/>
  <c r="D56" i="1"/>
  <c r="D44" i="1"/>
  <c r="D32" i="1"/>
  <c r="D20" i="1"/>
  <c r="D8" i="1"/>
  <c r="D154" i="1"/>
  <c r="D142" i="1"/>
  <c r="D130" i="1"/>
  <c r="D118" i="1"/>
  <c r="D106" i="1"/>
  <c r="D91" i="1"/>
  <c r="D79" i="1"/>
  <c r="D67" i="1"/>
  <c r="D55" i="1"/>
  <c r="D43" i="1"/>
  <c r="D31" i="1"/>
  <c r="D19" i="1"/>
  <c r="D7" i="1"/>
  <c r="D153" i="1"/>
  <c r="D141" i="1"/>
  <c r="D129" i="1"/>
  <c r="D117" i="1"/>
  <c r="D105" i="1"/>
  <c r="D90" i="1"/>
  <c r="D78" i="1"/>
  <c r="D66" i="1"/>
  <c r="D54" i="1"/>
  <c r="D42" i="1"/>
  <c r="D30" i="1"/>
  <c r="D18" i="1"/>
  <c r="D6" i="1"/>
  <c r="D152" i="1"/>
  <c r="D140" i="1"/>
  <c r="D128" i="1"/>
  <c r="D116" i="1"/>
  <c r="D104" i="1"/>
  <c r="D89" i="1"/>
  <c r="D77" i="1"/>
  <c r="D65" i="1"/>
  <c r="D53" i="1"/>
  <c r="D41" i="1"/>
  <c r="D29" i="1"/>
  <c r="D17" i="1"/>
  <c r="D5" i="1"/>
  <c r="D163" i="1"/>
  <c r="D151" i="1"/>
  <c r="D139" i="1"/>
  <c r="D127" i="1"/>
  <c r="D115" i="1"/>
  <c r="D103" i="1"/>
  <c r="D88" i="1"/>
  <c r="D76" i="1"/>
  <c r="D64" i="1"/>
  <c r="D52" i="1"/>
  <c r="D40" i="1"/>
  <c r="D28" i="1"/>
  <c r="D16" i="1"/>
  <c r="D4" i="1"/>
  <c r="D162" i="1"/>
  <c r="D150" i="1"/>
  <c r="D138" i="1"/>
  <c r="D126" i="1"/>
  <c r="D114" i="1"/>
  <c r="D102" i="1"/>
  <c r="D87" i="1"/>
  <c r="D75" i="1"/>
  <c r="D63" i="1"/>
  <c r="D51" i="1"/>
  <c r="D39" i="1"/>
  <c r="D27" i="1"/>
  <c r="D15" i="1"/>
  <c r="D3" i="1"/>
  <c r="D161" i="1"/>
  <c r="D149" i="1"/>
  <c r="D137" i="1"/>
  <c r="D125" i="1"/>
  <c r="D113" i="1"/>
  <c r="D101" i="1"/>
  <c r="D86" i="1"/>
  <c r="D74" i="1"/>
  <c r="D62" i="1"/>
  <c r="D50" i="1"/>
  <c r="D38" i="1"/>
  <c r="D26" i="1"/>
  <c r="D14" i="1"/>
  <c r="D2" i="1"/>
  <c r="H139" i="1"/>
  <c r="M134" i="1"/>
  <c r="M133" i="1"/>
  <c r="M131" i="1"/>
  <c r="N131" i="1" s="1"/>
  <c r="M132" i="1"/>
  <c r="N132" i="1" s="1"/>
  <c r="M136" i="1" l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H136" i="1"/>
  <c r="H137" i="1"/>
  <c r="H138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M135" i="1"/>
  <c r="M3" i="1" l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N37" i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N133" i="1"/>
  <c r="N134" i="1"/>
  <c r="N135" i="1"/>
  <c r="M2" i="1"/>
  <c r="N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2" i="1"/>
</calcChain>
</file>

<file path=xl/sharedStrings.xml><?xml version="1.0" encoding="utf-8"?>
<sst xmlns="http://schemas.openxmlformats.org/spreadsheetml/2006/main" count="354" uniqueCount="29">
  <si>
    <t>Marzo</t>
  </si>
  <si>
    <t>Junio</t>
  </si>
  <si>
    <t>Septiembre</t>
  </si>
  <si>
    <t>Diciembre</t>
  </si>
  <si>
    <t>Enero</t>
  </si>
  <si>
    <t>Febrero</t>
  </si>
  <si>
    <t>Abril</t>
  </si>
  <si>
    <t>Mayo</t>
  </si>
  <si>
    <t>Julio</t>
  </si>
  <si>
    <t>Agosto</t>
  </si>
  <si>
    <t>Octubre</t>
  </si>
  <si>
    <t>Noviembre</t>
  </si>
  <si>
    <t>mes</t>
  </si>
  <si>
    <t>anio</t>
  </si>
  <si>
    <t>pib</t>
  </si>
  <si>
    <t>metodologia</t>
  </si>
  <si>
    <t>deuda_externa</t>
  </si>
  <si>
    <t>deuda_interna</t>
  </si>
  <si>
    <t>deuda_externa_pib</t>
  </si>
  <si>
    <t>deuda_interna_pib</t>
  </si>
  <si>
    <t>deuda_total_pib</t>
  </si>
  <si>
    <t>deuda_total</t>
  </si>
  <si>
    <t>total_otros_pasivos</t>
  </si>
  <si>
    <t>fecha</t>
  </si>
  <si>
    <t>grafico_2</t>
  </si>
  <si>
    <t>grafico_1</t>
  </si>
  <si>
    <t>nro_mes</t>
  </si>
  <si>
    <t>fecha_2</t>
  </si>
  <si>
    <t>fecha_1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</si>
</sst>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#,##0.0########"/>
    <numFmt numFmtId="167" formatCode="_-* #,##0.00_-;\-* #,##0.00_-;_-* &quot;-&quot;??_-;_-@_-"/>
    <numFmt numFmtId="168" formatCode="_ * #,##0.000_ ;_ * \-#,##0.000_ ;_ * &quot;-&quot;???_ ;_ @_ "/>
    <numFmt numFmtId="169" formatCode="_ [$€-2]\ * #,##0.000000_ ;_ [$€-2]\ * \-#,##0.000000_ ;_ [$€-2]\ * &quot;-&quot;??_ "/>
    <numFmt numFmtId="170" formatCode="_ [$€-2]\ * #,##0.00000000_ ;_ [$€-2]\ * \-#,##0.00000000_ ;_ [$€-2]\ * &quot;-&quot;??_ "/>
    <numFmt numFmtId="171" formatCode="_-* #,##0.00\ _p_t_a_-;\-* #,##0.00\ _p_t_a_-;_-* &quot;-&quot;??\ _p_t_a_-;_-@_-"/>
    <numFmt numFmtId="172" formatCode="#,##0.0#########"/>
    <numFmt numFmtId="173" formatCode="#,##0.0######"/>
    <numFmt numFmtId="174" formatCode="#,##0.0###"/>
    <numFmt numFmtId="175" formatCode="#,##0.0#"/>
    <numFmt numFmtId="177" formatCode="[$-409]d\-mmm;@"/>
    <numFmt numFmtId="178" formatCode="[$-409]mmm\-yy;@"/>
  </numFmts>
  <fonts count="28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color indexed="64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sz val="8"/>
      <name val="Calibri"/>
      <family val="2"/>
      <charset val="204"/>
    </font>
    <font>
      <b/>
      <sz val="8"/>
      <color theme="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335">
    <xf numFmtId="0" fontId="0" fillId="0" borderId="0"/>
    <xf numFmtId="169" fontId="2" fillId="0" borderId="1"/>
    <xf numFmtId="169" fontId="5" fillId="3" borderId="1" applyNumberFormat="0" applyBorder="0" applyAlignment="0" applyProtection="0"/>
    <xf numFmtId="169" fontId="5" fillId="3" borderId="1" applyNumberFormat="0" applyBorder="0" applyAlignment="0" applyProtection="0"/>
    <xf numFmtId="169" fontId="5" fillId="3" borderId="1" applyNumberFormat="0" applyBorder="0" applyAlignment="0" applyProtection="0"/>
    <xf numFmtId="169" fontId="5" fillId="3" borderId="1" applyNumberFormat="0" applyBorder="0" applyAlignment="0" applyProtection="0"/>
    <xf numFmtId="169" fontId="5" fillId="3" borderId="1" applyNumberFormat="0" applyBorder="0" applyAlignment="0" applyProtection="0"/>
    <xf numFmtId="169" fontId="5" fillId="4" borderId="1" applyNumberFormat="0" applyBorder="0" applyAlignment="0" applyProtection="0"/>
    <xf numFmtId="169" fontId="5" fillId="4" borderId="1" applyNumberFormat="0" applyBorder="0" applyAlignment="0" applyProtection="0"/>
    <xf numFmtId="169" fontId="5" fillId="4" borderId="1" applyNumberFormat="0" applyBorder="0" applyAlignment="0" applyProtection="0"/>
    <xf numFmtId="169" fontId="5" fillId="4" borderId="1" applyNumberFormat="0" applyBorder="0" applyAlignment="0" applyProtection="0"/>
    <xf numFmtId="169" fontId="5" fillId="4" borderId="1" applyNumberFormat="0" applyBorder="0" applyAlignment="0" applyProtection="0"/>
    <xf numFmtId="169" fontId="5" fillId="5" borderId="1" applyNumberFormat="0" applyBorder="0" applyAlignment="0" applyProtection="0"/>
    <xf numFmtId="169" fontId="5" fillId="5" borderId="1" applyNumberFormat="0" applyBorder="0" applyAlignment="0" applyProtection="0"/>
    <xf numFmtId="169" fontId="5" fillId="5" borderId="1" applyNumberFormat="0" applyBorder="0" applyAlignment="0" applyProtection="0"/>
    <xf numFmtId="169" fontId="5" fillId="5" borderId="1" applyNumberFormat="0" applyBorder="0" applyAlignment="0" applyProtection="0"/>
    <xf numFmtId="169" fontId="5" fillId="5" borderId="1" applyNumberFormat="0" applyBorder="0" applyAlignment="0" applyProtection="0"/>
    <xf numFmtId="169" fontId="5" fillId="6" borderId="1" applyNumberFormat="0" applyBorder="0" applyAlignment="0" applyProtection="0"/>
    <xf numFmtId="169" fontId="5" fillId="6" borderId="1" applyNumberFormat="0" applyBorder="0" applyAlignment="0" applyProtection="0"/>
    <xf numFmtId="169" fontId="5" fillId="6" borderId="1" applyNumberFormat="0" applyBorder="0" applyAlignment="0" applyProtection="0"/>
    <xf numFmtId="169" fontId="5" fillId="6" borderId="1" applyNumberFormat="0" applyBorder="0" applyAlignment="0" applyProtection="0"/>
    <xf numFmtId="169" fontId="5" fillId="6" borderId="1" applyNumberFormat="0" applyBorder="0" applyAlignment="0" applyProtection="0"/>
    <xf numFmtId="169" fontId="5" fillId="7" borderId="1" applyNumberFormat="0" applyBorder="0" applyAlignment="0" applyProtection="0"/>
    <xf numFmtId="169" fontId="5" fillId="7" borderId="1" applyNumberFormat="0" applyBorder="0" applyAlignment="0" applyProtection="0"/>
    <xf numFmtId="169" fontId="5" fillId="7" borderId="1" applyNumberFormat="0" applyBorder="0" applyAlignment="0" applyProtection="0"/>
    <xf numFmtId="169" fontId="5" fillId="7" borderId="1" applyNumberFormat="0" applyBorder="0" applyAlignment="0" applyProtection="0"/>
    <xf numFmtId="169" fontId="5" fillId="7" borderId="1" applyNumberFormat="0" applyBorder="0" applyAlignment="0" applyProtection="0"/>
    <xf numFmtId="169" fontId="5" fillId="8" borderId="1" applyNumberFormat="0" applyBorder="0" applyAlignment="0" applyProtection="0"/>
    <xf numFmtId="169" fontId="5" fillId="8" borderId="1" applyNumberFormat="0" applyBorder="0" applyAlignment="0" applyProtection="0"/>
    <xf numFmtId="169" fontId="5" fillId="8" borderId="1" applyNumberFormat="0" applyBorder="0" applyAlignment="0" applyProtection="0"/>
    <xf numFmtId="169" fontId="5" fillId="8" borderId="1" applyNumberFormat="0" applyBorder="0" applyAlignment="0" applyProtection="0"/>
    <xf numFmtId="169" fontId="5" fillId="8" borderId="1" applyNumberFormat="0" applyBorder="0" applyAlignment="0" applyProtection="0"/>
    <xf numFmtId="169" fontId="5" fillId="9" borderId="1" applyNumberFormat="0" applyBorder="0" applyAlignment="0" applyProtection="0"/>
    <xf numFmtId="169" fontId="5" fillId="9" borderId="1" applyNumberFormat="0" applyBorder="0" applyAlignment="0" applyProtection="0"/>
    <xf numFmtId="169" fontId="5" fillId="9" borderId="1" applyNumberFormat="0" applyBorder="0" applyAlignment="0" applyProtection="0"/>
    <xf numFmtId="169" fontId="5" fillId="9" borderId="1" applyNumberFormat="0" applyBorder="0" applyAlignment="0" applyProtection="0"/>
    <xf numFmtId="169" fontId="5" fillId="9" borderId="1" applyNumberFormat="0" applyBorder="0" applyAlignment="0" applyProtection="0"/>
    <xf numFmtId="169" fontId="5" fillId="10" borderId="1" applyNumberFormat="0" applyBorder="0" applyAlignment="0" applyProtection="0"/>
    <xf numFmtId="169" fontId="5" fillId="10" borderId="1" applyNumberFormat="0" applyBorder="0" applyAlignment="0" applyProtection="0"/>
    <xf numFmtId="169" fontId="5" fillId="10" borderId="1" applyNumberFormat="0" applyBorder="0" applyAlignment="0" applyProtection="0"/>
    <xf numFmtId="169" fontId="5" fillId="10" borderId="1" applyNumberFormat="0" applyBorder="0" applyAlignment="0" applyProtection="0"/>
    <xf numFmtId="169" fontId="5" fillId="10" borderId="1" applyNumberFormat="0" applyBorder="0" applyAlignment="0" applyProtection="0"/>
    <xf numFmtId="169" fontId="5" fillId="11" borderId="1" applyNumberFormat="0" applyBorder="0" applyAlignment="0" applyProtection="0"/>
    <xf numFmtId="169" fontId="5" fillId="11" borderId="1" applyNumberFormat="0" applyBorder="0" applyAlignment="0" applyProtection="0"/>
    <xf numFmtId="169" fontId="5" fillId="11" borderId="1" applyNumberFormat="0" applyBorder="0" applyAlignment="0" applyProtection="0"/>
    <xf numFmtId="169" fontId="5" fillId="11" borderId="1" applyNumberFormat="0" applyBorder="0" applyAlignment="0" applyProtection="0"/>
    <xf numFmtId="169" fontId="5" fillId="11" borderId="1" applyNumberFormat="0" applyBorder="0" applyAlignment="0" applyProtection="0"/>
    <xf numFmtId="169" fontId="5" fillId="6" borderId="1" applyNumberFormat="0" applyBorder="0" applyAlignment="0" applyProtection="0"/>
    <xf numFmtId="169" fontId="5" fillId="6" borderId="1" applyNumberFormat="0" applyBorder="0" applyAlignment="0" applyProtection="0"/>
    <xf numFmtId="169" fontId="5" fillId="6" borderId="1" applyNumberFormat="0" applyBorder="0" applyAlignment="0" applyProtection="0"/>
    <xf numFmtId="169" fontId="5" fillId="6" borderId="1" applyNumberFormat="0" applyBorder="0" applyAlignment="0" applyProtection="0"/>
    <xf numFmtId="169" fontId="5" fillId="6" borderId="1" applyNumberFormat="0" applyBorder="0" applyAlignment="0" applyProtection="0"/>
    <xf numFmtId="169" fontId="5" fillId="9" borderId="1" applyNumberFormat="0" applyBorder="0" applyAlignment="0" applyProtection="0"/>
    <xf numFmtId="169" fontId="5" fillId="9" borderId="1" applyNumberFormat="0" applyBorder="0" applyAlignment="0" applyProtection="0"/>
    <xf numFmtId="169" fontId="5" fillId="9" borderId="1" applyNumberFormat="0" applyBorder="0" applyAlignment="0" applyProtection="0"/>
    <xf numFmtId="169" fontId="5" fillId="9" borderId="1" applyNumberFormat="0" applyBorder="0" applyAlignment="0" applyProtection="0"/>
    <xf numFmtId="169" fontId="5" fillId="9" borderId="1" applyNumberFormat="0" applyBorder="0" applyAlignment="0" applyProtection="0"/>
    <xf numFmtId="169" fontId="5" fillId="12" borderId="1" applyNumberFormat="0" applyBorder="0" applyAlignment="0" applyProtection="0"/>
    <xf numFmtId="169" fontId="5" fillId="12" borderId="1" applyNumberFormat="0" applyBorder="0" applyAlignment="0" applyProtection="0"/>
    <xf numFmtId="169" fontId="5" fillId="12" borderId="1" applyNumberFormat="0" applyBorder="0" applyAlignment="0" applyProtection="0"/>
    <xf numFmtId="169" fontId="5" fillId="12" borderId="1" applyNumberFormat="0" applyBorder="0" applyAlignment="0" applyProtection="0"/>
    <xf numFmtId="169" fontId="5" fillId="12" borderId="1" applyNumberFormat="0" applyBorder="0" applyAlignment="0" applyProtection="0"/>
    <xf numFmtId="169" fontId="6" fillId="13" borderId="1" applyNumberFormat="0" applyBorder="0" applyAlignment="0" applyProtection="0"/>
    <xf numFmtId="169" fontId="6" fillId="13" borderId="1" applyNumberFormat="0" applyBorder="0" applyAlignment="0" applyProtection="0"/>
    <xf numFmtId="169" fontId="6" fillId="13" borderId="1" applyNumberFormat="0" applyBorder="0" applyAlignment="0" applyProtection="0"/>
    <xf numFmtId="169" fontId="6" fillId="13" borderId="1" applyNumberFormat="0" applyBorder="0" applyAlignment="0" applyProtection="0"/>
    <xf numFmtId="169" fontId="6" fillId="13" borderId="1" applyNumberFormat="0" applyBorder="0" applyAlignment="0" applyProtection="0"/>
    <xf numFmtId="169" fontId="6" fillId="10" borderId="1" applyNumberFormat="0" applyBorder="0" applyAlignment="0" applyProtection="0"/>
    <xf numFmtId="169" fontId="6" fillId="10" borderId="1" applyNumberFormat="0" applyBorder="0" applyAlignment="0" applyProtection="0"/>
    <xf numFmtId="169" fontId="6" fillId="10" borderId="1" applyNumberFormat="0" applyBorder="0" applyAlignment="0" applyProtection="0"/>
    <xf numFmtId="169" fontId="6" fillId="10" borderId="1" applyNumberFormat="0" applyBorder="0" applyAlignment="0" applyProtection="0"/>
    <xf numFmtId="169" fontId="6" fillId="10" borderId="1" applyNumberFormat="0" applyBorder="0" applyAlignment="0" applyProtection="0"/>
    <xf numFmtId="169" fontId="6" fillId="11" borderId="1" applyNumberFormat="0" applyBorder="0" applyAlignment="0" applyProtection="0"/>
    <xf numFmtId="169" fontId="6" fillId="11" borderId="1" applyNumberFormat="0" applyBorder="0" applyAlignment="0" applyProtection="0"/>
    <xf numFmtId="169" fontId="6" fillId="11" borderId="1" applyNumberFormat="0" applyBorder="0" applyAlignment="0" applyProtection="0"/>
    <xf numFmtId="169" fontId="6" fillId="11" borderId="1" applyNumberFormat="0" applyBorder="0" applyAlignment="0" applyProtection="0"/>
    <xf numFmtId="169" fontId="6" fillId="11" borderId="1" applyNumberFormat="0" applyBorder="0" applyAlignment="0" applyProtection="0"/>
    <xf numFmtId="169" fontId="6" fillId="14" borderId="1" applyNumberFormat="0" applyBorder="0" applyAlignment="0" applyProtection="0"/>
    <xf numFmtId="169" fontId="6" fillId="14" borderId="1" applyNumberFormat="0" applyBorder="0" applyAlignment="0" applyProtection="0"/>
    <xf numFmtId="169" fontId="6" fillId="14" borderId="1" applyNumberFormat="0" applyBorder="0" applyAlignment="0" applyProtection="0"/>
    <xf numFmtId="169" fontId="6" fillId="14" borderId="1" applyNumberFormat="0" applyBorder="0" applyAlignment="0" applyProtection="0"/>
    <xf numFmtId="169" fontId="6" fillId="14" borderId="1" applyNumberFormat="0" applyBorder="0" applyAlignment="0" applyProtection="0"/>
    <xf numFmtId="169" fontId="6" fillId="15" borderId="1" applyNumberFormat="0" applyBorder="0" applyAlignment="0" applyProtection="0"/>
    <xf numFmtId="169" fontId="6" fillId="15" borderId="1" applyNumberFormat="0" applyBorder="0" applyAlignment="0" applyProtection="0"/>
    <xf numFmtId="169" fontId="6" fillId="15" borderId="1" applyNumberFormat="0" applyBorder="0" applyAlignment="0" applyProtection="0"/>
    <xf numFmtId="169" fontId="6" fillId="15" borderId="1" applyNumberFormat="0" applyBorder="0" applyAlignment="0" applyProtection="0"/>
    <xf numFmtId="169" fontId="6" fillId="15" borderId="1" applyNumberFormat="0" applyBorder="0" applyAlignment="0" applyProtection="0"/>
    <xf numFmtId="169" fontId="6" fillId="16" borderId="1" applyNumberFormat="0" applyBorder="0" applyAlignment="0" applyProtection="0"/>
    <xf numFmtId="169" fontId="6" fillId="16" borderId="1" applyNumberFormat="0" applyBorder="0" applyAlignment="0" applyProtection="0"/>
    <xf numFmtId="169" fontId="6" fillId="16" borderId="1" applyNumberFormat="0" applyBorder="0" applyAlignment="0" applyProtection="0"/>
    <xf numFmtId="169" fontId="6" fillId="16" borderId="1" applyNumberFormat="0" applyBorder="0" applyAlignment="0" applyProtection="0"/>
    <xf numFmtId="169" fontId="6" fillId="16" borderId="1" applyNumberFormat="0" applyBorder="0" applyAlignment="0" applyProtection="0"/>
    <xf numFmtId="169" fontId="7" fillId="5" borderId="1" applyNumberFormat="0" applyBorder="0" applyAlignment="0" applyProtection="0"/>
    <xf numFmtId="169" fontId="7" fillId="5" borderId="1" applyNumberFormat="0" applyBorder="0" applyAlignment="0" applyProtection="0"/>
    <xf numFmtId="169" fontId="7" fillId="5" borderId="1" applyNumberFormat="0" applyBorder="0" applyAlignment="0" applyProtection="0"/>
    <xf numFmtId="169" fontId="7" fillId="5" borderId="1" applyNumberFormat="0" applyBorder="0" applyAlignment="0" applyProtection="0"/>
    <xf numFmtId="169" fontId="7" fillId="5" borderId="1" applyNumberFormat="0" applyBorder="0" applyAlignment="0" applyProtection="0"/>
    <xf numFmtId="169" fontId="8" fillId="17" borderId="2" applyNumberFormat="0" applyAlignment="0" applyProtection="0"/>
    <xf numFmtId="169" fontId="8" fillId="17" borderId="2" applyNumberFormat="0" applyAlignment="0" applyProtection="0"/>
    <xf numFmtId="169" fontId="8" fillId="17" borderId="2" applyNumberFormat="0" applyAlignment="0" applyProtection="0"/>
    <xf numFmtId="169" fontId="8" fillId="17" borderId="2" applyNumberFormat="0" applyAlignment="0" applyProtection="0"/>
    <xf numFmtId="169" fontId="8" fillId="17" borderId="2" applyNumberFormat="0" applyAlignment="0" applyProtection="0"/>
    <xf numFmtId="169" fontId="9" fillId="18" borderId="3" applyNumberFormat="0" applyAlignment="0" applyProtection="0"/>
    <xf numFmtId="169" fontId="9" fillId="18" borderId="3" applyNumberFormat="0" applyAlignment="0" applyProtection="0"/>
    <xf numFmtId="169" fontId="9" fillId="18" borderId="3" applyNumberFormat="0" applyAlignment="0" applyProtection="0"/>
    <xf numFmtId="169" fontId="9" fillId="18" borderId="3" applyNumberFormat="0" applyAlignment="0" applyProtection="0"/>
    <xf numFmtId="169" fontId="9" fillId="18" borderId="3" applyNumberFormat="0" applyAlignment="0" applyProtection="0"/>
    <xf numFmtId="169" fontId="10" fillId="0" borderId="4" applyNumberFormat="0" applyFill="0" applyAlignment="0" applyProtection="0"/>
    <xf numFmtId="169" fontId="10" fillId="0" borderId="4" applyNumberFormat="0" applyFill="0" applyAlignment="0" applyProtection="0"/>
    <xf numFmtId="169" fontId="10" fillId="0" borderId="4" applyNumberFormat="0" applyFill="0" applyAlignment="0" applyProtection="0"/>
    <xf numFmtId="169" fontId="10" fillId="0" borderId="4" applyNumberFormat="0" applyFill="0" applyAlignment="0" applyProtection="0"/>
    <xf numFmtId="169" fontId="10" fillId="0" borderId="4" applyNumberFormat="0" applyFill="0" applyAlignment="0" applyProtection="0"/>
    <xf numFmtId="169" fontId="11" fillId="0" borderId="1" applyNumberFormat="0" applyFill="0" applyBorder="0" applyAlignment="0" applyProtection="0"/>
    <xf numFmtId="169" fontId="11" fillId="0" borderId="1" applyNumberFormat="0" applyFill="0" applyBorder="0" applyAlignment="0" applyProtection="0"/>
    <xf numFmtId="169" fontId="11" fillId="0" borderId="1" applyNumberFormat="0" applyFill="0" applyBorder="0" applyAlignment="0" applyProtection="0"/>
    <xf numFmtId="169" fontId="11" fillId="0" borderId="1" applyNumberFormat="0" applyFill="0" applyBorder="0" applyAlignment="0" applyProtection="0"/>
    <xf numFmtId="169" fontId="11" fillId="0" borderId="1" applyNumberFormat="0" applyFill="0" applyBorder="0" applyAlignment="0" applyProtection="0"/>
    <xf numFmtId="169" fontId="6" fillId="19" borderId="1" applyNumberFormat="0" applyBorder="0" applyAlignment="0" applyProtection="0"/>
    <xf numFmtId="169" fontId="6" fillId="19" borderId="1" applyNumberFormat="0" applyBorder="0" applyAlignment="0" applyProtection="0"/>
    <xf numFmtId="169" fontId="6" fillId="19" borderId="1" applyNumberFormat="0" applyBorder="0" applyAlignment="0" applyProtection="0"/>
    <xf numFmtId="169" fontId="6" fillId="19" borderId="1" applyNumberFormat="0" applyBorder="0" applyAlignment="0" applyProtection="0"/>
    <xf numFmtId="169" fontId="6" fillId="19" borderId="1" applyNumberFormat="0" applyBorder="0" applyAlignment="0" applyProtection="0"/>
    <xf numFmtId="169" fontId="6" fillId="20" borderId="1" applyNumberFormat="0" applyBorder="0" applyAlignment="0" applyProtection="0"/>
    <xf numFmtId="169" fontId="6" fillId="20" borderId="1" applyNumberFormat="0" applyBorder="0" applyAlignment="0" applyProtection="0"/>
    <xf numFmtId="169" fontId="6" fillId="20" borderId="1" applyNumberFormat="0" applyBorder="0" applyAlignment="0" applyProtection="0"/>
    <xf numFmtId="169" fontId="6" fillId="20" borderId="1" applyNumberFormat="0" applyBorder="0" applyAlignment="0" applyProtection="0"/>
    <xf numFmtId="169" fontId="6" fillId="20" borderId="1" applyNumberFormat="0" applyBorder="0" applyAlignment="0" applyProtection="0"/>
    <xf numFmtId="169" fontId="6" fillId="21" borderId="1" applyNumberFormat="0" applyBorder="0" applyAlignment="0" applyProtection="0"/>
    <xf numFmtId="169" fontId="6" fillId="21" borderId="1" applyNumberFormat="0" applyBorder="0" applyAlignment="0" applyProtection="0"/>
    <xf numFmtId="169" fontId="6" fillId="21" borderId="1" applyNumberFormat="0" applyBorder="0" applyAlignment="0" applyProtection="0"/>
    <xf numFmtId="169" fontId="6" fillId="21" borderId="1" applyNumberFormat="0" applyBorder="0" applyAlignment="0" applyProtection="0"/>
    <xf numFmtId="169" fontId="6" fillId="21" borderId="1" applyNumberFormat="0" applyBorder="0" applyAlignment="0" applyProtection="0"/>
    <xf numFmtId="169" fontId="6" fillId="14" borderId="1" applyNumberFormat="0" applyBorder="0" applyAlignment="0" applyProtection="0"/>
    <xf numFmtId="169" fontId="6" fillId="14" borderId="1" applyNumberFormat="0" applyBorder="0" applyAlignment="0" applyProtection="0"/>
    <xf numFmtId="169" fontId="6" fillId="14" borderId="1" applyNumberFormat="0" applyBorder="0" applyAlignment="0" applyProtection="0"/>
    <xf numFmtId="169" fontId="6" fillId="14" borderId="1" applyNumberFormat="0" applyBorder="0" applyAlignment="0" applyProtection="0"/>
    <xf numFmtId="169" fontId="6" fillId="14" borderId="1" applyNumberFormat="0" applyBorder="0" applyAlignment="0" applyProtection="0"/>
    <xf numFmtId="169" fontId="6" fillId="15" borderId="1" applyNumberFormat="0" applyBorder="0" applyAlignment="0" applyProtection="0"/>
    <xf numFmtId="169" fontId="6" fillId="15" borderId="1" applyNumberFormat="0" applyBorder="0" applyAlignment="0" applyProtection="0"/>
    <xf numFmtId="169" fontId="6" fillId="15" borderId="1" applyNumberFormat="0" applyBorder="0" applyAlignment="0" applyProtection="0"/>
    <xf numFmtId="169" fontId="6" fillId="15" borderId="1" applyNumberFormat="0" applyBorder="0" applyAlignment="0" applyProtection="0"/>
    <xf numFmtId="169" fontId="6" fillId="15" borderId="1" applyNumberFormat="0" applyBorder="0" applyAlignment="0" applyProtection="0"/>
    <xf numFmtId="169" fontId="6" fillId="22" borderId="1" applyNumberFormat="0" applyBorder="0" applyAlignment="0" applyProtection="0"/>
    <xf numFmtId="169" fontId="6" fillId="22" borderId="1" applyNumberFormat="0" applyBorder="0" applyAlignment="0" applyProtection="0"/>
    <xf numFmtId="169" fontId="6" fillId="22" borderId="1" applyNumberFormat="0" applyBorder="0" applyAlignment="0" applyProtection="0"/>
    <xf numFmtId="169" fontId="6" fillId="22" borderId="1" applyNumberFormat="0" applyBorder="0" applyAlignment="0" applyProtection="0"/>
    <xf numFmtId="169" fontId="6" fillId="22" borderId="1" applyNumberFormat="0" applyBorder="0" applyAlignment="0" applyProtection="0"/>
    <xf numFmtId="169" fontId="12" fillId="8" borderId="2" applyNumberFormat="0" applyAlignment="0" applyProtection="0"/>
    <xf numFmtId="169" fontId="12" fillId="8" borderId="2" applyNumberFormat="0" applyAlignment="0" applyProtection="0"/>
    <xf numFmtId="169" fontId="12" fillId="8" borderId="2" applyNumberFormat="0" applyAlignment="0" applyProtection="0"/>
    <xf numFmtId="169" fontId="12" fillId="8" borderId="2" applyNumberFormat="0" applyAlignment="0" applyProtection="0"/>
    <xf numFmtId="169" fontId="12" fillId="8" borderId="2" applyNumberFormat="0" applyAlignment="0" applyProtection="0"/>
    <xf numFmtId="169" fontId="4" fillId="0" borderId="1" applyFont="0" applyFill="0" applyBorder="0" applyAlignment="0" applyProtection="0"/>
    <xf numFmtId="169" fontId="4" fillId="0" borderId="1" applyFont="0" applyFill="0" applyBorder="0" applyAlignment="0" applyProtection="0"/>
    <xf numFmtId="169" fontId="4" fillId="0" borderId="1" applyFont="0" applyFill="0" applyBorder="0" applyAlignment="0" applyProtection="0"/>
    <xf numFmtId="169" fontId="4" fillId="0" borderId="1" applyFont="0" applyFill="0" applyBorder="0" applyAlignment="0" applyProtection="0"/>
    <xf numFmtId="169" fontId="4" fillId="0" borderId="1" applyFont="0" applyFill="0" applyBorder="0" applyAlignment="0" applyProtection="0"/>
    <xf numFmtId="169" fontId="4" fillId="0" borderId="1" applyFont="0" applyFill="0" applyBorder="0" applyAlignment="0" applyProtection="0"/>
    <xf numFmtId="169" fontId="4" fillId="0" borderId="1" applyFont="0" applyFill="0" applyBorder="0" applyAlignment="0" applyProtection="0"/>
    <xf numFmtId="169" fontId="4" fillId="0" borderId="1" applyFont="0" applyFill="0" applyBorder="0" applyAlignment="0" applyProtection="0"/>
    <xf numFmtId="169" fontId="4" fillId="0" borderId="1" applyFont="0" applyFill="0" applyBorder="0" applyAlignment="0" applyProtection="0"/>
    <xf numFmtId="169" fontId="4" fillId="0" borderId="1" applyFont="0" applyFill="0" applyBorder="0" applyAlignment="0" applyProtection="0"/>
    <xf numFmtId="169" fontId="13" fillId="4" borderId="1" applyNumberFormat="0" applyBorder="0" applyAlignment="0" applyProtection="0"/>
    <xf numFmtId="169" fontId="13" fillId="4" borderId="1" applyNumberFormat="0" applyBorder="0" applyAlignment="0" applyProtection="0"/>
    <xf numFmtId="169" fontId="13" fillId="4" borderId="1" applyNumberFormat="0" applyBorder="0" applyAlignment="0" applyProtection="0"/>
    <xf numFmtId="169" fontId="13" fillId="4" borderId="1" applyNumberFormat="0" applyBorder="0" applyAlignment="0" applyProtection="0"/>
    <xf numFmtId="169" fontId="13" fillId="4" borderId="1" applyNumberFormat="0" applyBorder="0" applyAlignment="0" applyProtection="0"/>
    <xf numFmtId="43" fontId="2" fillId="0" borderId="1" applyFont="0" applyFill="0" applyBorder="0" applyAlignment="0" applyProtection="0"/>
    <xf numFmtId="164" fontId="4" fillId="0" borderId="1" applyFont="0" applyFill="0" applyBorder="0" applyAlignment="0" applyProtection="0"/>
    <xf numFmtId="164" fontId="23" fillId="0" borderId="1" applyFont="0" applyFill="0" applyBorder="0" applyAlignment="0" applyProtection="0"/>
    <xf numFmtId="165" fontId="4" fillId="0" borderId="1" applyFont="0" applyFill="0" applyBorder="0" applyAlignment="0" applyProtection="0"/>
    <xf numFmtId="165" fontId="4" fillId="0" borderId="1" applyFont="0" applyFill="0" applyBorder="0" applyAlignment="0" applyProtection="0"/>
    <xf numFmtId="165" fontId="4" fillId="0" borderId="1" applyFont="0" applyFill="0" applyBorder="0" applyAlignment="0" applyProtection="0"/>
    <xf numFmtId="165" fontId="4" fillId="0" borderId="1" applyFont="0" applyFill="0" applyBorder="0" applyAlignment="0" applyProtection="0"/>
    <xf numFmtId="165" fontId="4" fillId="0" borderId="1" applyFont="0" applyFill="0" applyBorder="0" applyAlignment="0" applyProtection="0"/>
    <xf numFmtId="165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8" fontId="4" fillId="0" borderId="1" applyFont="0" applyFill="0" applyBorder="0" applyAlignment="0" applyProtection="0"/>
    <xf numFmtId="168" fontId="4" fillId="0" borderId="1" applyFont="0" applyFill="0" applyBorder="0" applyAlignment="0" applyProtection="0"/>
    <xf numFmtId="168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8" fontId="4" fillId="0" borderId="1" applyFont="0" applyFill="0" applyBorder="0" applyAlignment="0" applyProtection="0"/>
    <xf numFmtId="168" fontId="4" fillId="0" borderId="1" applyFont="0" applyFill="0" applyBorder="0" applyAlignment="0" applyProtection="0"/>
    <xf numFmtId="168" fontId="4" fillId="0" borderId="1" applyFont="0" applyFill="0" applyBorder="0" applyAlignment="0" applyProtection="0"/>
    <xf numFmtId="168" fontId="4" fillId="0" borderId="1" applyFont="0" applyFill="0" applyBorder="0" applyAlignment="0" applyProtection="0"/>
    <xf numFmtId="168" fontId="4" fillId="0" borderId="1" applyFont="0" applyFill="0" applyBorder="0" applyAlignment="0" applyProtection="0"/>
    <xf numFmtId="165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7" fontId="4" fillId="0" borderId="1" applyFont="0" applyFill="0" applyBorder="0" applyAlignment="0" applyProtection="0"/>
    <xf numFmtId="165" fontId="4" fillId="0" borderId="1" applyFont="0" applyFill="0" applyBorder="0" applyAlignment="0" applyProtection="0"/>
    <xf numFmtId="165" fontId="4" fillId="0" borderId="1" applyFont="0" applyFill="0" applyBorder="0" applyAlignment="0" applyProtection="0"/>
    <xf numFmtId="165" fontId="4" fillId="0" borderId="1" applyFont="0" applyFill="0" applyBorder="0" applyAlignment="0" applyProtection="0"/>
    <xf numFmtId="43" fontId="2" fillId="0" borderId="1" applyFont="0" applyFill="0" applyBorder="0" applyAlignment="0" applyProtection="0"/>
    <xf numFmtId="171" fontId="4" fillId="0" borderId="1" applyFont="0" applyFill="0" applyBorder="0" applyAlignment="0" applyProtection="0"/>
    <xf numFmtId="165" fontId="4" fillId="0" borderId="1" applyFont="0" applyFill="0" applyBorder="0" applyAlignment="0" applyProtection="0"/>
    <xf numFmtId="165" fontId="4" fillId="0" borderId="1" applyFont="0" applyFill="0" applyBorder="0" applyAlignment="0" applyProtection="0"/>
    <xf numFmtId="165" fontId="4" fillId="0" borderId="1" applyFont="0" applyFill="0" applyBorder="0" applyAlignment="0" applyProtection="0"/>
    <xf numFmtId="165" fontId="4" fillId="0" borderId="1" applyFont="0" applyFill="0" applyBorder="0" applyAlignment="0" applyProtection="0"/>
    <xf numFmtId="43" fontId="2" fillId="0" borderId="1" applyFont="0" applyFill="0" applyBorder="0" applyAlignment="0" applyProtection="0"/>
    <xf numFmtId="171" fontId="4" fillId="0" borderId="1" applyFont="0" applyFill="0" applyBorder="0" applyAlignment="0" applyProtection="0"/>
    <xf numFmtId="169" fontId="14" fillId="23" borderId="1" applyNumberFormat="0" applyBorder="0" applyAlignment="0" applyProtection="0"/>
    <xf numFmtId="169" fontId="14" fillId="23" borderId="1" applyNumberFormat="0" applyBorder="0" applyAlignment="0" applyProtection="0"/>
    <xf numFmtId="169" fontId="14" fillId="23" borderId="1" applyNumberFormat="0" applyBorder="0" applyAlignment="0" applyProtection="0"/>
    <xf numFmtId="169" fontId="14" fillId="23" borderId="1" applyNumberFormat="0" applyBorder="0" applyAlignment="0" applyProtection="0"/>
    <xf numFmtId="169" fontId="14" fillId="23" borderId="1" applyNumberFormat="0" applyBorder="0" applyAlignment="0" applyProtection="0"/>
    <xf numFmtId="169" fontId="4" fillId="0" borderId="1"/>
    <xf numFmtId="169" fontId="4" fillId="0" borderId="1"/>
    <xf numFmtId="169" fontId="4" fillId="0" borderId="1"/>
    <xf numFmtId="170" fontId="4" fillId="0" borderId="1"/>
    <xf numFmtId="0" fontId="2" fillId="0" borderId="1"/>
    <xf numFmtId="169" fontId="4" fillId="0" borderId="1"/>
    <xf numFmtId="170" fontId="23" fillId="0" borderId="1"/>
    <xf numFmtId="169" fontId="2" fillId="0" borderId="1"/>
    <xf numFmtId="0" fontId="4" fillId="0" borderId="1"/>
    <xf numFmtId="169" fontId="2" fillId="0" borderId="1"/>
    <xf numFmtId="169" fontId="4" fillId="0" borderId="1"/>
    <xf numFmtId="169" fontId="4" fillId="0" borderId="1"/>
    <xf numFmtId="170" fontId="2" fillId="0" borderId="1"/>
    <xf numFmtId="169" fontId="15" fillId="24" borderId="6" applyNumberFormat="0" applyFont="0" applyAlignment="0" applyProtection="0"/>
    <xf numFmtId="169" fontId="15" fillId="24" borderId="6" applyNumberFormat="0" applyFont="0" applyAlignment="0" applyProtection="0"/>
    <xf numFmtId="169" fontId="15" fillId="24" borderId="6" applyNumberFormat="0" applyFont="0" applyAlignment="0" applyProtection="0"/>
    <xf numFmtId="169" fontId="15" fillId="24" borderId="6" applyNumberFormat="0" applyFont="0" applyAlignment="0" applyProtection="0"/>
    <xf numFmtId="169" fontId="15" fillId="24" borderId="6" applyNumberFormat="0" applyFont="0" applyAlignment="0" applyProtection="0"/>
    <xf numFmtId="9" fontId="2" fillId="0" borderId="1" applyFont="0" applyFill="0" applyBorder="0" applyAlignment="0" applyProtection="0"/>
    <xf numFmtId="9" fontId="4" fillId="0" borderId="1" applyFont="0" applyFill="0" applyBorder="0" applyAlignment="0" applyProtection="0"/>
    <xf numFmtId="9" fontId="4" fillId="0" borderId="1" applyFont="0" applyFill="0" applyBorder="0" applyAlignment="0" applyProtection="0"/>
    <xf numFmtId="169" fontId="16" fillId="17" borderId="7" applyNumberFormat="0" applyAlignment="0" applyProtection="0"/>
    <xf numFmtId="169" fontId="16" fillId="17" borderId="7" applyNumberFormat="0" applyAlignment="0" applyProtection="0"/>
    <xf numFmtId="169" fontId="16" fillId="17" borderId="7" applyNumberFormat="0" applyAlignment="0" applyProtection="0"/>
    <xf numFmtId="169" fontId="16" fillId="17" borderId="7" applyNumberFormat="0" applyAlignment="0" applyProtection="0"/>
    <xf numFmtId="169" fontId="16" fillId="17" borderId="7" applyNumberFormat="0" applyAlignment="0" applyProtection="0"/>
    <xf numFmtId="169" fontId="17" fillId="0" borderId="1" applyNumberFormat="0" applyFill="0" applyBorder="0" applyAlignment="0" applyProtection="0"/>
    <xf numFmtId="169" fontId="17" fillId="0" borderId="1" applyNumberFormat="0" applyFill="0" applyBorder="0" applyAlignment="0" applyProtection="0"/>
    <xf numFmtId="169" fontId="17" fillId="0" borderId="1" applyNumberFormat="0" applyFill="0" applyBorder="0" applyAlignment="0" applyProtection="0"/>
    <xf numFmtId="169" fontId="17" fillId="0" borderId="1" applyNumberFormat="0" applyFill="0" applyBorder="0" applyAlignment="0" applyProtection="0"/>
    <xf numFmtId="169" fontId="17" fillId="0" borderId="1" applyNumberFormat="0" applyFill="0" applyBorder="0" applyAlignment="0" applyProtection="0"/>
    <xf numFmtId="169" fontId="18" fillId="0" borderId="1" applyNumberFormat="0" applyFill="0" applyBorder="0" applyAlignment="0" applyProtection="0"/>
    <xf numFmtId="169" fontId="18" fillId="0" borderId="1" applyNumberFormat="0" applyFill="0" applyBorder="0" applyAlignment="0" applyProtection="0"/>
    <xf numFmtId="169" fontId="18" fillId="0" borderId="1" applyNumberFormat="0" applyFill="0" applyBorder="0" applyAlignment="0" applyProtection="0"/>
    <xf numFmtId="169" fontId="18" fillId="0" borderId="1" applyNumberFormat="0" applyFill="0" applyBorder="0" applyAlignment="0" applyProtection="0"/>
    <xf numFmtId="169" fontId="18" fillId="0" borderId="1" applyNumberFormat="0" applyFill="0" applyBorder="0" applyAlignment="0" applyProtection="0"/>
    <xf numFmtId="169" fontId="19" fillId="0" borderId="5" applyNumberFormat="0" applyFill="0" applyAlignment="0" applyProtection="0"/>
    <xf numFmtId="169" fontId="19" fillId="0" borderId="5" applyNumberFormat="0" applyFill="0" applyAlignment="0" applyProtection="0"/>
    <xf numFmtId="169" fontId="19" fillId="0" borderId="5" applyNumberFormat="0" applyFill="0" applyAlignment="0" applyProtection="0"/>
    <xf numFmtId="169" fontId="19" fillId="0" borderId="5" applyNumberFormat="0" applyFill="0" applyAlignment="0" applyProtection="0"/>
    <xf numFmtId="169" fontId="19" fillId="0" borderId="5" applyNumberFormat="0" applyFill="0" applyAlignment="0" applyProtection="0"/>
    <xf numFmtId="169" fontId="20" fillId="0" borderId="8" applyNumberFormat="0" applyFill="0" applyAlignment="0" applyProtection="0"/>
    <xf numFmtId="169" fontId="20" fillId="0" borderId="8" applyNumberFormat="0" applyFill="0" applyAlignment="0" applyProtection="0"/>
    <xf numFmtId="169" fontId="20" fillId="0" borderId="8" applyNumberFormat="0" applyFill="0" applyAlignment="0" applyProtection="0"/>
    <xf numFmtId="169" fontId="20" fillId="0" borderId="8" applyNumberFormat="0" applyFill="0" applyAlignment="0" applyProtection="0"/>
    <xf numFmtId="169" fontId="20" fillId="0" borderId="8" applyNumberFormat="0" applyFill="0" applyAlignment="0" applyProtection="0"/>
    <xf numFmtId="169" fontId="11" fillId="0" borderId="9" applyNumberFormat="0" applyFill="0" applyAlignment="0" applyProtection="0"/>
    <xf numFmtId="169" fontId="11" fillId="0" borderId="9" applyNumberFormat="0" applyFill="0" applyAlignment="0" applyProtection="0"/>
    <xf numFmtId="169" fontId="11" fillId="0" borderId="9" applyNumberFormat="0" applyFill="0" applyAlignment="0" applyProtection="0"/>
    <xf numFmtId="169" fontId="11" fillId="0" borderId="9" applyNumberFormat="0" applyFill="0" applyAlignment="0" applyProtection="0"/>
    <xf numFmtId="169" fontId="11" fillId="0" borderId="9" applyNumberFormat="0" applyFill="0" applyAlignment="0" applyProtection="0"/>
    <xf numFmtId="169" fontId="21" fillId="0" borderId="1" applyNumberFormat="0" applyFill="0" applyBorder="0" applyAlignment="0" applyProtection="0"/>
    <xf numFmtId="169" fontId="21" fillId="0" borderId="1" applyNumberFormat="0" applyFill="0" applyBorder="0" applyAlignment="0" applyProtection="0"/>
    <xf numFmtId="169" fontId="21" fillId="0" borderId="1" applyNumberFormat="0" applyFill="0" applyBorder="0" applyAlignment="0" applyProtection="0"/>
    <xf numFmtId="169" fontId="21" fillId="0" borderId="1" applyNumberFormat="0" applyFill="0" applyBorder="0" applyAlignment="0" applyProtection="0"/>
    <xf numFmtId="169" fontId="21" fillId="0" borderId="1" applyNumberFormat="0" applyFill="0" applyBorder="0" applyAlignment="0" applyProtection="0"/>
    <xf numFmtId="169" fontId="22" fillId="0" borderId="10" applyNumberFormat="0" applyFill="0" applyAlignment="0" applyProtection="0"/>
    <xf numFmtId="169" fontId="22" fillId="0" borderId="10" applyNumberFormat="0" applyFill="0" applyAlignment="0" applyProtection="0"/>
    <xf numFmtId="169" fontId="22" fillId="0" borderId="10" applyNumberFormat="0" applyFill="0" applyAlignment="0" applyProtection="0"/>
    <xf numFmtId="169" fontId="22" fillId="0" borderId="10" applyNumberFormat="0" applyFill="0" applyAlignment="0" applyProtection="0"/>
    <xf numFmtId="169" fontId="22" fillId="0" borderId="10" applyNumberFormat="0" applyFill="0" applyAlignment="0" applyProtection="0"/>
    <xf numFmtId="43" fontId="2" fillId="0" borderId="1" applyFont="0" applyFill="0" applyBorder="0" applyAlignment="0" applyProtection="0"/>
    <xf numFmtId="43" fontId="2" fillId="0" borderId="1" applyFont="0" applyFill="0" applyBorder="0" applyAlignment="0" applyProtection="0"/>
    <xf numFmtId="43" fontId="2" fillId="0" borderId="1" applyFont="0" applyFill="0" applyBorder="0" applyAlignment="0" applyProtection="0"/>
    <xf numFmtId="43" fontId="2" fillId="0" borderId="1" applyFont="0" applyFill="0" applyBorder="0" applyAlignment="0" applyProtection="0"/>
    <xf numFmtId="43" fontId="3" fillId="0" borderId="0" applyFont="0" applyFill="0" applyBorder="0" applyAlignment="0" applyProtection="0"/>
    <xf numFmtId="169" fontId="1" fillId="0" borderId="1"/>
    <xf numFmtId="43" fontId="1" fillId="0" borderId="1" applyFont="0" applyFill="0" applyBorder="0" applyAlignment="0" applyProtection="0"/>
    <xf numFmtId="43" fontId="1" fillId="0" borderId="1" applyFont="0" applyFill="0" applyBorder="0" applyAlignment="0" applyProtection="0"/>
    <xf numFmtId="43" fontId="1" fillId="0" borderId="1" applyFont="0" applyFill="0" applyBorder="0" applyAlignment="0" applyProtection="0"/>
    <xf numFmtId="43" fontId="1" fillId="0" borderId="1" applyFont="0" applyFill="0" applyBorder="0" applyAlignment="0" applyProtection="0"/>
    <xf numFmtId="43" fontId="1" fillId="0" borderId="1" applyFont="0" applyFill="0" applyBorder="0" applyAlignment="0" applyProtection="0"/>
    <xf numFmtId="0" fontId="1" fillId="0" borderId="1"/>
    <xf numFmtId="169" fontId="1" fillId="0" borderId="1"/>
    <xf numFmtId="169" fontId="1" fillId="0" borderId="1"/>
    <xf numFmtId="170" fontId="1" fillId="0" borderId="1"/>
    <xf numFmtId="9" fontId="1" fillId="0" borderId="1" applyFont="0" applyFill="0" applyBorder="0" applyAlignment="0" applyProtection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vertical="center"/>
    </xf>
    <xf numFmtId="0" fontId="26" fillId="0" borderId="1" xfId="0" applyFont="1" applyBorder="1" applyAlignment="1">
      <alignment horizontal="left" vertical="center"/>
    </xf>
    <xf numFmtId="10" fontId="26" fillId="0" borderId="1" xfId="334" applyNumberFormat="1" applyFont="1" applyFill="1" applyBorder="1" applyAlignment="1">
      <alignment horizontal="right" vertical="center"/>
    </xf>
    <xf numFmtId="0" fontId="26" fillId="0" borderId="1" xfId="0" applyFont="1" applyBorder="1" applyAlignment="1">
      <alignment horizontal="right" vertical="center"/>
    </xf>
    <xf numFmtId="9" fontId="26" fillId="0" borderId="1" xfId="334" applyFont="1" applyBorder="1" applyAlignment="1">
      <alignment horizontal="right" vertical="center"/>
    </xf>
    <xf numFmtId="166" fontId="26" fillId="0" borderId="1" xfId="0" applyNumberFormat="1" applyFont="1" applyBorder="1" applyAlignment="1">
      <alignment horizontal="right" vertical="center" shrinkToFit="1"/>
    </xf>
    <xf numFmtId="10" fontId="26" fillId="0" borderId="1" xfId="334" applyNumberFormat="1" applyFont="1" applyFill="1" applyBorder="1" applyAlignment="1">
      <alignment horizontal="right" vertical="center" shrinkToFit="1"/>
    </xf>
    <xf numFmtId="39" fontId="27" fillId="0" borderId="1" xfId="322" applyNumberFormat="1" applyFont="1" applyFill="1" applyBorder="1" applyAlignment="1">
      <alignment horizontal="right" vertical="center"/>
    </xf>
    <xf numFmtId="172" fontId="26" fillId="0" borderId="1" xfId="0" applyNumberFormat="1" applyFont="1" applyBorder="1" applyAlignment="1">
      <alignment horizontal="right" vertical="center" shrinkToFit="1"/>
    </xf>
    <xf numFmtId="172" fontId="26" fillId="0" borderId="1" xfId="0" applyNumberFormat="1" applyFont="1" applyBorder="1" applyAlignment="1">
      <alignment horizontal="right" vertical="center"/>
    </xf>
    <xf numFmtId="166" fontId="26" fillId="0" borderId="1" xfId="0" applyNumberFormat="1" applyFont="1" applyBorder="1" applyAlignment="1">
      <alignment horizontal="right" vertical="center"/>
    </xf>
    <xf numFmtId="173" fontId="26" fillId="0" borderId="1" xfId="0" applyNumberFormat="1" applyFont="1" applyBorder="1" applyAlignment="1">
      <alignment horizontal="right" vertical="center"/>
    </xf>
    <xf numFmtId="174" fontId="26" fillId="0" borderId="1" xfId="0" applyNumberFormat="1" applyFont="1" applyBorder="1" applyAlignment="1">
      <alignment horizontal="right" vertical="center"/>
    </xf>
    <xf numFmtId="175" fontId="26" fillId="0" borderId="1" xfId="0" applyNumberFormat="1" applyFont="1" applyBorder="1" applyAlignment="1">
      <alignment horizontal="right" vertical="center" shrinkToFit="1"/>
    </xf>
    <xf numFmtId="175" fontId="27" fillId="0" borderId="1" xfId="322" applyNumberFormat="1" applyFont="1" applyFill="1" applyBorder="1" applyAlignment="1">
      <alignment horizontal="right" vertical="center"/>
    </xf>
    <xf numFmtId="175" fontId="26" fillId="0" borderId="1" xfId="0" applyNumberFormat="1" applyFont="1" applyBorder="1" applyAlignment="1">
      <alignment horizontal="right" vertical="center"/>
    </xf>
    <xf numFmtId="39" fontId="26" fillId="0" borderId="1" xfId="0" applyNumberFormat="1" applyFont="1" applyBorder="1" applyAlignment="1">
      <alignment horizontal="right" vertical="center"/>
    </xf>
    <xf numFmtId="0" fontId="25" fillId="2" borderId="12" xfId="0" applyFont="1" applyFill="1" applyBorder="1" applyAlignment="1">
      <alignment horizontal="center" vertical="center" wrapText="1"/>
    </xf>
    <xf numFmtId="0" fontId="25" fillId="2" borderId="13" xfId="0" applyFont="1" applyFill="1" applyBorder="1" applyAlignment="1">
      <alignment horizontal="center" vertical="center" wrapText="1"/>
    </xf>
    <xf numFmtId="0" fontId="25" fillId="2" borderId="12" xfId="0" applyFont="1" applyFill="1" applyBorder="1" applyAlignment="1">
      <alignment horizontal="right" vertical="center" wrapText="1"/>
    </xf>
    <xf numFmtId="9" fontId="25" fillId="25" borderId="12" xfId="334" applyFont="1" applyFill="1" applyBorder="1" applyAlignment="1">
      <alignment horizontal="right" vertical="center" wrapText="1"/>
    </xf>
    <xf numFmtId="9" fontId="25" fillId="25" borderId="11" xfId="334" applyFont="1" applyFill="1" applyBorder="1" applyAlignment="1">
      <alignment horizontal="right" vertical="center" wrapText="1"/>
    </xf>
    <xf numFmtId="17" fontId="26" fillId="0" borderId="1" xfId="0" applyNumberFormat="1" applyFont="1" applyBorder="1" applyAlignment="1">
      <alignment vertical="center"/>
    </xf>
    <xf numFmtId="49" fontId="26" fillId="0" borderId="1" xfId="0" applyNumberFormat="1" applyFont="1" applyBorder="1" applyAlignment="1">
      <alignment vertical="center"/>
    </xf>
    <xf numFmtId="177" fontId="25" fillId="2" borderId="12" xfId="0" applyNumberFormat="1" applyFont="1" applyFill="1" applyBorder="1" applyAlignment="1">
      <alignment horizontal="center" vertical="center" wrapText="1"/>
    </xf>
    <xf numFmtId="177" fontId="26" fillId="0" borderId="1" xfId="0" applyNumberFormat="1" applyFont="1" applyBorder="1" applyAlignment="1">
      <alignment vertical="center"/>
    </xf>
    <xf numFmtId="178" fontId="26" fillId="0" borderId="1" xfId="0" applyNumberFormat="1" applyFont="1" applyBorder="1" applyAlignment="1">
      <alignment vertical="center"/>
    </xf>
  </cellXfs>
  <cellStyles count="335">
    <cellStyle name="20% - Énfasis1 2" xfId="2" xr:uid="{EA4C8944-2B14-4C8E-8125-ABD46EFB6325}"/>
    <cellStyle name="20% - Énfasis1 3" xfId="3" xr:uid="{A0E3D64F-A235-47E2-AE4C-5BF10C6E7BA1}"/>
    <cellStyle name="20% - Énfasis1 4" xfId="4" xr:uid="{F5D6E0D7-6C56-4752-A494-CAD827633B31}"/>
    <cellStyle name="20% - Énfasis1 5" xfId="5" xr:uid="{0816BA90-F916-4F59-A128-1EF02091CDB2}"/>
    <cellStyle name="20% - Énfasis1 6" xfId="6" xr:uid="{BD8F0D34-08A3-4E08-B9FB-20FB17F40B77}"/>
    <cellStyle name="20% - Énfasis2 2" xfId="7" xr:uid="{89D21491-7ADB-4A01-AAEA-D37A61F372F8}"/>
    <cellStyle name="20% - Énfasis2 3" xfId="8" xr:uid="{4FFC4CF5-F6C8-49BC-A6BE-B836D0FD6E11}"/>
    <cellStyle name="20% - Énfasis2 4" xfId="9" xr:uid="{527F6492-E035-4805-85EF-32F502C9DB8D}"/>
    <cellStyle name="20% - Énfasis2 5" xfId="10" xr:uid="{8A496A34-ADB5-43EC-8D55-C26FA623B565}"/>
    <cellStyle name="20% - Énfasis2 6" xfId="11" xr:uid="{E47374CE-0350-4EC5-9375-986195AD39EA}"/>
    <cellStyle name="20% - Énfasis3 2" xfId="12" xr:uid="{C68633E3-7F83-4A95-B63E-DD6CFCB9EACF}"/>
    <cellStyle name="20% - Énfasis3 3" xfId="13" xr:uid="{9152D577-F081-44DC-86C7-2FAB01ACE3A5}"/>
    <cellStyle name="20% - Énfasis3 4" xfId="14" xr:uid="{229132BC-E374-480C-AF4B-B95F9249565E}"/>
    <cellStyle name="20% - Énfasis3 5" xfId="15" xr:uid="{0AE9C82D-E35F-4217-B143-E1FCF1784D1D}"/>
    <cellStyle name="20% - Énfasis3 6" xfId="16" xr:uid="{7B94FA50-7EC7-4C2B-BC99-19A0BAB3BFAA}"/>
    <cellStyle name="20% - Énfasis4 2" xfId="17" xr:uid="{AA1691F8-D979-4BE1-AA94-BFCBAF5F63F6}"/>
    <cellStyle name="20% - Énfasis4 3" xfId="18" xr:uid="{92178442-41E9-4841-B792-FA5B5F9201EB}"/>
    <cellStyle name="20% - Énfasis4 4" xfId="19" xr:uid="{A8958B6C-DEAB-49E2-BA35-5038C84308AE}"/>
    <cellStyle name="20% - Énfasis4 5" xfId="20" xr:uid="{F47F7E1B-B452-4536-84EF-9DA659666605}"/>
    <cellStyle name="20% - Énfasis4 6" xfId="21" xr:uid="{030B9BCE-E4C0-4B7A-A9EC-644F78C397BA}"/>
    <cellStyle name="20% - Énfasis5 2" xfId="22" xr:uid="{2F91CF0C-CF3A-4A35-B1CE-59B0F0A6448B}"/>
    <cellStyle name="20% - Énfasis5 3" xfId="23" xr:uid="{C5DBD0E0-4D33-4C2C-9D0E-5ABA1D28EFF7}"/>
    <cellStyle name="20% - Énfasis5 4" xfId="24" xr:uid="{BB37AD89-EEE1-4ED0-99F0-B905362F7F8F}"/>
    <cellStyle name="20% - Énfasis5 5" xfId="25" xr:uid="{54240291-5B88-4D19-8F7F-D52BAF5B0C3B}"/>
    <cellStyle name="20% - Énfasis5 6" xfId="26" xr:uid="{050A49B5-B97C-48D6-A30F-80EECA1AE4E3}"/>
    <cellStyle name="20% - Énfasis6 2" xfId="27" xr:uid="{C7170487-7D19-4FDA-ABFC-0E4AC06F3AA8}"/>
    <cellStyle name="20% - Énfasis6 3" xfId="28" xr:uid="{13C3A4C4-A67E-4C83-8182-44CE017277A8}"/>
    <cellStyle name="20% - Énfasis6 4" xfId="29" xr:uid="{367EFD51-12D4-496B-AA13-9BF838F029F1}"/>
    <cellStyle name="20% - Énfasis6 5" xfId="30" xr:uid="{7979A528-024C-4F80-8053-3267BD9EDA60}"/>
    <cellStyle name="20% - Énfasis6 6" xfId="31" xr:uid="{F1A3F3C7-429C-471D-A004-28BE4E1E3DE8}"/>
    <cellStyle name="40% - Énfasis1 2" xfId="32" xr:uid="{A4C5710F-5A5A-485A-85E9-8DB35477869F}"/>
    <cellStyle name="40% - Énfasis1 3" xfId="33" xr:uid="{71CE4FCB-C3B9-4849-B1A5-9C4B6623C679}"/>
    <cellStyle name="40% - Énfasis1 4" xfId="34" xr:uid="{8AC1318C-04B4-456B-B171-0D725A08D386}"/>
    <cellStyle name="40% - Énfasis1 5" xfId="35" xr:uid="{85E6B0AD-AF70-4D05-B916-E4B3E672F292}"/>
    <cellStyle name="40% - Énfasis1 6" xfId="36" xr:uid="{34A80153-403E-42EB-8E7E-4D1371960710}"/>
    <cellStyle name="40% - Énfasis2 2" xfId="37" xr:uid="{DC0B7354-B10E-474A-93BD-A03B84CAD0B8}"/>
    <cellStyle name="40% - Énfasis2 3" xfId="38" xr:uid="{07772754-A861-4A30-8D08-D37E5B69E341}"/>
    <cellStyle name="40% - Énfasis2 4" xfId="39" xr:uid="{A234F89C-A546-4DA7-964A-C890438E5E15}"/>
    <cellStyle name="40% - Énfasis2 5" xfId="40" xr:uid="{62F09A3E-8E3A-4BB3-931F-04F2E1DAFF1B}"/>
    <cellStyle name="40% - Énfasis2 6" xfId="41" xr:uid="{64DAF509-18B6-40F4-974F-95BB3D43BDEA}"/>
    <cellStyle name="40% - Énfasis3 2" xfId="42" xr:uid="{0F091C74-BB56-4A33-BB4A-01E84456A4D2}"/>
    <cellStyle name="40% - Énfasis3 3" xfId="43" xr:uid="{B58E8D0C-A992-4558-93CF-F914DEB952D2}"/>
    <cellStyle name="40% - Énfasis3 4" xfId="44" xr:uid="{0CABC2C6-6979-447A-9C58-7591AB6D006C}"/>
    <cellStyle name="40% - Énfasis3 5" xfId="45" xr:uid="{F91C0292-4451-4B6F-81DF-CBEA259ADB54}"/>
    <cellStyle name="40% - Énfasis3 6" xfId="46" xr:uid="{F5CCDC88-EC11-4B5B-AC3B-AEB6DC25198E}"/>
    <cellStyle name="40% - Énfasis4 2" xfId="47" xr:uid="{537F30C7-5FFC-4BB9-B405-B6E821BE98F8}"/>
    <cellStyle name="40% - Énfasis4 3" xfId="48" xr:uid="{412BCA95-6953-4FA4-A35F-9F309AE3987E}"/>
    <cellStyle name="40% - Énfasis4 4" xfId="49" xr:uid="{6758F94F-97DE-49AC-B2DF-CAE70D40A8EB}"/>
    <cellStyle name="40% - Énfasis4 5" xfId="50" xr:uid="{B7320B13-B32E-4CAA-8508-DAF97337C992}"/>
    <cellStyle name="40% - Énfasis4 6" xfId="51" xr:uid="{3282E8C0-40D6-4A13-98DB-1898FE5D1BCB}"/>
    <cellStyle name="40% - Énfasis5 2" xfId="52" xr:uid="{B3CC1FF4-8E60-496D-838D-9589111B4C59}"/>
    <cellStyle name="40% - Énfasis5 3" xfId="53" xr:uid="{BC9ECC3D-833E-47A8-BC70-6541E827CD1F}"/>
    <cellStyle name="40% - Énfasis5 4" xfId="54" xr:uid="{3C55EE94-F0ED-4EE4-A297-B754C83A3CE8}"/>
    <cellStyle name="40% - Énfasis5 5" xfId="55" xr:uid="{C7C34159-1EA3-42F3-9D9B-23A767FF3D47}"/>
    <cellStyle name="40% - Énfasis5 6" xfId="56" xr:uid="{C16EFB81-0379-4A55-B8A8-279F92FE8668}"/>
    <cellStyle name="40% - Énfasis6 2" xfId="57" xr:uid="{AA227641-681F-40D8-ADD8-A550BE334B5F}"/>
    <cellStyle name="40% - Énfasis6 3" xfId="58" xr:uid="{7494F323-51F1-4991-879E-75AA1060F5BD}"/>
    <cellStyle name="40% - Énfasis6 4" xfId="59" xr:uid="{71EB0167-FB9D-44CD-8B33-2FF68D67406C}"/>
    <cellStyle name="40% - Énfasis6 5" xfId="60" xr:uid="{4D7ECBBA-66D7-4871-B777-691E916B3E90}"/>
    <cellStyle name="40% - Énfasis6 6" xfId="61" xr:uid="{EBDA6A02-2E62-47EE-B10F-053FC06EC58C}"/>
    <cellStyle name="60% - Énfasis1 2" xfId="62" xr:uid="{1A079A78-3E27-4BD3-828D-0B6A059A7E38}"/>
    <cellStyle name="60% - Énfasis1 3" xfId="63" xr:uid="{3DCED702-7710-4BC2-B43A-FDFC32C83EFA}"/>
    <cellStyle name="60% - Énfasis1 4" xfId="64" xr:uid="{814A53C4-5F62-4E20-9BDC-39FFD9E89CB2}"/>
    <cellStyle name="60% - Énfasis1 5" xfId="65" xr:uid="{7D463AB6-C499-4292-A879-76E8516FDCBD}"/>
    <cellStyle name="60% - Énfasis1 6" xfId="66" xr:uid="{8EEE5ABE-131A-482A-AAE5-96DEB6A30E93}"/>
    <cellStyle name="60% - Énfasis2 2" xfId="67" xr:uid="{9C7924C2-84C9-4294-A6DC-F452CD8AFCED}"/>
    <cellStyle name="60% - Énfasis2 3" xfId="68" xr:uid="{8B5FC7BE-F2CD-453F-8D6D-0A55E931F280}"/>
    <cellStyle name="60% - Énfasis2 4" xfId="69" xr:uid="{42CEC9A2-C648-48F1-AB75-AB0FFD0D5E50}"/>
    <cellStyle name="60% - Énfasis2 5" xfId="70" xr:uid="{BB553D8A-704E-47F0-8BCB-E5F3CE7DCBB2}"/>
    <cellStyle name="60% - Énfasis2 6" xfId="71" xr:uid="{37FFFCCF-FC2D-4136-AA91-42031C695C66}"/>
    <cellStyle name="60% - Énfasis3 2" xfId="72" xr:uid="{274098D7-64C9-4328-B406-5C13A8ABFC3B}"/>
    <cellStyle name="60% - Énfasis3 3" xfId="73" xr:uid="{61C7871C-0C53-4AB5-B675-43BD7A84A1BE}"/>
    <cellStyle name="60% - Énfasis3 4" xfId="74" xr:uid="{F46A459B-C983-4F7E-BAA9-8400F885A213}"/>
    <cellStyle name="60% - Énfasis3 5" xfId="75" xr:uid="{347AA70F-47E1-4C6D-A395-AEF4F3067CE3}"/>
    <cellStyle name="60% - Énfasis3 6" xfId="76" xr:uid="{9A662DF6-9A39-4C70-895C-1C47FC84EF1D}"/>
    <cellStyle name="60% - Énfasis4 2" xfId="77" xr:uid="{98483815-7774-4EB2-B32C-CD630E8892DA}"/>
    <cellStyle name="60% - Énfasis4 3" xfId="78" xr:uid="{B177E7B0-DEFA-435A-A15C-257EB923290D}"/>
    <cellStyle name="60% - Énfasis4 4" xfId="79" xr:uid="{CEFE6966-5F52-40F9-9BE2-920B9252164E}"/>
    <cellStyle name="60% - Énfasis4 5" xfId="80" xr:uid="{D590A247-82F5-4381-90C2-B3455280BBE9}"/>
    <cellStyle name="60% - Énfasis4 6" xfId="81" xr:uid="{B65D6480-7C41-47D9-B1B3-D5574945ACB6}"/>
    <cellStyle name="60% - Énfasis5 2" xfId="82" xr:uid="{2ED568AD-CA8F-420C-A5B3-CF4F90B206B3}"/>
    <cellStyle name="60% - Énfasis5 3" xfId="83" xr:uid="{D65CE8BF-336F-476D-B6E7-5EC4CA28146C}"/>
    <cellStyle name="60% - Énfasis5 4" xfId="84" xr:uid="{49D422DF-A734-4A9D-B9B0-A5857FF34F43}"/>
    <cellStyle name="60% - Énfasis5 5" xfId="85" xr:uid="{76AD35CC-7288-45B4-BFC6-33DBB3578D22}"/>
    <cellStyle name="60% - Énfasis5 6" xfId="86" xr:uid="{1EAA21DB-FE1C-4D96-979A-A2B5054C6A32}"/>
    <cellStyle name="60% - Énfasis6 2" xfId="87" xr:uid="{66E07A49-3C28-4A1E-97DE-A26DCC73270C}"/>
    <cellStyle name="60% - Énfasis6 3" xfId="88" xr:uid="{874BF3B1-5245-4F0E-9891-3A025CB3CEA8}"/>
    <cellStyle name="60% - Énfasis6 4" xfId="89" xr:uid="{8645DE62-514A-4638-B43F-956CFE739BCE}"/>
    <cellStyle name="60% - Énfasis6 5" xfId="90" xr:uid="{75DF048B-35CC-4726-90AF-0C15EC2B5AD7}"/>
    <cellStyle name="60% - Énfasis6 6" xfId="91" xr:uid="{E2B463C3-B58E-48C3-98F9-EDE04DB9C2F4}"/>
    <cellStyle name="Buena 2" xfId="92" xr:uid="{0272B3A4-FB65-4BA3-B582-FC94EBD6A4A6}"/>
    <cellStyle name="Buena 3" xfId="93" xr:uid="{59DF351B-5C43-416D-8454-D26BA0EAAC52}"/>
    <cellStyle name="Buena 4" xfId="94" xr:uid="{75B52214-D964-4251-A373-025E598902D1}"/>
    <cellStyle name="Buena 5" xfId="95" xr:uid="{A35711C4-9B78-428A-8728-8BE590F0C30F}"/>
    <cellStyle name="Buena 6" xfId="96" xr:uid="{6C1D913D-FF02-4E7A-98D0-666158E72C5B}"/>
    <cellStyle name="Cálculo 2" xfId="97" xr:uid="{BC6C8931-F70E-414B-85E3-E223A52FBB3A}"/>
    <cellStyle name="Cálculo 3" xfId="98" xr:uid="{7D165BF2-3D9B-4FEF-A96D-D041963A4553}"/>
    <cellStyle name="Cálculo 4" xfId="99" xr:uid="{988FCAEA-7EAE-47C8-94E9-2CC178A78DD7}"/>
    <cellStyle name="Cálculo 5" xfId="100" xr:uid="{C6478D63-8501-4889-A499-723D577565E9}"/>
    <cellStyle name="Cálculo 6" xfId="101" xr:uid="{3E2ECC58-9A46-49D8-86DB-17BFCB94D891}"/>
    <cellStyle name="Celda de comprobación 2" xfId="102" xr:uid="{5589913E-70C2-4760-9261-AED4D264DFBD}"/>
    <cellStyle name="Celda de comprobación 3" xfId="103" xr:uid="{DCDC60FB-1712-44CD-A8CE-68D49199474B}"/>
    <cellStyle name="Celda de comprobación 4" xfId="104" xr:uid="{158BDB87-2A41-4C7F-ABC0-42BE2D57908C}"/>
    <cellStyle name="Celda de comprobación 5" xfId="105" xr:uid="{E5A83B17-231D-443C-AEF8-07475C81961F}"/>
    <cellStyle name="Celda de comprobación 6" xfId="106" xr:uid="{146E1A3F-D255-4BAD-ABC8-F9744A863E17}"/>
    <cellStyle name="Celda vinculada 2" xfId="107" xr:uid="{25B4D353-C222-4ED3-922E-ACD1040A0FC5}"/>
    <cellStyle name="Celda vinculada 3" xfId="108" xr:uid="{C50D3167-247D-4B9A-B6F8-F979EFD43011}"/>
    <cellStyle name="Celda vinculada 4" xfId="109" xr:uid="{A71CEA7A-F42B-42FE-A99C-152015870BD5}"/>
    <cellStyle name="Celda vinculada 5" xfId="110" xr:uid="{255548EE-469E-4AAB-BF47-4ABA8DCCAEE0}"/>
    <cellStyle name="Celda vinculada 6" xfId="111" xr:uid="{B39C3C8B-C20A-415E-92FA-45B4A4CD1BCA}"/>
    <cellStyle name="Encabezado 4 2" xfId="112" xr:uid="{3DCD5320-71D5-4530-8ED9-FB16191EAF3A}"/>
    <cellStyle name="Encabezado 4 3" xfId="113" xr:uid="{4CF3CAF6-3CD0-4C48-AF07-B37096F97B3B}"/>
    <cellStyle name="Encabezado 4 4" xfId="114" xr:uid="{3F4FC2B6-099B-4E53-AF62-EF1A3FBF7CED}"/>
    <cellStyle name="Encabezado 4 5" xfId="115" xr:uid="{CA4CC4C5-EC9F-4C55-B2EE-62CFB6899EAB}"/>
    <cellStyle name="Encabezado 4 6" xfId="116" xr:uid="{8AB53000-0BD8-42BF-AEE4-95906498F496}"/>
    <cellStyle name="Énfasis1 2" xfId="117" xr:uid="{CDD977EC-FED7-4BA0-9807-EADCB2ADA715}"/>
    <cellStyle name="Énfasis1 3" xfId="118" xr:uid="{4FF5181C-2D9B-4ED8-990F-3D0873DC560D}"/>
    <cellStyle name="Énfasis1 4" xfId="119" xr:uid="{407B13EB-7E05-4283-B005-2C5D82967D08}"/>
    <cellStyle name="Énfasis1 5" xfId="120" xr:uid="{72B19696-2F02-49BC-B7E9-E3CA76038448}"/>
    <cellStyle name="Énfasis1 6" xfId="121" xr:uid="{7E005C4B-398D-4E1D-AD1B-2356718886EE}"/>
    <cellStyle name="Énfasis2 2" xfId="122" xr:uid="{48E575D5-A27D-4630-9581-62FC4E69BAA7}"/>
    <cellStyle name="Énfasis2 3" xfId="123" xr:uid="{BB81AD7C-C78D-4868-81B6-459389320909}"/>
    <cellStyle name="Énfasis2 4" xfId="124" xr:uid="{A6E56E4D-F57E-4E3E-9343-E3EDDEAEAF4E}"/>
    <cellStyle name="Énfasis2 5" xfId="125" xr:uid="{D5A0E9AD-238D-4147-B09B-C680885E4595}"/>
    <cellStyle name="Énfasis2 6" xfId="126" xr:uid="{8829E305-ADB7-4F79-AB01-EDE58EDAF220}"/>
    <cellStyle name="Énfasis3 2" xfId="127" xr:uid="{8CC0EBCA-B018-4F3C-A005-0C7CE57CC987}"/>
    <cellStyle name="Énfasis3 3" xfId="128" xr:uid="{3C1E5C60-E0A4-416B-94DE-A2E46CA52536}"/>
    <cellStyle name="Énfasis3 4" xfId="129" xr:uid="{70801770-C54B-405A-95E1-06357F3AB03D}"/>
    <cellStyle name="Énfasis3 5" xfId="130" xr:uid="{F7A5E84D-A8FC-4A92-ACC8-878592F0E603}"/>
    <cellStyle name="Énfasis3 6" xfId="131" xr:uid="{ADA75BBB-16CE-4EDD-B0A8-CF80728B0B33}"/>
    <cellStyle name="Énfasis4 2" xfId="132" xr:uid="{07453094-778F-4039-9F9C-3DDE35299259}"/>
    <cellStyle name="Énfasis4 3" xfId="133" xr:uid="{DBA05ED6-9BAF-4BD1-AD9C-94C2BA429C06}"/>
    <cellStyle name="Énfasis4 4" xfId="134" xr:uid="{F58B4382-80FC-4391-A26F-0FF40E2892EF}"/>
    <cellStyle name="Énfasis4 5" xfId="135" xr:uid="{F01E9605-DE5A-40AA-9331-CCA6ED574A99}"/>
    <cellStyle name="Énfasis4 6" xfId="136" xr:uid="{EEE8EE5A-5866-4777-9A62-F9721F684B86}"/>
    <cellStyle name="Énfasis5 2" xfId="137" xr:uid="{7B989283-72B0-40CB-85C6-7530E633D585}"/>
    <cellStyle name="Énfasis5 3" xfId="138" xr:uid="{553F1EE3-85FE-46B8-9376-F1E1C7899BB2}"/>
    <cellStyle name="Énfasis5 4" xfId="139" xr:uid="{5C8BE4CB-85C3-4EA2-B9D2-950C7C853FBB}"/>
    <cellStyle name="Énfasis5 5" xfId="140" xr:uid="{98C5A598-C47F-4CDB-B308-F9C6CDAADE1F}"/>
    <cellStyle name="Énfasis5 6" xfId="141" xr:uid="{086DC8FC-D14C-4B08-86E9-96EF650661B4}"/>
    <cellStyle name="Énfasis6 2" xfId="142" xr:uid="{448DC3D9-8147-44C1-8E8C-9D8E0490AA45}"/>
    <cellStyle name="Énfasis6 3" xfId="143" xr:uid="{0B5ABDFE-B7F2-4939-BF35-09BF9370D50B}"/>
    <cellStyle name="Énfasis6 4" xfId="144" xr:uid="{5655FBE6-FA9E-4BDF-BC3D-A11476FFFE97}"/>
    <cellStyle name="Énfasis6 5" xfId="145" xr:uid="{346607AF-58A7-4EA2-932D-9F15FC3A3FB1}"/>
    <cellStyle name="Énfasis6 6" xfId="146" xr:uid="{31294102-6540-48C6-95D1-5506BF52141C}"/>
    <cellStyle name="Entrada 2" xfId="147" xr:uid="{DBFC1987-0E23-4335-9F64-AD11A83BCAF8}"/>
    <cellStyle name="Entrada 3" xfId="148" xr:uid="{917736FB-27CD-4A94-A5BD-5D9C0DD7A4DD}"/>
    <cellStyle name="Entrada 4" xfId="149" xr:uid="{531CEAD4-84A4-409B-A525-5DD81489196C}"/>
    <cellStyle name="Entrada 5" xfId="150" xr:uid="{A88A11AB-7305-4411-BEFC-D8EF162DC1BE}"/>
    <cellStyle name="Entrada 6" xfId="151" xr:uid="{360AB4FC-56AD-4C05-BAE0-75A768804CCF}"/>
    <cellStyle name="Euro" xfId="152" xr:uid="{FC35426F-D981-46BE-BD79-0E4EC0BE1EC0}"/>
    <cellStyle name="Euro 10" xfId="153" xr:uid="{671AEFEB-5350-4D64-BF9A-20644F0C2232}"/>
    <cellStyle name="Euro 2" xfId="154" xr:uid="{A5BE04F2-5968-4ABD-9182-1E042FCB00AC}"/>
    <cellStyle name="Euro 3" xfId="155" xr:uid="{B29709D3-37E7-4044-8C76-BD16C08D398F}"/>
    <cellStyle name="Euro 4" xfId="156" xr:uid="{A0B9AD7C-BF1E-470A-911F-95A44684C37B}"/>
    <cellStyle name="Euro 5" xfId="157" xr:uid="{C04F7507-F9B7-483C-B93E-DD6A126E2979}"/>
    <cellStyle name="Euro 6" xfId="158" xr:uid="{DFC4F0C6-9270-4384-9146-353A9FC247F4}"/>
    <cellStyle name="Euro 7" xfId="159" xr:uid="{D55E7BF7-2715-405A-9EB5-C6BCAE0D47F3}"/>
    <cellStyle name="Euro 8" xfId="160" xr:uid="{91FA1C86-7558-4E63-AA98-8BD3CE16F1BF}"/>
    <cellStyle name="Euro 9" xfId="161" xr:uid="{141CB85D-41FB-40E8-9CB9-3ED45D93F869}"/>
    <cellStyle name="Incorrecto 2" xfId="162" xr:uid="{C970251C-DB99-4050-B61B-AA547D3D646D}"/>
    <cellStyle name="Incorrecto 3" xfId="163" xr:uid="{4892D944-7846-4DE9-A8F2-72189DE1DC23}"/>
    <cellStyle name="Incorrecto 4" xfId="164" xr:uid="{B32F6D70-AF8F-4FFB-B6F5-11DA817A870B}"/>
    <cellStyle name="Incorrecto 5" xfId="165" xr:uid="{C7F691C1-9ACA-417E-82E1-AC4519977E89}"/>
    <cellStyle name="Incorrecto 6" xfId="166" xr:uid="{78AC8498-EFFC-4691-834C-F73BDFBE0436}"/>
    <cellStyle name="Millares" xfId="322" builtinId="3"/>
    <cellStyle name="Millares [0] 2" xfId="168" xr:uid="{6B16A6EC-A399-418B-AEAF-3E421E232076}"/>
    <cellStyle name="Millares [0] 4" xfId="169" xr:uid="{BC0BD89C-BF2B-423A-89FB-9CD7C3DA677D}"/>
    <cellStyle name="Millares 10" xfId="170" xr:uid="{F1F8BD43-A19C-43C8-8540-DF3272F178C0}"/>
    <cellStyle name="Millares 11" xfId="318" xr:uid="{C81F78DB-2E19-4618-A7AE-B7865C12D86A}"/>
    <cellStyle name="Millares 12" xfId="171" xr:uid="{EC8D91D0-5A03-4E3E-A937-5AA5D8542FC9}"/>
    <cellStyle name="Millares 13" xfId="172" xr:uid="{A9001840-8394-44E8-9FBB-AE4849F3AAF1}"/>
    <cellStyle name="Millares 14" xfId="326" xr:uid="{78E0AE66-BEB8-4903-A9CE-D7696287264C}"/>
    <cellStyle name="Millares 15" xfId="173" xr:uid="{6C21F52A-67A9-4DD0-9768-335CBD58DC57}"/>
    <cellStyle name="Millares 15 2" xfId="174" xr:uid="{15A900EF-F3A8-4CEC-B969-1F222497E21E}"/>
    <cellStyle name="Millares 16" xfId="324" xr:uid="{BEAD473B-991C-4E43-ACCF-D6DBA212DDC6}"/>
    <cellStyle name="Millares 17" xfId="325" xr:uid="{530593FC-72EA-4F24-8C9A-9690DE0EF738}"/>
    <cellStyle name="Millares 2" xfId="175" xr:uid="{3AC01F90-9D62-4A27-B6EF-3546178294E7}"/>
    <cellStyle name="Millares 2 10" xfId="176" xr:uid="{581E19E2-6118-4C16-994F-B76827054C1D}"/>
    <cellStyle name="Millares 2 10 2" xfId="177" xr:uid="{CF498A09-5278-4624-942B-7DD34587CC47}"/>
    <cellStyle name="Millares 2 11" xfId="178" xr:uid="{5A7C975F-3E6C-4ADB-BAEA-9CE9F0DC0B15}"/>
    <cellStyle name="Millares 2 11 2" xfId="179" xr:uid="{2F286B06-1684-4527-8F66-BEF3C166C6C9}"/>
    <cellStyle name="Millares 2 12" xfId="180" xr:uid="{0E100C22-4558-4422-99B2-8014A0CA4EFA}"/>
    <cellStyle name="Millares 2 12 2" xfId="181" xr:uid="{9062182D-2333-4F74-9D6F-3071326AD5AB}"/>
    <cellStyle name="Millares 2 13" xfId="182" xr:uid="{51965B0C-A46D-4116-AA74-EA19550A83A6}"/>
    <cellStyle name="Millares 2 13 2" xfId="183" xr:uid="{A2F163A5-05E1-4046-9F8A-AB6839712737}"/>
    <cellStyle name="Millares 2 14" xfId="184" xr:uid="{E4BF795D-3F29-46DC-A7F5-4ED1D50809E2}"/>
    <cellStyle name="Millares 2 14 2" xfId="185" xr:uid="{CC8A2B01-B930-4D7B-95A0-EE94D3071AC4}"/>
    <cellStyle name="Millares 2 15" xfId="186" xr:uid="{D66EED2A-4263-4AB9-821C-3C6E48967284}"/>
    <cellStyle name="Millares 2 16" xfId="187" xr:uid="{482376E5-E12C-4124-AE14-C5B3290715DC}"/>
    <cellStyle name="Millares 2 17" xfId="188" xr:uid="{18C13A41-B138-42C5-B643-6F08BE571963}"/>
    <cellStyle name="Millares 2 18" xfId="189" xr:uid="{459AAE8B-5B7E-49B3-8E1F-D3AD5E485F08}"/>
    <cellStyle name="Millares 2 19" xfId="190" xr:uid="{76B5BDCB-EFA4-459A-85AC-7833C441DFB3}"/>
    <cellStyle name="Millares 2 2" xfId="191" xr:uid="{DD8CAF1A-854A-44AB-90BC-6003DD8BB192}"/>
    <cellStyle name="Millares 2 2 10" xfId="192" xr:uid="{54C843AA-306C-4170-BF3D-F7DB80C4CAAA}"/>
    <cellStyle name="Millares 2 2 2" xfId="193" xr:uid="{6447A367-5D91-4185-BA2A-18A0872F180D}"/>
    <cellStyle name="Millares 2 2 3" xfId="194" xr:uid="{E0492255-7478-4E54-9AE2-26FAD2B5D068}"/>
    <cellStyle name="Millares 2 2 4" xfId="195" xr:uid="{DF9E93FE-E896-4599-B3CF-9F7EE808486D}"/>
    <cellStyle name="Millares 2 2 5" xfId="196" xr:uid="{D6244FEC-A2BF-4CF8-A823-C4B023D10EE2}"/>
    <cellStyle name="Millares 2 2 6" xfId="197" xr:uid="{9E297D63-E0A2-41AF-977A-858AEC75846D}"/>
    <cellStyle name="Millares 2 2 7" xfId="198" xr:uid="{F110E854-3C87-44C7-B286-75839988BA0A}"/>
    <cellStyle name="Millares 2 2 8" xfId="199" xr:uid="{D6C79C54-B987-4EA8-B38D-B3D35FBD32AC}"/>
    <cellStyle name="Millares 2 2 9" xfId="200" xr:uid="{F72744EE-4A1F-4E34-89FA-2913393D46D8}"/>
    <cellStyle name="Millares 2 20" xfId="201" xr:uid="{B54E5D16-5A4B-48BC-AABA-F63E3EE0A631}"/>
    <cellStyle name="Millares 2 21" xfId="202" xr:uid="{7880E932-D9FB-4B5D-8034-EFC606303F35}"/>
    <cellStyle name="Millares 2 22" xfId="203" xr:uid="{DABBAE75-B113-4020-B731-10197CEE57FD}"/>
    <cellStyle name="Millares 2 23" xfId="204" xr:uid="{241FC35C-90F3-4C22-8409-6ACD01199473}"/>
    <cellStyle name="Millares 2 24" xfId="205" xr:uid="{AB5E7F45-4B1A-403A-9A59-5B0E5DB54232}"/>
    <cellStyle name="Millares 2 25" xfId="206" xr:uid="{256C8E78-67F7-4E94-9A57-CA51F274DA58}"/>
    <cellStyle name="Millares 2 26" xfId="207" xr:uid="{3D9914CD-FA01-4865-829F-F796CEF9FA09}"/>
    <cellStyle name="Millares 2 27" xfId="208" xr:uid="{2FD67EBF-E11C-435B-BF85-C6CD51910994}"/>
    <cellStyle name="Millares 2 28" xfId="209" xr:uid="{097ECF5A-7F79-4D97-B230-EB2355C47339}"/>
    <cellStyle name="Millares 2 29" xfId="210" xr:uid="{9105683A-D130-4489-BF99-36FB9FE4DD8E}"/>
    <cellStyle name="Millares 2 3" xfId="211" xr:uid="{F46AA389-FC66-4A82-B806-84ED77AA1FA2}"/>
    <cellStyle name="Millares 2 3 2" xfId="212" xr:uid="{50D74E41-C996-4060-A2E6-3426C9F8EF5F}"/>
    <cellStyle name="Millares 2 30" xfId="213" xr:uid="{6AC803DE-0DE7-4523-90CD-163EC5F02476}"/>
    <cellStyle name="Millares 2 31" xfId="214" xr:uid="{CC736019-5F94-422C-B421-2111AF2CB625}"/>
    <cellStyle name="Millares 2 32" xfId="215" xr:uid="{84374A78-5A80-4DD3-ADA4-1EBDBAFCDBAE}"/>
    <cellStyle name="Millares 2 33" xfId="216" xr:uid="{5A58476C-0AAB-47E1-AB8B-95FCA62855A4}"/>
    <cellStyle name="Millares 2 34" xfId="217" xr:uid="{A6C6FEA9-6C60-4A24-863E-30606D18F277}"/>
    <cellStyle name="Millares 2 35" xfId="218" xr:uid="{92433020-1735-4ACC-882F-D826A24E4806}"/>
    <cellStyle name="Millares 2 36" xfId="219" xr:uid="{9D9E0651-6031-4864-AC32-A120A2EFDB94}"/>
    <cellStyle name="Millares 2 37" xfId="220" xr:uid="{D46A90E6-C21B-4CC7-A00C-99753A0A853E}"/>
    <cellStyle name="Millares 2 38" xfId="221" xr:uid="{A74E90ED-1C1D-4578-BCD6-CCEC99615920}"/>
    <cellStyle name="Millares 2 39" xfId="222" xr:uid="{17E0C303-7CF8-4133-BB2E-AF70AE78A97C}"/>
    <cellStyle name="Millares 2 4" xfId="223" xr:uid="{12FD0605-8CE6-48D1-AD09-321A647CA33D}"/>
    <cellStyle name="Millares 2 4 2" xfId="224" xr:uid="{6D2EE32E-6020-4789-92E7-8CA16E97CBEE}"/>
    <cellStyle name="Millares 2 40" xfId="225" xr:uid="{033AC4B4-4B1A-4ABC-8FB4-B979A728DDC6}"/>
    <cellStyle name="Millares 2 41" xfId="226" xr:uid="{EAA6F68E-04E3-4487-BDAC-5EB74EECEB29}"/>
    <cellStyle name="Millares 2 42" xfId="227" xr:uid="{859A78EE-BDEC-4BF5-AB19-89F59AA97639}"/>
    <cellStyle name="Millares 2 43" xfId="228" xr:uid="{7A697893-3EF2-41CC-AA23-E325F25F107D}"/>
    <cellStyle name="Millares 2 44" xfId="229" xr:uid="{BC954111-AD77-401D-8F8D-8BF6F91BC6FD}"/>
    <cellStyle name="Millares 2 45" xfId="230" xr:uid="{C4BB21A3-A847-4C97-87D1-B6076DCBC06A}"/>
    <cellStyle name="Millares 2 5" xfId="231" xr:uid="{333F8F98-15B2-4460-8DA3-FF54591FC446}"/>
    <cellStyle name="Millares 2 5 2" xfId="232" xr:uid="{D0F1AE96-7A9E-4DCE-ACF1-839B7B50C927}"/>
    <cellStyle name="Millares 2 6" xfId="233" xr:uid="{1796A546-2027-459F-B82A-4CEA9B425CBF}"/>
    <cellStyle name="Millares 2 6 2" xfId="234" xr:uid="{29A269D9-510E-4EB6-9F37-28D2D679CC3D}"/>
    <cellStyle name="Millares 2 7" xfId="235" xr:uid="{C8A7C936-9C6A-4B41-9EC3-788909D4B7A7}"/>
    <cellStyle name="Millares 2 7 2" xfId="236" xr:uid="{8F41004D-E0AD-4F30-9F56-43A6D2AD326E}"/>
    <cellStyle name="Millares 2 8" xfId="237" xr:uid="{55BE71DC-968A-441C-9D5E-593B21771712}"/>
    <cellStyle name="Millares 2 8 2" xfId="238" xr:uid="{459E0BD6-8C0C-4E67-8C5C-FE9AFD07D78B}"/>
    <cellStyle name="Millares 2 9" xfId="239" xr:uid="{6A73848B-F419-44FB-A528-EC924D6A0D47}"/>
    <cellStyle name="Millares 2 9 2" xfId="240" xr:uid="{102BFB5A-0AE2-4A21-8488-406F151F84FA}"/>
    <cellStyle name="Millares 20" xfId="241" xr:uid="{AD4AD8C8-B11E-4570-9A91-A56C165CB107}"/>
    <cellStyle name="Millares 22" xfId="242" xr:uid="{47ED744F-CFE3-49FA-92BE-DBECC9BCB298}"/>
    <cellStyle name="Millares 23" xfId="243" xr:uid="{8931E0CC-62FA-452D-BEA1-4662D93492DC}"/>
    <cellStyle name="Millares 3" xfId="244" xr:uid="{655D1A4F-9B55-42A8-AB42-0B5301D16B2C}"/>
    <cellStyle name="Millares 3 2" xfId="245" xr:uid="{C335B51C-04B2-4B85-88BB-239541BB10D2}"/>
    <cellStyle name="Millares 3 3" xfId="327" xr:uid="{99CFF896-35EE-47E1-A9AC-4524125CF30E}"/>
    <cellStyle name="Millares 30" xfId="246" xr:uid="{5E550DB9-B1CE-4B00-9E92-DE1CDB40E52A}"/>
    <cellStyle name="Millares 31" xfId="247" xr:uid="{A36542DB-14D1-4A2F-856C-28F5801B46F7}"/>
    <cellStyle name="Millares 34" xfId="248" xr:uid="{22375C84-479F-4FCD-89D4-7397D6FC34B6}"/>
    <cellStyle name="Millares 38" xfId="249" xr:uid="{6393B539-887D-4949-A4C0-2246A1622054}"/>
    <cellStyle name="Millares 4" xfId="250" xr:uid="{A969B687-EF71-459B-A959-3CD2E33A0B3A}"/>
    <cellStyle name="Millares 4 2" xfId="328" xr:uid="{96B5F7EF-A4D7-47C7-A558-5B7EB798D094}"/>
    <cellStyle name="Millares 5" xfId="251" xr:uid="{77BD02E2-641A-4184-8670-8E7016A105EC}"/>
    <cellStyle name="Millares 6" xfId="167" xr:uid="{6730CA04-54A1-4B96-9B87-68FAC85B8EC7}"/>
    <cellStyle name="Millares 7" xfId="320" xr:uid="{3808042D-1994-4C79-A211-C67B54B8944F}"/>
    <cellStyle name="Millares 8" xfId="319" xr:uid="{8C6EFB8D-4D72-4EC7-A4ED-7BEE0C7982AA}"/>
    <cellStyle name="Millares 9" xfId="321" xr:uid="{5D80989C-11FF-42AC-8FF4-622043AE2F48}"/>
    <cellStyle name="Neutral 2" xfId="252" xr:uid="{F35EFF35-7755-4B9E-A46D-9657FF7CA20B}"/>
    <cellStyle name="Neutral 3" xfId="253" xr:uid="{DDC4BEE6-164A-4E44-B7C8-99C889A5285C}"/>
    <cellStyle name="Neutral 4" xfId="254" xr:uid="{11E0BC71-57B7-4388-A5BF-0974160AB49A}"/>
    <cellStyle name="Neutral 5" xfId="255" xr:uid="{20E458A7-40A5-4711-8BC2-C13B58DDB462}"/>
    <cellStyle name="Neutral 6" xfId="256" xr:uid="{7CE71563-765E-437E-B0E6-CFCB4940EFF1}"/>
    <cellStyle name="Normal" xfId="0" builtinId="0"/>
    <cellStyle name="Normal 10" xfId="323" xr:uid="{E7D2E467-33D8-497D-B2CA-FB5B7B742F51}"/>
    <cellStyle name="Normal 2" xfId="257" xr:uid="{F10B8CEE-C5B3-490F-A984-4111C3A7060B}"/>
    <cellStyle name="Normal 2 2" xfId="258" xr:uid="{CF81A1D0-02BC-43D2-B7A8-DC08998E83CD}"/>
    <cellStyle name="Normal 2 3" xfId="259" xr:uid="{2F384E13-5F2D-4931-87ED-6C39B0A6EE3E}"/>
    <cellStyle name="Normal 2 4" xfId="260" xr:uid="{66304A85-8727-4DD4-8ADE-85F0680B6D5B}"/>
    <cellStyle name="Normal 2 5" xfId="261" xr:uid="{C0AA996B-6605-436F-AF07-92FC9A0D06EE}"/>
    <cellStyle name="Normal 2 5 2" xfId="329" xr:uid="{69DE6BB8-7EC0-4755-9692-DA0E7FB306AD}"/>
    <cellStyle name="Normal 3" xfId="262" xr:uid="{BCA8CDB4-E8FF-4EAE-8B13-FDA6CCEBA3A6}"/>
    <cellStyle name="Normal 3 2" xfId="263" xr:uid="{0184A2B0-FB4F-4BA4-955A-8DB868A1C442}"/>
    <cellStyle name="Normal 4" xfId="264" xr:uid="{F3113AE8-4C42-4B77-BC27-F04C4F05732E}"/>
    <cellStyle name="Normal 4 2" xfId="330" xr:uid="{E9505157-391E-42C8-9565-8454950304DC}"/>
    <cellStyle name="Normal 5" xfId="265" xr:uid="{2DE73B2A-1EF4-4BE3-8548-F0E3AAFB7B49}"/>
    <cellStyle name="Normal 6" xfId="266" xr:uid="{73E2B44F-AEA5-434F-B7F5-61ECA6901CA1}"/>
    <cellStyle name="Normal 6 2" xfId="331" xr:uid="{214F5D93-CC53-42EA-BEB7-EF985DF74E27}"/>
    <cellStyle name="Normal 7" xfId="267" xr:uid="{D999653F-A494-4FBA-8CFA-4FEE99F26855}"/>
    <cellStyle name="Normal 7 2" xfId="268" xr:uid="{E1529163-3F11-49A5-9483-0B598D22D4E7}"/>
    <cellStyle name="Normal 8" xfId="269" xr:uid="{81CA24E7-B530-49E1-AFF0-8A1B20AD7A9D}"/>
    <cellStyle name="Normal 8 2" xfId="332" xr:uid="{41984AAE-5870-4808-9EA6-BE6F248D36A0}"/>
    <cellStyle name="Normal 9" xfId="1" xr:uid="{C00CDA0D-9F09-4D98-84AD-E9F41B93DC58}"/>
    <cellStyle name="Notas 2" xfId="270" xr:uid="{AC878983-8E28-4AFA-983C-AD421AA27D97}"/>
    <cellStyle name="Notas 3" xfId="271" xr:uid="{92E83A8B-B112-42FA-AA9B-CF8A5491C647}"/>
    <cellStyle name="Notas 4" xfId="272" xr:uid="{1107088A-DB99-4DCD-A0AD-EBB21A93FB5E}"/>
    <cellStyle name="Notas 5" xfId="273" xr:uid="{25880F1F-ADAC-474B-8545-8509A7CEDD22}"/>
    <cellStyle name="Notas 6" xfId="274" xr:uid="{2AB2C7E6-95D9-4CF9-BCBE-6C6FF1C9BE62}"/>
    <cellStyle name="Porcentaje" xfId="334" builtinId="5"/>
    <cellStyle name="Porcentaje 2" xfId="276" xr:uid="{F035618C-C9A6-4CAD-8716-1C3C59D86F9D}"/>
    <cellStyle name="Porcentaje 3" xfId="275" xr:uid="{7BE3A7D0-8348-4034-87D4-7745095A1E69}"/>
    <cellStyle name="Porcentaje 4" xfId="333" xr:uid="{12E77D3F-3020-49AD-9AE5-99BAD9F9D9C3}"/>
    <cellStyle name="Porcentual 2" xfId="277" xr:uid="{5A7361A8-1AFF-4779-A7DF-44C86213622A}"/>
    <cellStyle name="Salida 2" xfId="278" xr:uid="{B5262899-D2BE-441A-8B6F-E0E85C47BAD9}"/>
    <cellStyle name="Salida 3" xfId="279" xr:uid="{3DF8F514-A0E0-4524-8806-A38DF00FE247}"/>
    <cellStyle name="Salida 4" xfId="280" xr:uid="{16A9CEBD-17C0-43E4-9F06-D0B8B6EE3E09}"/>
    <cellStyle name="Salida 5" xfId="281" xr:uid="{02AC9F68-4893-4ADB-97F8-55004947A3C0}"/>
    <cellStyle name="Salida 6" xfId="282" xr:uid="{746FAF20-F1F5-40D2-AE68-4DD4A0ACD6AB}"/>
    <cellStyle name="Texto de advertencia 2" xfId="283" xr:uid="{FC664E8A-0371-4758-BC6D-A60641CF85BA}"/>
    <cellStyle name="Texto de advertencia 3" xfId="284" xr:uid="{8C392369-93A2-4147-81DF-F9FCC5387C05}"/>
    <cellStyle name="Texto de advertencia 4" xfId="285" xr:uid="{DB3A16E2-16B3-4E66-B396-5FF4AD2BF588}"/>
    <cellStyle name="Texto de advertencia 5" xfId="286" xr:uid="{0FFA4420-A21A-4908-848C-AEEFAEEB5353}"/>
    <cellStyle name="Texto de advertencia 6" xfId="287" xr:uid="{C32F5249-850D-4760-84B9-691B5FB5F2C9}"/>
    <cellStyle name="Texto explicativo 2" xfId="288" xr:uid="{007A5A5C-2239-4483-A3D8-E7474BF3019B}"/>
    <cellStyle name="Texto explicativo 3" xfId="289" xr:uid="{A98D536F-CE81-41E5-BC89-F28A2A890B32}"/>
    <cellStyle name="Texto explicativo 4" xfId="290" xr:uid="{921C1CE1-3F74-4E9F-83FD-1B3BD3E83884}"/>
    <cellStyle name="Texto explicativo 5" xfId="291" xr:uid="{C16BFADF-D612-468F-9388-3701A4819832}"/>
    <cellStyle name="Texto explicativo 6" xfId="292" xr:uid="{A3545DE0-D455-4322-ACDD-528DEB038474}"/>
    <cellStyle name="Título 1 2" xfId="293" xr:uid="{872E4132-9B88-4FF6-8EFE-732E96E64831}"/>
    <cellStyle name="Título 1 3" xfId="294" xr:uid="{BC88F4F9-1255-4F0D-AFB5-218277137596}"/>
    <cellStyle name="Título 1 4" xfId="295" xr:uid="{E80EC7AE-4C09-47F1-8DFA-D62538E4910D}"/>
    <cellStyle name="Título 1 5" xfId="296" xr:uid="{A83331D5-4B56-4710-BD02-D36E32312E92}"/>
    <cellStyle name="Título 1 6" xfId="297" xr:uid="{923A5D76-08CB-46A2-A121-CE47E5FC543F}"/>
    <cellStyle name="Título 2 2" xfId="298" xr:uid="{1404ED08-301D-474C-821D-700D03F516A3}"/>
    <cellStyle name="Título 2 3" xfId="299" xr:uid="{D69BEDFD-0925-4401-A658-FECECC06414C}"/>
    <cellStyle name="Título 2 4" xfId="300" xr:uid="{EBE059F7-816F-42C7-9713-9A5541500135}"/>
    <cellStyle name="Título 2 5" xfId="301" xr:uid="{69177C86-F3AE-484F-BB06-6CE8AED34B67}"/>
    <cellStyle name="Título 2 6" xfId="302" xr:uid="{4ABFC775-9906-4DC0-A548-1CF111266449}"/>
    <cellStyle name="Título 3 2" xfId="303" xr:uid="{72B6037E-8717-40B3-B181-96322A04F104}"/>
    <cellStyle name="Título 3 3" xfId="304" xr:uid="{3D7D9424-0D67-4B1C-A752-7D12E55ADC77}"/>
    <cellStyle name="Título 3 4" xfId="305" xr:uid="{55EB8816-BABB-480F-9CEB-7288B361D5DC}"/>
    <cellStyle name="Título 3 5" xfId="306" xr:uid="{63D1D008-324B-4771-86FB-7619B6CF4AC3}"/>
    <cellStyle name="Título 3 6" xfId="307" xr:uid="{86162522-8951-498E-8A4D-F2D2BF73327A}"/>
    <cellStyle name="Título 4" xfId="308" xr:uid="{FA07E7E3-05C4-4749-BD9B-87CE2499F7ED}"/>
    <cellStyle name="Título 5" xfId="309" xr:uid="{FFEFA21B-13F7-4AAB-8422-3719F9393480}"/>
    <cellStyle name="Título 6" xfId="310" xr:uid="{988CBB3D-632E-4FBE-BBCD-8694F302F42D}"/>
    <cellStyle name="Título 7" xfId="311" xr:uid="{44B21D7A-1014-4CBD-B04E-ED7A790E2C55}"/>
    <cellStyle name="Título 8" xfId="312" xr:uid="{CABC8A0E-8DA4-4865-86A2-A4832ACC45E4}"/>
    <cellStyle name="Total 2" xfId="313" xr:uid="{D62AB906-8511-419E-A6F6-849F0C58E5B3}"/>
    <cellStyle name="Total 3" xfId="314" xr:uid="{5B7BE07F-E10A-4154-A4C1-FA5FA8EDF12F}"/>
    <cellStyle name="Total 4" xfId="315" xr:uid="{C5A059F3-6AF8-4C82-B5E7-4DCC2D9F2999}"/>
    <cellStyle name="Total 5" xfId="316" xr:uid="{22E9315A-B9C7-416E-9EBD-C8816A863C69}"/>
    <cellStyle name="Total 6" xfId="317" xr:uid="{DCD1DB6A-6174-471F-83CB-F283E9642034}"/>
  </cellStyles>
  <dxfs count="0"/>
  <tableStyles count="1" defaultTableStyle="TableStyleMedium9" defaultPivotStyle="PivotStyleLight16">
    <tableStyle name="Invisible" pivot="0" table="0" count="0" xr9:uid="{2036A72C-D979-4E4B-B9BC-DD1FE4D63089}"/>
  </tableStyles>
  <colors>
    <mruColors>
      <color rgb="FF16425B"/>
      <color rgb="FFFB8B24"/>
      <color rgb="FFE85D04"/>
      <color rgb="FF0081A7"/>
      <color rgb="FF006D77"/>
      <color rgb="FF005F73"/>
      <color rgb="FFFFC300"/>
      <color rgb="FFFAA3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72"/>
  <sheetViews>
    <sheetView zoomScaleNormal="100" workbookViewId="0">
      <pane ySplit="1" topLeftCell="A124" activePane="bottomLeft" state="frozen"/>
      <selection pane="bottomLeft" activeCell="D166" sqref="D166"/>
    </sheetView>
  </sheetViews>
  <sheetFormatPr baseColWidth="10" defaultColWidth="6" defaultRowHeight="9" customHeight="1" x14ac:dyDescent="0.25"/>
  <cols>
    <col min="1" max="1" width="5.5703125" style="2" bestFit="1" customWidth="1"/>
    <col min="2" max="2" width="6.7109375" style="2" customWidth="1"/>
    <col min="3" max="4" width="9.85546875" style="2" customWidth="1"/>
    <col min="5" max="5" width="6" style="2"/>
    <col min="6" max="6" width="7.42578125" style="2" customWidth="1"/>
    <col min="7" max="7" width="11" style="5" bestFit="1" customWidth="1"/>
    <col min="8" max="8" width="6" style="6"/>
    <col min="9" max="9" width="10.85546875" style="5" bestFit="1" customWidth="1"/>
    <col min="10" max="10" width="6.140625" style="6" bestFit="1" customWidth="1"/>
    <col min="11" max="11" width="11.140625" style="6" customWidth="1"/>
    <col min="12" max="13" width="10.85546875" style="5" bestFit="1" customWidth="1"/>
    <col min="14" max="14" width="11.85546875" style="6" bestFit="1" customWidth="1"/>
    <col min="15" max="16384" width="6" style="2"/>
  </cols>
  <sheetData>
    <row r="1" spans="1:14" s="1" customFormat="1" ht="9" customHeight="1" x14ac:dyDescent="0.25">
      <c r="A1" s="19" t="s">
        <v>25</v>
      </c>
      <c r="B1" s="20" t="s">
        <v>24</v>
      </c>
      <c r="C1" s="19" t="s">
        <v>15</v>
      </c>
      <c r="D1" s="19" t="s">
        <v>23</v>
      </c>
      <c r="E1" s="19" t="s">
        <v>13</v>
      </c>
      <c r="F1" s="19" t="s">
        <v>12</v>
      </c>
      <c r="G1" s="21" t="s">
        <v>16</v>
      </c>
      <c r="H1" s="22" t="s">
        <v>18</v>
      </c>
      <c r="I1" s="21" t="s">
        <v>17</v>
      </c>
      <c r="J1" s="22" t="s">
        <v>19</v>
      </c>
      <c r="K1" s="19" t="s">
        <v>22</v>
      </c>
      <c r="L1" s="19" t="s">
        <v>14</v>
      </c>
      <c r="M1" s="19" t="s">
        <v>21</v>
      </c>
      <c r="N1" s="23" t="s">
        <v>20</v>
      </c>
    </row>
    <row r="2" spans="1:14" ht="9" hidden="1" customHeight="1" x14ac:dyDescent="0.25">
      <c r="A2" s="2">
        <v>0</v>
      </c>
      <c r="B2" s="2">
        <v>1</v>
      </c>
      <c r="C2" s="2">
        <v>0</v>
      </c>
      <c r="D2" s="24" t="str">
        <f>+"ene - "&amp;E2</f>
        <v>ene - 2011</v>
      </c>
      <c r="E2" s="25">
        <v>2011</v>
      </c>
      <c r="F2" s="3" t="s">
        <v>4</v>
      </c>
      <c r="G2" s="10">
        <v>8727.6</v>
      </c>
      <c r="H2" s="8">
        <f>+G2/L2</f>
        <v>0.13234584974842825</v>
      </c>
      <c r="I2" s="7">
        <v>4557.3</v>
      </c>
      <c r="J2" s="8">
        <f>+I2/L2</f>
        <v>6.9107170477394939E-2</v>
      </c>
      <c r="K2" s="9"/>
      <c r="L2" s="15">
        <v>65945.399999999994</v>
      </c>
      <c r="M2" s="15">
        <f>+G2+I2</f>
        <v>13284.900000000001</v>
      </c>
      <c r="N2" s="4">
        <f>+M2/L2</f>
        <v>0.20145302022582323</v>
      </c>
    </row>
    <row r="3" spans="1:14" ht="9" hidden="1" customHeight="1" x14ac:dyDescent="0.25">
      <c r="A3" s="2">
        <v>0</v>
      </c>
      <c r="B3" s="2">
        <v>1</v>
      </c>
      <c r="C3" s="2">
        <v>0</v>
      </c>
      <c r="D3" s="24" t="str">
        <f>+"feb - "&amp;E3</f>
        <v>feb - 2011</v>
      </c>
      <c r="E3" s="25">
        <v>2011</v>
      </c>
      <c r="F3" s="3" t="s">
        <v>5</v>
      </c>
      <c r="G3" s="10">
        <v>8850.5</v>
      </c>
      <c r="H3" s="8">
        <f t="shared" ref="H3:H66" si="0">+G3/L3</f>
        <v>0.13420951271809711</v>
      </c>
      <c r="I3" s="7">
        <v>4555.2</v>
      </c>
      <c r="J3" s="8">
        <f t="shared" ref="J3:J66" si="1">+I3/L3</f>
        <v>6.9075325951468952E-2</v>
      </c>
      <c r="K3" s="9"/>
      <c r="L3" s="15">
        <v>65945.399999999994</v>
      </c>
      <c r="M3" s="15">
        <f t="shared" ref="M3:M66" si="2">+G3+I3</f>
        <v>13405.7</v>
      </c>
      <c r="N3" s="4">
        <f t="shared" ref="N3:N66" si="3">+M3/L3</f>
        <v>0.20328483866956606</v>
      </c>
    </row>
    <row r="4" spans="1:14" ht="9" hidden="1" customHeight="1" x14ac:dyDescent="0.25">
      <c r="A4" s="2">
        <v>0</v>
      </c>
      <c r="B4" s="2">
        <v>1</v>
      </c>
      <c r="C4" s="2">
        <v>0</v>
      </c>
      <c r="D4" s="24" t="str">
        <f>+"mar - "&amp;E4</f>
        <v>mar - 2011</v>
      </c>
      <c r="E4" s="25">
        <v>2011</v>
      </c>
      <c r="F4" s="3" t="s">
        <v>0</v>
      </c>
      <c r="G4" s="10">
        <v>8848.6</v>
      </c>
      <c r="H4" s="8">
        <f t="shared" si="0"/>
        <v>0.13418070100416407</v>
      </c>
      <c r="I4" s="7">
        <v>4552.7</v>
      </c>
      <c r="J4" s="8">
        <f t="shared" si="1"/>
        <v>6.9037415801557048E-2</v>
      </c>
      <c r="K4" s="9"/>
      <c r="L4" s="15">
        <v>65945.399999999994</v>
      </c>
      <c r="M4" s="15">
        <f t="shared" si="2"/>
        <v>13401.3</v>
      </c>
      <c r="N4" s="4">
        <f t="shared" si="3"/>
        <v>0.20321811680572111</v>
      </c>
    </row>
    <row r="5" spans="1:14" ht="9" hidden="1" customHeight="1" x14ac:dyDescent="0.25">
      <c r="A5" s="2">
        <v>0</v>
      </c>
      <c r="B5" s="2">
        <v>1</v>
      </c>
      <c r="C5" s="2">
        <v>0</v>
      </c>
      <c r="D5" s="24" t="str">
        <f>+"abr - "&amp;E5</f>
        <v>abr - 2011</v>
      </c>
      <c r="E5" s="25">
        <v>2011</v>
      </c>
      <c r="F5" s="3" t="s">
        <v>6</v>
      </c>
      <c r="G5" s="10">
        <v>8781.4</v>
      </c>
      <c r="H5" s="8">
        <f t="shared" si="0"/>
        <v>0.13316167617453228</v>
      </c>
      <c r="I5" s="7">
        <v>4483.3</v>
      </c>
      <c r="J5" s="8">
        <f t="shared" si="1"/>
        <v>6.7985030040002795E-2</v>
      </c>
      <c r="K5" s="9"/>
      <c r="L5" s="15">
        <v>65945.399999999994</v>
      </c>
      <c r="M5" s="15">
        <f t="shared" si="2"/>
        <v>13264.7</v>
      </c>
      <c r="N5" s="4">
        <f t="shared" si="3"/>
        <v>0.20114670621453509</v>
      </c>
    </row>
    <row r="6" spans="1:14" ht="9" hidden="1" customHeight="1" x14ac:dyDescent="0.25">
      <c r="A6" s="2">
        <v>0</v>
      </c>
      <c r="B6" s="2">
        <v>1</v>
      </c>
      <c r="C6" s="2">
        <v>0</v>
      </c>
      <c r="D6" s="24" t="str">
        <f>+"may -  "&amp;E6</f>
        <v>may -  2011</v>
      </c>
      <c r="E6" s="25">
        <v>2011</v>
      </c>
      <c r="F6" s="3" t="s">
        <v>7</v>
      </c>
      <c r="G6" s="10">
        <v>8705.2000000000007</v>
      </c>
      <c r="H6" s="8">
        <f t="shared" si="0"/>
        <v>0.13200617480521767</v>
      </c>
      <c r="I6" s="7">
        <v>4473.7</v>
      </c>
      <c r="J6" s="8">
        <f t="shared" si="1"/>
        <v>6.7839455064341109E-2</v>
      </c>
      <c r="K6" s="9"/>
      <c r="L6" s="15">
        <v>65945.399999999994</v>
      </c>
      <c r="M6" s="15">
        <f t="shared" si="2"/>
        <v>13178.900000000001</v>
      </c>
      <c r="N6" s="4">
        <f t="shared" si="3"/>
        <v>0.19984562986955878</v>
      </c>
    </row>
    <row r="7" spans="1:14" ht="9" hidden="1" customHeight="1" x14ac:dyDescent="0.25">
      <c r="A7" s="2">
        <v>0</v>
      </c>
      <c r="B7" s="2">
        <v>1</v>
      </c>
      <c r="C7" s="2">
        <v>0</v>
      </c>
      <c r="D7" s="24" t="str">
        <f>+"jun - "&amp;E7</f>
        <v>jun - 2011</v>
      </c>
      <c r="E7" s="25">
        <v>2011</v>
      </c>
      <c r="F7" s="3" t="s">
        <v>1</v>
      </c>
      <c r="G7" s="10">
        <v>8725.6</v>
      </c>
      <c r="H7" s="8">
        <f t="shared" si="0"/>
        <v>0.13231552162849874</v>
      </c>
      <c r="I7" s="7">
        <v>4371.3</v>
      </c>
      <c r="J7" s="8">
        <f t="shared" si="1"/>
        <v>6.6286655323949825E-2</v>
      </c>
      <c r="K7" s="9"/>
      <c r="L7" s="15">
        <v>65945.399999999994</v>
      </c>
      <c r="M7" s="15">
        <f t="shared" si="2"/>
        <v>13096.900000000001</v>
      </c>
      <c r="N7" s="4">
        <f t="shared" si="3"/>
        <v>0.19860217695244858</v>
      </c>
    </row>
    <row r="8" spans="1:14" ht="9" hidden="1" customHeight="1" x14ac:dyDescent="0.25">
      <c r="A8" s="2">
        <v>0</v>
      </c>
      <c r="B8" s="2">
        <v>1</v>
      </c>
      <c r="C8" s="2">
        <v>0</v>
      </c>
      <c r="D8" s="24" t="str">
        <f>+"jul - "&amp;E8</f>
        <v>jul - 2011</v>
      </c>
      <c r="E8" s="25">
        <v>2011</v>
      </c>
      <c r="F8" s="3" t="s">
        <v>8</v>
      </c>
      <c r="G8" s="10">
        <v>8670.1</v>
      </c>
      <c r="H8" s="8">
        <f t="shared" si="0"/>
        <v>0.13147391630045463</v>
      </c>
      <c r="I8" s="7">
        <v>4436.6000000000004</v>
      </c>
      <c r="J8" s="8">
        <f t="shared" si="1"/>
        <v>6.7276868439648571E-2</v>
      </c>
      <c r="K8" s="9"/>
      <c r="L8" s="15">
        <v>65945.399999999994</v>
      </c>
      <c r="M8" s="15">
        <f t="shared" si="2"/>
        <v>13106.7</v>
      </c>
      <c r="N8" s="4">
        <f t="shared" si="3"/>
        <v>0.19875078474010321</v>
      </c>
    </row>
    <row r="9" spans="1:14" ht="9" hidden="1" customHeight="1" x14ac:dyDescent="0.25">
      <c r="A9" s="2">
        <v>0</v>
      </c>
      <c r="B9" s="2">
        <v>1</v>
      </c>
      <c r="C9" s="2">
        <v>0</v>
      </c>
      <c r="D9" s="24" t="str">
        <f>+"ago - "&amp;E9</f>
        <v>ago - 2011</v>
      </c>
      <c r="E9" s="25">
        <v>2011</v>
      </c>
      <c r="F9" s="3" t="s">
        <v>9</v>
      </c>
      <c r="G9" s="10">
        <v>8696.1</v>
      </c>
      <c r="H9" s="8">
        <f t="shared" si="0"/>
        <v>0.13186818185953836</v>
      </c>
      <c r="I9" s="7">
        <v>4476.8</v>
      </c>
      <c r="J9" s="8">
        <f t="shared" si="1"/>
        <v>6.7886463650231862E-2</v>
      </c>
      <c r="K9" s="9"/>
      <c r="L9" s="15">
        <v>65945.399999999994</v>
      </c>
      <c r="M9" s="15">
        <f t="shared" si="2"/>
        <v>13172.900000000001</v>
      </c>
      <c r="N9" s="4">
        <f t="shared" si="3"/>
        <v>0.19975464550977023</v>
      </c>
    </row>
    <row r="10" spans="1:14" ht="9" hidden="1" customHeight="1" x14ac:dyDescent="0.25">
      <c r="A10" s="2">
        <v>0</v>
      </c>
      <c r="B10" s="2">
        <v>1</v>
      </c>
      <c r="C10" s="2">
        <v>0</v>
      </c>
      <c r="D10" s="24" t="str">
        <f>+"sep - "&amp;E10</f>
        <v>sep - 2011</v>
      </c>
      <c r="E10" s="25">
        <v>2011</v>
      </c>
      <c r="F10" s="3" t="s">
        <v>2</v>
      </c>
      <c r="G10" s="10">
        <v>8652.9</v>
      </c>
      <c r="H10" s="8">
        <f t="shared" si="0"/>
        <v>0.13121309446906076</v>
      </c>
      <c r="I10" s="7">
        <v>4482.5</v>
      </c>
      <c r="J10" s="8">
        <f t="shared" si="1"/>
        <v>6.7972898792030986E-2</v>
      </c>
      <c r="K10" s="9"/>
      <c r="L10" s="15">
        <v>65945.399999999994</v>
      </c>
      <c r="M10" s="15">
        <f t="shared" si="2"/>
        <v>13135.4</v>
      </c>
      <c r="N10" s="4">
        <f t="shared" si="3"/>
        <v>0.19918599326109176</v>
      </c>
    </row>
    <row r="11" spans="1:14" ht="9" hidden="1" customHeight="1" x14ac:dyDescent="0.25">
      <c r="A11" s="2">
        <v>0</v>
      </c>
      <c r="B11" s="2">
        <v>1</v>
      </c>
      <c r="C11" s="2">
        <v>0</v>
      </c>
      <c r="D11" s="24" t="str">
        <f>+"oct - "&amp;E11</f>
        <v>oct - 2011</v>
      </c>
      <c r="E11" s="25">
        <v>2011</v>
      </c>
      <c r="F11" s="3" t="s">
        <v>10</v>
      </c>
      <c r="G11" s="10">
        <v>9948.4</v>
      </c>
      <c r="H11" s="8">
        <f t="shared" si="0"/>
        <v>0.15085813415340571</v>
      </c>
      <c r="I11" s="7">
        <v>4372.8</v>
      </c>
      <c r="J11" s="8">
        <f t="shared" si="1"/>
        <v>6.6309401413896962E-2</v>
      </c>
      <c r="K11" s="9"/>
      <c r="L11" s="15">
        <v>65945.399999999994</v>
      </c>
      <c r="M11" s="15">
        <f t="shared" si="2"/>
        <v>14321.2</v>
      </c>
      <c r="N11" s="4">
        <f t="shared" si="3"/>
        <v>0.21716753556730267</v>
      </c>
    </row>
    <row r="12" spans="1:14" ht="9" hidden="1" customHeight="1" x14ac:dyDescent="0.25">
      <c r="A12" s="2">
        <v>0</v>
      </c>
      <c r="B12" s="2">
        <v>1</v>
      </c>
      <c r="C12" s="2">
        <v>0</v>
      </c>
      <c r="D12" s="24" t="str">
        <f>+"nov - "&amp;E12</f>
        <v>nov - 2011</v>
      </c>
      <c r="E12" s="25">
        <v>2011</v>
      </c>
      <c r="F12" s="3" t="s">
        <v>11</v>
      </c>
      <c r="G12" s="10">
        <v>9868.7000000000007</v>
      </c>
      <c r="H12" s="8">
        <f t="shared" si="0"/>
        <v>0.14964955857421444</v>
      </c>
      <c r="I12" s="7">
        <v>4369.3</v>
      </c>
      <c r="J12" s="8">
        <f t="shared" si="1"/>
        <v>6.6256327204020304E-2</v>
      </c>
      <c r="K12" s="9"/>
      <c r="L12" s="15">
        <v>65945.399999999994</v>
      </c>
      <c r="M12" s="15">
        <f t="shared" si="2"/>
        <v>14238</v>
      </c>
      <c r="N12" s="4">
        <f t="shared" si="3"/>
        <v>0.21590588577823475</v>
      </c>
    </row>
    <row r="13" spans="1:14" ht="9" customHeight="1" x14ac:dyDescent="0.25">
      <c r="A13" s="2">
        <v>1</v>
      </c>
      <c r="B13" s="2">
        <v>1</v>
      </c>
      <c r="C13" s="2">
        <v>0</v>
      </c>
      <c r="D13" s="24" t="str">
        <f>+"dic - "&amp;E13</f>
        <v>dic - 2011</v>
      </c>
      <c r="E13" s="25">
        <v>2011</v>
      </c>
      <c r="F13" s="3" t="s">
        <v>3</v>
      </c>
      <c r="G13" s="10">
        <v>10055.299999999999</v>
      </c>
      <c r="H13" s="8">
        <f t="shared" si="0"/>
        <v>0.1524791721636384</v>
      </c>
      <c r="I13" s="7">
        <v>4506.5</v>
      </c>
      <c r="J13" s="8">
        <f t="shared" si="1"/>
        <v>6.8336836231185194E-2</v>
      </c>
      <c r="K13" s="9"/>
      <c r="L13" s="15">
        <v>65945.399999999994</v>
      </c>
      <c r="M13" s="15">
        <f t="shared" si="2"/>
        <v>14561.8</v>
      </c>
      <c r="N13" s="4">
        <f t="shared" si="3"/>
        <v>0.2208160083948236</v>
      </c>
    </row>
    <row r="14" spans="1:14" ht="9" hidden="1" customHeight="1" x14ac:dyDescent="0.25">
      <c r="A14" s="2">
        <v>0</v>
      </c>
      <c r="B14" s="2">
        <v>1</v>
      </c>
      <c r="C14" s="2">
        <v>0</v>
      </c>
      <c r="D14" s="24" t="str">
        <f>+"ene - "&amp;E14</f>
        <v>ene - 2012</v>
      </c>
      <c r="E14" s="25">
        <v>2012</v>
      </c>
      <c r="F14" s="3" t="s">
        <v>4</v>
      </c>
      <c r="G14" s="10">
        <v>9948.2999999999993</v>
      </c>
      <c r="H14" s="8">
        <f t="shared" si="0"/>
        <v>0.13584653682343351</v>
      </c>
      <c r="I14" s="7">
        <v>4503.3999999999996</v>
      </c>
      <c r="J14" s="8">
        <f t="shared" si="1"/>
        <v>6.1495058847305613E-2</v>
      </c>
      <c r="K14" s="9"/>
      <c r="L14" s="15">
        <v>73231.899999999994</v>
      </c>
      <c r="M14" s="15">
        <f t="shared" si="2"/>
        <v>14451.699999999999</v>
      </c>
      <c r="N14" s="4">
        <f t="shared" si="3"/>
        <v>0.19734159567073911</v>
      </c>
    </row>
    <row r="15" spans="1:14" ht="9" hidden="1" customHeight="1" x14ac:dyDescent="0.25">
      <c r="A15" s="2">
        <v>0</v>
      </c>
      <c r="B15" s="2">
        <v>1</v>
      </c>
      <c r="C15" s="2">
        <v>0</v>
      </c>
      <c r="D15" s="24" t="str">
        <f>+"feb - "&amp;E15</f>
        <v>feb - 2012</v>
      </c>
      <c r="E15" s="25">
        <v>2012</v>
      </c>
      <c r="F15" s="3" t="s">
        <v>5</v>
      </c>
      <c r="G15" s="10">
        <v>10069.6</v>
      </c>
      <c r="H15" s="8">
        <f t="shared" si="0"/>
        <v>0.13750291880997217</v>
      </c>
      <c r="I15" s="7">
        <v>4505.3999999999996</v>
      </c>
      <c r="J15" s="8">
        <f t="shared" si="1"/>
        <v>6.1522369349969068E-2</v>
      </c>
      <c r="K15" s="9"/>
      <c r="L15" s="15">
        <v>73231.899999999994</v>
      </c>
      <c r="M15" s="15">
        <f t="shared" si="2"/>
        <v>14575</v>
      </c>
      <c r="N15" s="4">
        <f t="shared" si="3"/>
        <v>0.19902528815994125</v>
      </c>
    </row>
    <row r="16" spans="1:14" ht="9" hidden="1" customHeight="1" x14ac:dyDescent="0.25">
      <c r="A16" s="2">
        <v>0</v>
      </c>
      <c r="B16" s="2">
        <v>1</v>
      </c>
      <c r="C16" s="2">
        <v>0</v>
      </c>
      <c r="D16" s="24" t="str">
        <f>+"mar - "&amp;E16</f>
        <v>mar - 2012</v>
      </c>
      <c r="E16" s="25">
        <v>2012</v>
      </c>
      <c r="F16" s="3" t="s">
        <v>0</v>
      </c>
      <c r="G16" s="10">
        <v>10178.299999999999</v>
      </c>
      <c r="H16" s="8">
        <f t="shared" si="0"/>
        <v>0.13898724462973103</v>
      </c>
      <c r="I16" s="7">
        <v>4822.6000000000004</v>
      </c>
      <c r="J16" s="8">
        <f t="shared" si="1"/>
        <v>6.5853815072393324E-2</v>
      </c>
      <c r="K16" s="9"/>
      <c r="L16" s="15">
        <v>73231.899999999994</v>
      </c>
      <c r="M16" s="15">
        <f t="shared" si="2"/>
        <v>15000.9</v>
      </c>
      <c r="N16" s="4">
        <f t="shared" si="3"/>
        <v>0.20484105970212435</v>
      </c>
    </row>
    <row r="17" spans="1:14" ht="9" hidden="1" customHeight="1" x14ac:dyDescent="0.25">
      <c r="A17" s="2">
        <v>0</v>
      </c>
      <c r="B17" s="2">
        <v>1</v>
      </c>
      <c r="C17" s="2">
        <v>0</v>
      </c>
      <c r="D17" s="24" t="str">
        <f>+"abr - "&amp;E17</f>
        <v>abr - 2012</v>
      </c>
      <c r="E17" s="25">
        <v>2012</v>
      </c>
      <c r="F17" s="3" t="s">
        <v>6</v>
      </c>
      <c r="G17" s="10">
        <v>10113.1</v>
      </c>
      <c r="H17" s="8">
        <f t="shared" si="0"/>
        <v>0.13809692224290235</v>
      </c>
      <c r="I17" s="7">
        <v>6147.6</v>
      </c>
      <c r="J17" s="8">
        <f t="shared" si="1"/>
        <v>8.3947023086933442E-2</v>
      </c>
      <c r="K17" s="18"/>
      <c r="L17" s="15">
        <v>73231.899999999994</v>
      </c>
      <c r="M17" s="15">
        <f t="shared" si="2"/>
        <v>16260.7</v>
      </c>
      <c r="N17" s="4">
        <f t="shared" si="3"/>
        <v>0.22204394532983579</v>
      </c>
    </row>
    <row r="18" spans="1:14" ht="9" hidden="1" customHeight="1" x14ac:dyDescent="0.25">
      <c r="A18" s="2">
        <v>0</v>
      </c>
      <c r="B18" s="2">
        <v>1</v>
      </c>
      <c r="C18" s="2">
        <v>0</v>
      </c>
      <c r="D18" s="24" t="str">
        <f>+"may -  "&amp;E18</f>
        <v>may -  2012</v>
      </c>
      <c r="E18" s="25">
        <v>2012</v>
      </c>
      <c r="F18" s="3" t="s">
        <v>7</v>
      </c>
      <c r="G18" s="10">
        <v>10097.1</v>
      </c>
      <c r="H18" s="8">
        <f t="shared" si="0"/>
        <v>0.13787843822159471</v>
      </c>
      <c r="I18" s="7">
        <v>6033.2</v>
      </c>
      <c r="J18" s="8">
        <f t="shared" si="1"/>
        <v>8.2384862334583697E-2</v>
      </c>
      <c r="K18" s="18"/>
      <c r="L18" s="15">
        <v>73231.899999999994</v>
      </c>
      <c r="M18" s="15">
        <f t="shared" si="2"/>
        <v>16130.3</v>
      </c>
      <c r="N18" s="4">
        <f t="shared" si="3"/>
        <v>0.2202633005561784</v>
      </c>
    </row>
    <row r="19" spans="1:14" ht="9" hidden="1" customHeight="1" x14ac:dyDescent="0.25">
      <c r="A19" s="2">
        <v>0</v>
      </c>
      <c r="B19" s="2">
        <v>1</v>
      </c>
      <c r="C19" s="2">
        <v>0</v>
      </c>
      <c r="D19" s="24" t="str">
        <f>+"jun - "&amp;E19</f>
        <v>jun - 2012</v>
      </c>
      <c r="E19" s="25">
        <v>2012</v>
      </c>
      <c r="F19" s="3" t="s">
        <v>1</v>
      </c>
      <c r="G19" s="10">
        <v>10015.6</v>
      </c>
      <c r="H19" s="8">
        <f t="shared" si="0"/>
        <v>0.13676553523805884</v>
      </c>
      <c r="I19" s="7">
        <v>6115.6</v>
      </c>
      <c r="J19" s="8">
        <f t="shared" si="1"/>
        <v>8.3510055044318132E-2</v>
      </c>
      <c r="K19" s="18"/>
      <c r="L19" s="15">
        <v>73231.899999999994</v>
      </c>
      <c r="M19" s="15">
        <f t="shared" si="2"/>
        <v>16131.2</v>
      </c>
      <c r="N19" s="4">
        <f t="shared" si="3"/>
        <v>0.22027559028237698</v>
      </c>
    </row>
    <row r="20" spans="1:14" ht="9" hidden="1" customHeight="1" x14ac:dyDescent="0.25">
      <c r="A20" s="2">
        <v>0</v>
      </c>
      <c r="B20" s="2">
        <v>1</v>
      </c>
      <c r="C20" s="2">
        <v>0</v>
      </c>
      <c r="D20" s="24" t="str">
        <f>+"jul - "&amp;E20</f>
        <v>jul - 2012</v>
      </c>
      <c r="E20" s="25">
        <v>2012</v>
      </c>
      <c r="F20" s="3" t="s">
        <v>8</v>
      </c>
      <c r="G20" s="10">
        <v>10027.799999999999</v>
      </c>
      <c r="H20" s="8">
        <f t="shared" si="0"/>
        <v>0.1369321293043059</v>
      </c>
      <c r="I20" s="7">
        <v>6151.7</v>
      </c>
      <c r="J20" s="8">
        <f t="shared" si="1"/>
        <v>8.4003009617393515E-2</v>
      </c>
      <c r="K20" s="18"/>
      <c r="L20" s="15">
        <v>73231.899999999994</v>
      </c>
      <c r="M20" s="15">
        <f t="shared" si="2"/>
        <v>16179.5</v>
      </c>
      <c r="N20" s="4">
        <f t="shared" si="3"/>
        <v>0.22093513892169944</v>
      </c>
    </row>
    <row r="21" spans="1:14" ht="9" hidden="1" customHeight="1" x14ac:dyDescent="0.25">
      <c r="A21" s="2">
        <v>0</v>
      </c>
      <c r="B21" s="2">
        <v>1</v>
      </c>
      <c r="C21" s="2">
        <v>0</v>
      </c>
      <c r="D21" s="24" t="str">
        <f>+"ago - "&amp;E21</f>
        <v>ago - 2012</v>
      </c>
      <c r="E21" s="25">
        <v>2012</v>
      </c>
      <c r="F21" s="3" t="s">
        <v>9</v>
      </c>
      <c r="G21" s="10">
        <v>10000.4</v>
      </c>
      <c r="H21" s="8">
        <f t="shared" si="0"/>
        <v>0.13655797541781656</v>
      </c>
      <c r="I21" s="7">
        <v>6415.1</v>
      </c>
      <c r="J21" s="8">
        <f t="shared" si="1"/>
        <v>8.7599802818170786E-2</v>
      </c>
      <c r="K21" s="9"/>
      <c r="L21" s="15">
        <v>73231.899999999994</v>
      </c>
      <c r="M21" s="15">
        <f t="shared" si="2"/>
        <v>16415.5</v>
      </c>
      <c r="N21" s="4">
        <f t="shared" si="3"/>
        <v>0.22415777823598734</v>
      </c>
    </row>
    <row r="22" spans="1:14" ht="9" hidden="1" customHeight="1" x14ac:dyDescent="0.25">
      <c r="A22" s="2">
        <v>0</v>
      </c>
      <c r="B22" s="2">
        <v>1</v>
      </c>
      <c r="C22" s="2">
        <v>0</v>
      </c>
      <c r="D22" s="24" t="str">
        <f>+"sep - "&amp;E22</f>
        <v>sep - 2012</v>
      </c>
      <c r="E22" s="25">
        <v>2012</v>
      </c>
      <c r="F22" s="3" t="s">
        <v>2</v>
      </c>
      <c r="G22" s="10">
        <v>10658.6</v>
      </c>
      <c r="H22" s="8">
        <f t="shared" si="0"/>
        <v>0.14554586184436019</v>
      </c>
      <c r="I22" s="7">
        <v>6531</v>
      </c>
      <c r="J22" s="8">
        <f t="shared" si="1"/>
        <v>8.9182446447518091E-2</v>
      </c>
      <c r="K22" s="9"/>
      <c r="L22" s="15">
        <v>73231.899999999994</v>
      </c>
      <c r="M22" s="15">
        <f t="shared" si="2"/>
        <v>17189.599999999999</v>
      </c>
      <c r="N22" s="4">
        <f t="shared" si="3"/>
        <v>0.23472830829187827</v>
      </c>
    </row>
    <row r="23" spans="1:14" ht="9" hidden="1" customHeight="1" x14ac:dyDescent="0.25">
      <c r="A23" s="2">
        <v>0</v>
      </c>
      <c r="B23" s="2">
        <v>1</v>
      </c>
      <c r="C23" s="2">
        <v>0</v>
      </c>
      <c r="D23" s="24" t="str">
        <f>+"oct - "&amp;E23</f>
        <v>oct - 2012</v>
      </c>
      <c r="E23" s="25">
        <v>2012</v>
      </c>
      <c r="F23" s="3" t="s">
        <v>10</v>
      </c>
      <c r="G23" s="10">
        <v>10709.3</v>
      </c>
      <c r="H23" s="8">
        <f t="shared" si="0"/>
        <v>0.1462381830868788</v>
      </c>
      <c r="I23" s="7">
        <v>6708</v>
      </c>
      <c r="J23" s="8">
        <f t="shared" si="1"/>
        <v>9.1599425933234016E-2</v>
      </c>
      <c r="K23" s="9"/>
      <c r="L23" s="15">
        <v>73231.899999999994</v>
      </c>
      <c r="M23" s="15">
        <f t="shared" si="2"/>
        <v>17417.3</v>
      </c>
      <c r="N23" s="4">
        <f t="shared" si="3"/>
        <v>0.23783760902011283</v>
      </c>
    </row>
    <row r="24" spans="1:14" ht="9" hidden="1" customHeight="1" x14ac:dyDescent="0.25">
      <c r="A24" s="2">
        <v>0</v>
      </c>
      <c r="B24" s="2">
        <v>1</v>
      </c>
      <c r="C24" s="2">
        <v>0</v>
      </c>
      <c r="D24" s="24" t="str">
        <f>+"nov - "&amp;E24</f>
        <v>nov - 2012</v>
      </c>
      <c r="E24" s="25">
        <v>2012</v>
      </c>
      <c r="F24" s="3" t="s">
        <v>11</v>
      </c>
      <c r="G24" s="10">
        <v>10702.2</v>
      </c>
      <c r="H24" s="8">
        <f t="shared" si="0"/>
        <v>0.14614123080242356</v>
      </c>
      <c r="I24" s="7">
        <v>7334.9</v>
      </c>
      <c r="J24" s="8">
        <f t="shared" si="1"/>
        <v>0.10015990299309455</v>
      </c>
      <c r="K24" s="9"/>
      <c r="L24" s="15">
        <v>73231.899999999994</v>
      </c>
      <c r="M24" s="15">
        <f t="shared" si="2"/>
        <v>18037.099999999999</v>
      </c>
      <c r="N24" s="4">
        <f t="shared" si="3"/>
        <v>0.24630113379551807</v>
      </c>
    </row>
    <row r="25" spans="1:14" ht="9" customHeight="1" x14ac:dyDescent="0.25">
      <c r="A25" s="2">
        <v>1</v>
      </c>
      <c r="B25" s="2">
        <v>1</v>
      </c>
      <c r="C25" s="2">
        <v>0</v>
      </c>
      <c r="D25" s="24" t="str">
        <f>+"dic - "&amp;E25</f>
        <v>dic - 2012</v>
      </c>
      <c r="E25" s="25">
        <v>2012</v>
      </c>
      <c r="F25" s="3" t="s">
        <v>3</v>
      </c>
      <c r="G25" s="10">
        <v>10871.8</v>
      </c>
      <c r="H25" s="8">
        <f t="shared" si="0"/>
        <v>0.14845716142828466</v>
      </c>
      <c r="I25" s="7">
        <v>7780.5</v>
      </c>
      <c r="J25" s="8">
        <f t="shared" si="1"/>
        <v>0.10624468298651271</v>
      </c>
      <c r="K25" s="9"/>
      <c r="L25" s="15">
        <v>73231.899999999994</v>
      </c>
      <c r="M25" s="15">
        <f t="shared" si="2"/>
        <v>18652.3</v>
      </c>
      <c r="N25" s="4">
        <f t="shared" si="3"/>
        <v>0.25470184441479737</v>
      </c>
    </row>
    <row r="26" spans="1:14" ht="9" hidden="1" customHeight="1" x14ac:dyDescent="0.25">
      <c r="A26" s="2">
        <v>0</v>
      </c>
      <c r="B26" s="2">
        <v>1</v>
      </c>
      <c r="C26" s="2">
        <v>0</v>
      </c>
      <c r="D26" s="24" t="str">
        <f>+"ene - "&amp;E26</f>
        <v>ene - 2013</v>
      </c>
      <c r="E26" s="25">
        <v>2013</v>
      </c>
      <c r="F26" s="3" t="s">
        <v>4</v>
      </c>
      <c r="G26" s="10">
        <v>10899.1</v>
      </c>
      <c r="H26" s="8">
        <f t="shared" si="0"/>
        <v>0.11647174739145862</v>
      </c>
      <c r="I26" s="7">
        <v>7874.4</v>
      </c>
      <c r="J26" s="8">
        <f t="shared" si="1"/>
        <v>8.4148702889165303E-2</v>
      </c>
      <c r="K26" s="9"/>
      <c r="L26" s="15">
        <v>93577.2</v>
      </c>
      <c r="M26" s="15">
        <f t="shared" si="2"/>
        <v>18773.5</v>
      </c>
      <c r="N26" s="4">
        <f t="shared" si="3"/>
        <v>0.20062045028062392</v>
      </c>
    </row>
    <row r="27" spans="1:14" ht="9" hidden="1" customHeight="1" x14ac:dyDescent="0.25">
      <c r="A27" s="2">
        <v>0</v>
      </c>
      <c r="B27" s="2">
        <v>1</v>
      </c>
      <c r="C27" s="2">
        <v>0</v>
      </c>
      <c r="D27" s="24" t="str">
        <f>+"feb - "&amp;E27</f>
        <v>feb - 2013</v>
      </c>
      <c r="E27" s="25">
        <v>2013</v>
      </c>
      <c r="F27" s="3" t="s">
        <v>5</v>
      </c>
      <c r="G27" s="10">
        <v>12283.5</v>
      </c>
      <c r="H27" s="8">
        <f t="shared" si="0"/>
        <v>0.13126594939793026</v>
      </c>
      <c r="I27" s="7">
        <v>7766.9</v>
      </c>
      <c r="J27" s="8">
        <f t="shared" si="1"/>
        <v>8.2999918783635329E-2</v>
      </c>
      <c r="K27" s="9"/>
      <c r="L27" s="15">
        <v>93577.2</v>
      </c>
      <c r="M27" s="15">
        <f t="shared" si="2"/>
        <v>20050.400000000001</v>
      </c>
      <c r="N27" s="4">
        <f t="shared" si="3"/>
        <v>0.21426586818156562</v>
      </c>
    </row>
    <row r="28" spans="1:14" ht="9" hidden="1" customHeight="1" x14ac:dyDescent="0.25">
      <c r="A28" s="2">
        <v>0</v>
      </c>
      <c r="B28" s="2">
        <v>1</v>
      </c>
      <c r="C28" s="2">
        <v>0</v>
      </c>
      <c r="D28" s="24" t="str">
        <f>+"mar - "&amp;E28</f>
        <v>mar - 2013</v>
      </c>
      <c r="E28" s="25">
        <v>2013</v>
      </c>
      <c r="F28" s="3" t="s">
        <v>0</v>
      </c>
      <c r="G28" s="10">
        <v>12330.7</v>
      </c>
      <c r="H28" s="8">
        <f t="shared" si="0"/>
        <v>0.13177034576798624</v>
      </c>
      <c r="I28" s="7">
        <v>7866.3</v>
      </c>
      <c r="J28" s="8">
        <f t="shared" si="1"/>
        <v>8.40621433426091E-2</v>
      </c>
      <c r="K28" s="9"/>
      <c r="L28" s="15">
        <v>93577.2</v>
      </c>
      <c r="M28" s="15">
        <f t="shared" si="2"/>
        <v>20197</v>
      </c>
      <c r="N28" s="4">
        <f t="shared" si="3"/>
        <v>0.21583248911059533</v>
      </c>
    </row>
    <row r="29" spans="1:14" ht="9" hidden="1" customHeight="1" x14ac:dyDescent="0.25">
      <c r="A29" s="2">
        <v>0</v>
      </c>
      <c r="B29" s="2">
        <v>1</v>
      </c>
      <c r="C29" s="2">
        <v>0</v>
      </c>
      <c r="D29" s="24" t="str">
        <f>+"abr - "&amp;E29</f>
        <v>abr - 2013</v>
      </c>
      <c r="E29" s="25">
        <v>2013</v>
      </c>
      <c r="F29" s="3" t="s">
        <v>6</v>
      </c>
      <c r="G29" s="10">
        <v>12321.3</v>
      </c>
      <c r="H29" s="8">
        <f t="shared" si="0"/>
        <v>0.13166989394852591</v>
      </c>
      <c r="I29" s="7">
        <v>8035.2</v>
      </c>
      <c r="J29" s="8">
        <f t="shared" si="1"/>
        <v>8.5867070183762717E-2</v>
      </c>
      <c r="K29" s="9"/>
      <c r="L29" s="15">
        <v>93577.2</v>
      </c>
      <c r="M29" s="15">
        <f t="shared" si="2"/>
        <v>20356.5</v>
      </c>
      <c r="N29" s="4">
        <f t="shared" si="3"/>
        <v>0.21753696413228865</v>
      </c>
    </row>
    <row r="30" spans="1:14" ht="9" hidden="1" customHeight="1" x14ac:dyDescent="0.25">
      <c r="A30" s="2">
        <v>0</v>
      </c>
      <c r="B30" s="2">
        <v>1</v>
      </c>
      <c r="C30" s="2">
        <v>0</v>
      </c>
      <c r="D30" s="24" t="str">
        <f>+"may -  "&amp;E30</f>
        <v>may -  2013</v>
      </c>
      <c r="E30" s="25">
        <v>2013</v>
      </c>
      <c r="F30" s="3" t="s">
        <v>7</v>
      </c>
      <c r="G30" s="10">
        <v>12375.2</v>
      </c>
      <c r="H30" s="8">
        <f t="shared" si="0"/>
        <v>0.13224588895585679</v>
      </c>
      <c r="I30" s="7">
        <v>8208.7999999999993</v>
      </c>
      <c r="J30" s="8">
        <f t="shared" si="1"/>
        <v>8.7722222934646474E-2</v>
      </c>
      <c r="K30" s="9"/>
      <c r="L30" s="15">
        <v>93577.2</v>
      </c>
      <c r="M30" s="15">
        <f t="shared" si="2"/>
        <v>20584</v>
      </c>
      <c r="N30" s="4">
        <f t="shared" si="3"/>
        <v>0.21996811189050325</v>
      </c>
    </row>
    <row r="31" spans="1:14" ht="9" hidden="1" customHeight="1" x14ac:dyDescent="0.25">
      <c r="A31" s="2">
        <v>0</v>
      </c>
      <c r="B31" s="2">
        <v>1</v>
      </c>
      <c r="C31" s="2">
        <v>0</v>
      </c>
      <c r="D31" s="24" t="str">
        <f>+"jun - "&amp;E31</f>
        <v>jun - 2013</v>
      </c>
      <c r="E31" s="25">
        <v>2013</v>
      </c>
      <c r="F31" s="3" t="s">
        <v>1</v>
      </c>
      <c r="G31" s="10">
        <v>12532.5</v>
      </c>
      <c r="H31" s="8">
        <f t="shared" si="0"/>
        <v>0.13392685397725088</v>
      </c>
      <c r="I31" s="7">
        <v>8418.7000000000007</v>
      </c>
      <c r="J31" s="8">
        <f t="shared" si="1"/>
        <v>8.9965290690467353E-2</v>
      </c>
      <c r="K31" s="9"/>
      <c r="L31" s="15">
        <v>93577.2</v>
      </c>
      <c r="M31" s="15">
        <f t="shared" si="2"/>
        <v>20951.2</v>
      </c>
      <c r="N31" s="4">
        <f t="shared" si="3"/>
        <v>0.22389214466771823</v>
      </c>
    </row>
    <row r="32" spans="1:14" ht="9" hidden="1" customHeight="1" x14ac:dyDescent="0.25">
      <c r="A32" s="2">
        <v>0</v>
      </c>
      <c r="B32" s="2">
        <v>1</v>
      </c>
      <c r="C32" s="2">
        <v>0</v>
      </c>
      <c r="D32" s="24" t="str">
        <f>+"jul - "&amp;E32</f>
        <v>jul - 2013</v>
      </c>
      <c r="E32" s="25">
        <v>2013</v>
      </c>
      <c r="F32" s="3" t="s">
        <v>8</v>
      </c>
      <c r="G32" s="10">
        <v>12578.1</v>
      </c>
      <c r="H32" s="8">
        <f t="shared" si="0"/>
        <v>0.13441415216527103</v>
      </c>
      <c r="I32" s="7">
        <v>8546.6</v>
      </c>
      <c r="J32" s="8">
        <f t="shared" si="1"/>
        <v>9.1332076616953708E-2</v>
      </c>
      <c r="K32" s="9"/>
      <c r="L32" s="15">
        <v>93577.2</v>
      </c>
      <c r="M32" s="15">
        <f t="shared" si="2"/>
        <v>21124.7</v>
      </c>
      <c r="N32" s="4">
        <f t="shared" si="3"/>
        <v>0.22574622878222475</v>
      </c>
    </row>
    <row r="33" spans="1:14" ht="9" hidden="1" customHeight="1" x14ac:dyDescent="0.25">
      <c r="A33" s="2">
        <v>0</v>
      </c>
      <c r="B33" s="2">
        <v>1</v>
      </c>
      <c r="C33" s="2">
        <v>0</v>
      </c>
      <c r="D33" s="24" t="str">
        <f>+"ago - "&amp;E33</f>
        <v>ago - 2013</v>
      </c>
      <c r="E33" s="25">
        <v>2013</v>
      </c>
      <c r="F33" s="3" t="s">
        <v>9</v>
      </c>
      <c r="G33" s="10">
        <v>12518.6</v>
      </c>
      <c r="H33" s="8">
        <f t="shared" si="0"/>
        <v>0.1337783135208149</v>
      </c>
      <c r="I33" s="7">
        <v>8624.6</v>
      </c>
      <c r="J33" s="8">
        <f t="shared" si="1"/>
        <v>9.2165612991198714E-2</v>
      </c>
      <c r="K33" s="9"/>
      <c r="L33" s="15">
        <v>93577.2</v>
      </c>
      <c r="M33" s="15">
        <f t="shared" si="2"/>
        <v>21143.200000000001</v>
      </c>
      <c r="N33" s="4">
        <f t="shared" si="3"/>
        <v>0.22594392651201362</v>
      </c>
    </row>
    <row r="34" spans="1:14" ht="9" hidden="1" customHeight="1" x14ac:dyDescent="0.25">
      <c r="A34" s="2">
        <v>0</v>
      </c>
      <c r="B34" s="2">
        <v>1</v>
      </c>
      <c r="C34" s="2">
        <v>0</v>
      </c>
      <c r="D34" s="24" t="str">
        <f>+"sep - "&amp;E34</f>
        <v>sep - 2013</v>
      </c>
      <c r="E34" s="25">
        <v>2013</v>
      </c>
      <c r="F34" s="3" t="s">
        <v>2</v>
      </c>
      <c r="G34" s="10">
        <v>12529.2</v>
      </c>
      <c r="H34" s="8">
        <f t="shared" si="0"/>
        <v>0.13389158897680206</v>
      </c>
      <c r="I34" s="7">
        <v>8745</v>
      </c>
      <c r="J34" s="8">
        <f t="shared" si="1"/>
        <v>9.3452251189392294E-2</v>
      </c>
      <c r="K34" s="9"/>
      <c r="L34" s="15">
        <v>93577.2</v>
      </c>
      <c r="M34" s="15">
        <f t="shared" si="2"/>
        <v>21274.2</v>
      </c>
      <c r="N34" s="4">
        <f t="shared" si="3"/>
        <v>0.22734384016619436</v>
      </c>
    </row>
    <row r="35" spans="1:14" ht="9" hidden="1" customHeight="1" x14ac:dyDescent="0.25">
      <c r="A35" s="2">
        <v>0</v>
      </c>
      <c r="B35" s="2">
        <v>1</v>
      </c>
      <c r="C35" s="2">
        <v>0</v>
      </c>
      <c r="D35" s="24" t="str">
        <f>+"oct - "&amp;E35</f>
        <v>oct - 2013</v>
      </c>
      <c r="E35" s="25">
        <v>2013</v>
      </c>
      <c r="F35" s="3" t="s">
        <v>10</v>
      </c>
      <c r="G35" s="10">
        <v>12606.4</v>
      </c>
      <c r="H35" s="8">
        <f t="shared" si="0"/>
        <v>0.13471657626002914</v>
      </c>
      <c r="I35" s="7">
        <v>9287.7999999999993</v>
      </c>
      <c r="J35" s="8">
        <f t="shared" si="1"/>
        <v>9.9252809445035756E-2</v>
      </c>
      <c r="K35" s="9"/>
      <c r="L35" s="15">
        <v>93577.2</v>
      </c>
      <c r="M35" s="15">
        <f t="shared" si="2"/>
        <v>21894.199999999997</v>
      </c>
      <c r="N35" s="4">
        <f t="shared" si="3"/>
        <v>0.2339693857050649</v>
      </c>
    </row>
    <row r="36" spans="1:14" ht="9" hidden="1" customHeight="1" x14ac:dyDescent="0.25">
      <c r="A36" s="2">
        <v>0</v>
      </c>
      <c r="B36" s="2">
        <v>1</v>
      </c>
      <c r="C36" s="2">
        <v>0</v>
      </c>
      <c r="D36" s="24" t="str">
        <f>+"nov - "&amp;E36</f>
        <v>nov - 2013</v>
      </c>
      <c r="E36" s="25">
        <v>2013</v>
      </c>
      <c r="F36" s="3" t="s">
        <v>11</v>
      </c>
      <c r="G36" s="10">
        <v>12847.4</v>
      </c>
      <c r="H36" s="8">
        <f t="shared" si="0"/>
        <v>0.13729198992917077</v>
      </c>
      <c r="I36" s="7">
        <v>9644.2999999999993</v>
      </c>
      <c r="J36" s="8">
        <f t="shared" si="1"/>
        <v>0.10306249812988634</v>
      </c>
      <c r="K36" s="18"/>
      <c r="L36" s="15">
        <v>93577.2</v>
      </c>
      <c r="M36" s="15">
        <f t="shared" si="2"/>
        <v>22491.699999999997</v>
      </c>
      <c r="N36" s="4">
        <f t="shared" si="3"/>
        <v>0.2403544880590571</v>
      </c>
    </row>
    <row r="37" spans="1:14" ht="9" customHeight="1" x14ac:dyDescent="0.25">
      <c r="A37" s="2">
        <v>1</v>
      </c>
      <c r="B37" s="2">
        <v>1</v>
      </c>
      <c r="C37" s="2">
        <v>0</v>
      </c>
      <c r="D37" s="24" t="str">
        <f>+"dic - "&amp;E37</f>
        <v>dic - 2013</v>
      </c>
      <c r="E37" s="25">
        <v>2013</v>
      </c>
      <c r="F37" s="3" t="s">
        <v>3</v>
      </c>
      <c r="G37" s="10">
        <v>12920.1</v>
      </c>
      <c r="H37" s="8">
        <f t="shared" si="0"/>
        <v>0.13806888857542224</v>
      </c>
      <c r="I37" s="7">
        <v>9926.6</v>
      </c>
      <c r="J37" s="8">
        <f t="shared" si="1"/>
        <v>0.10607925862282694</v>
      </c>
      <c r="K37" s="18"/>
      <c r="L37" s="15">
        <v>93577.2</v>
      </c>
      <c r="M37" s="15">
        <f>+G37+I37</f>
        <v>22846.7</v>
      </c>
      <c r="N37" s="4">
        <f t="shared" si="3"/>
        <v>0.24414814719824915</v>
      </c>
    </row>
    <row r="38" spans="1:14" ht="9" hidden="1" customHeight="1" x14ac:dyDescent="0.25">
      <c r="A38" s="2">
        <v>0</v>
      </c>
      <c r="B38" s="2">
        <v>1</v>
      </c>
      <c r="C38" s="2">
        <v>0</v>
      </c>
      <c r="D38" s="24" t="str">
        <f>+"ene - "&amp;E38</f>
        <v>ene - 2014</v>
      </c>
      <c r="E38" s="25">
        <v>2014</v>
      </c>
      <c r="F38" s="3" t="s">
        <v>4</v>
      </c>
      <c r="G38" s="10">
        <v>12955.6</v>
      </c>
      <c r="H38" s="8">
        <f t="shared" si="0"/>
        <v>0.1281537417576874</v>
      </c>
      <c r="I38" s="7">
        <v>10047.5</v>
      </c>
      <c r="J38" s="8">
        <f t="shared" si="1"/>
        <v>9.9387501953623461E-2</v>
      </c>
      <c r="K38" s="18"/>
      <c r="L38" s="15">
        <v>101094.2</v>
      </c>
      <c r="M38" s="15">
        <f t="shared" si="2"/>
        <v>23003.1</v>
      </c>
      <c r="N38" s="4">
        <f t="shared" si="3"/>
        <v>0.22754124371131082</v>
      </c>
    </row>
    <row r="39" spans="1:14" ht="9" hidden="1" customHeight="1" x14ac:dyDescent="0.25">
      <c r="A39" s="2">
        <v>0</v>
      </c>
      <c r="B39" s="2">
        <v>1</v>
      </c>
      <c r="C39" s="2">
        <v>0</v>
      </c>
      <c r="D39" s="24" t="str">
        <f>+"feb - "&amp;E39</f>
        <v>feb - 2014</v>
      </c>
      <c r="E39" s="25">
        <v>2014</v>
      </c>
      <c r="F39" s="3" t="s">
        <v>5</v>
      </c>
      <c r="G39" s="10">
        <v>13029</v>
      </c>
      <c r="H39" s="8">
        <f t="shared" si="0"/>
        <v>0.1288797972583986</v>
      </c>
      <c r="I39" s="7">
        <v>10456.4</v>
      </c>
      <c r="J39" s="8">
        <f t="shared" si="1"/>
        <v>0.10343224438197246</v>
      </c>
      <c r="K39" s="18"/>
      <c r="L39" s="15">
        <v>101094.2</v>
      </c>
      <c r="M39" s="15">
        <f t="shared" si="2"/>
        <v>23485.4</v>
      </c>
      <c r="N39" s="4">
        <f t="shared" si="3"/>
        <v>0.23231204164037109</v>
      </c>
    </row>
    <row r="40" spans="1:14" ht="9" hidden="1" customHeight="1" x14ac:dyDescent="0.25">
      <c r="A40" s="2">
        <v>0</v>
      </c>
      <c r="B40" s="2">
        <v>1</v>
      </c>
      <c r="C40" s="2">
        <v>0</v>
      </c>
      <c r="D40" s="24" t="str">
        <f>+"mar - "&amp;E40</f>
        <v>mar - 2014</v>
      </c>
      <c r="E40" s="25">
        <v>2014</v>
      </c>
      <c r="F40" s="3" t="s">
        <v>0</v>
      </c>
      <c r="G40" s="10">
        <v>12899</v>
      </c>
      <c r="H40" s="8">
        <f t="shared" si="0"/>
        <v>0.12759386789746593</v>
      </c>
      <c r="I40" s="7">
        <v>10869.8</v>
      </c>
      <c r="J40" s="8">
        <f t="shared" si="1"/>
        <v>0.10752149974973836</v>
      </c>
      <c r="K40" s="9"/>
      <c r="L40" s="15">
        <v>101094.2</v>
      </c>
      <c r="M40" s="15">
        <f t="shared" si="2"/>
        <v>23768.799999999999</v>
      </c>
      <c r="N40" s="4">
        <f t="shared" si="3"/>
        <v>0.23511536764720428</v>
      </c>
    </row>
    <row r="41" spans="1:14" ht="9" hidden="1" customHeight="1" x14ac:dyDescent="0.25">
      <c r="A41" s="2">
        <v>0</v>
      </c>
      <c r="B41" s="2">
        <v>1</v>
      </c>
      <c r="C41" s="2">
        <v>0</v>
      </c>
      <c r="D41" s="24" t="str">
        <f>+"abr - "&amp;E41</f>
        <v>abr - 2014</v>
      </c>
      <c r="E41" s="25">
        <v>2014</v>
      </c>
      <c r="F41" s="3" t="s">
        <v>6</v>
      </c>
      <c r="G41" s="10">
        <v>12930.4</v>
      </c>
      <c r="H41" s="8">
        <f t="shared" si="0"/>
        <v>0.12790446929695273</v>
      </c>
      <c r="I41" s="7">
        <v>11075.6</v>
      </c>
      <c r="J41" s="8">
        <f t="shared" si="1"/>
        <v>0.10955722484573795</v>
      </c>
      <c r="K41" s="9"/>
      <c r="L41" s="15">
        <v>101094.2</v>
      </c>
      <c r="M41" s="15">
        <f t="shared" si="2"/>
        <v>24006</v>
      </c>
      <c r="N41" s="4">
        <f t="shared" si="3"/>
        <v>0.23746169414269069</v>
      </c>
    </row>
    <row r="42" spans="1:14" ht="9" hidden="1" customHeight="1" x14ac:dyDescent="0.25">
      <c r="A42" s="2">
        <v>0</v>
      </c>
      <c r="B42" s="2">
        <v>1</v>
      </c>
      <c r="C42" s="2">
        <v>0</v>
      </c>
      <c r="D42" s="24" t="str">
        <f>+"may -  "&amp;E42</f>
        <v>may -  2014</v>
      </c>
      <c r="E42" s="25">
        <v>2014</v>
      </c>
      <c r="F42" s="3" t="s">
        <v>7</v>
      </c>
      <c r="G42" s="10">
        <v>13300.8</v>
      </c>
      <c r="H42" s="8">
        <f t="shared" si="0"/>
        <v>0.13156837879917938</v>
      </c>
      <c r="I42" s="7">
        <v>11309.9</v>
      </c>
      <c r="J42" s="8">
        <f t="shared" si="1"/>
        <v>0.11187486522471121</v>
      </c>
      <c r="K42" s="9"/>
      <c r="L42" s="15">
        <v>101094.2</v>
      </c>
      <c r="M42" s="15">
        <f t="shared" si="2"/>
        <v>24610.699999999997</v>
      </c>
      <c r="N42" s="4">
        <f t="shared" si="3"/>
        <v>0.24344324402389056</v>
      </c>
    </row>
    <row r="43" spans="1:14" ht="9" hidden="1" customHeight="1" x14ac:dyDescent="0.25">
      <c r="A43" s="2">
        <v>0</v>
      </c>
      <c r="B43" s="2">
        <v>1</v>
      </c>
      <c r="C43" s="2">
        <v>0</v>
      </c>
      <c r="D43" s="24" t="str">
        <f>+"jun - "&amp;E43</f>
        <v>jun - 2014</v>
      </c>
      <c r="E43" s="25">
        <v>2014</v>
      </c>
      <c r="F43" s="3" t="s">
        <v>1</v>
      </c>
      <c r="G43" s="10">
        <v>15163.9</v>
      </c>
      <c r="H43" s="8">
        <f t="shared" si="0"/>
        <v>0.14999772489420757</v>
      </c>
      <c r="I43" s="7">
        <v>11295</v>
      </c>
      <c r="J43" s="8">
        <f t="shared" si="1"/>
        <v>0.1117274779364197</v>
      </c>
      <c r="K43" s="9"/>
      <c r="L43" s="15">
        <v>101094.2</v>
      </c>
      <c r="M43" s="15">
        <f t="shared" si="2"/>
        <v>26458.9</v>
      </c>
      <c r="N43" s="4">
        <f t="shared" si="3"/>
        <v>0.26172520283062728</v>
      </c>
    </row>
    <row r="44" spans="1:14" ht="9" hidden="1" customHeight="1" x14ac:dyDescent="0.25">
      <c r="A44" s="2">
        <v>0</v>
      </c>
      <c r="B44" s="2">
        <v>1</v>
      </c>
      <c r="C44" s="2">
        <v>0</v>
      </c>
      <c r="D44" s="24" t="str">
        <f>+"jul - "&amp;E44</f>
        <v>jul - 2014</v>
      </c>
      <c r="E44" s="25">
        <v>2014</v>
      </c>
      <c r="F44" s="3" t="s">
        <v>8</v>
      </c>
      <c r="G44" s="10">
        <v>15229.4</v>
      </c>
      <c r="H44" s="8">
        <f t="shared" si="0"/>
        <v>0.15064563545683135</v>
      </c>
      <c r="I44" s="7">
        <v>11152.6</v>
      </c>
      <c r="J44" s="8">
        <f t="shared" si="1"/>
        <v>0.11031889069798267</v>
      </c>
      <c r="K44" s="9"/>
      <c r="L44" s="15">
        <v>101094.2</v>
      </c>
      <c r="M44" s="15">
        <f t="shared" si="2"/>
        <v>26382</v>
      </c>
      <c r="N44" s="4">
        <f t="shared" si="3"/>
        <v>0.26096452615481402</v>
      </c>
    </row>
    <row r="45" spans="1:14" ht="9" hidden="1" customHeight="1" x14ac:dyDescent="0.25">
      <c r="A45" s="2">
        <v>0</v>
      </c>
      <c r="B45" s="2">
        <v>1</v>
      </c>
      <c r="C45" s="2">
        <v>0</v>
      </c>
      <c r="D45" s="24" t="str">
        <f>+"ago - "&amp;E45</f>
        <v>ago - 2014</v>
      </c>
      <c r="E45" s="25">
        <v>2014</v>
      </c>
      <c r="F45" s="3" t="s">
        <v>9</v>
      </c>
      <c r="G45" s="10">
        <v>15386.5</v>
      </c>
      <c r="H45" s="8">
        <f t="shared" si="0"/>
        <v>0.15219963163069691</v>
      </c>
      <c r="I45" s="7">
        <v>11176.5</v>
      </c>
      <c r="J45" s="8">
        <f t="shared" si="1"/>
        <v>0.11055530386510799</v>
      </c>
      <c r="K45" s="9"/>
      <c r="L45" s="15">
        <v>101094.2</v>
      </c>
      <c r="M45" s="15">
        <f t="shared" si="2"/>
        <v>26563</v>
      </c>
      <c r="N45" s="4">
        <f t="shared" si="3"/>
        <v>0.26275493549580492</v>
      </c>
    </row>
    <row r="46" spans="1:14" ht="9" hidden="1" customHeight="1" x14ac:dyDescent="0.25">
      <c r="A46" s="2">
        <v>0</v>
      </c>
      <c r="B46" s="2">
        <v>1</v>
      </c>
      <c r="C46" s="2">
        <v>0</v>
      </c>
      <c r="D46" s="24" t="str">
        <f>+"sep - "&amp;E46</f>
        <v>sep - 2014</v>
      </c>
      <c r="E46" s="25">
        <v>2014</v>
      </c>
      <c r="F46" s="3" t="s">
        <v>2</v>
      </c>
      <c r="G46" s="10">
        <v>16724.2</v>
      </c>
      <c r="H46" s="8">
        <f t="shared" si="0"/>
        <v>0.16543184475469414</v>
      </c>
      <c r="I46" s="7">
        <v>11279.7</v>
      </c>
      <c r="J46" s="8">
        <f t="shared" si="1"/>
        <v>0.11157613394240225</v>
      </c>
      <c r="K46" s="9"/>
      <c r="L46" s="15">
        <v>101094.2</v>
      </c>
      <c r="M46" s="15">
        <f t="shared" si="2"/>
        <v>28003.9</v>
      </c>
      <c r="N46" s="4">
        <f t="shared" si="3"/>
        <v>0.27700797869709637</v>
      </c>
    </row>
    <row r="47" spans="1:14" ht="9" hidden="1" customHeight="1" x14ac:dyDescent="0.25">
      <c r="A47" s="2">
        <v>0</v>
      </c>
      <c r="B47" s="2">
        <v>1</v>
      </c>
      <c r="C47" s="2">
        <v>0</v>
      </c>
      <c r="D47" s="24" t="str">
        <f>+"oct - "&amp;E47</f>
        <v>oct - 2014</v>
      </c>
      <c r="E47" s="25">
        <v>2014</v>
      </c>
      <c r="F47" s="3" t="s">
        <v>10</v>
      </c>
      <c r="G47" s="10">
        <v>16753.900000000001</v>
      </c>
      <c r="H47" s="8">
        <f t="shared" si="0"/>
        <v>0.1657256301548457</v>
      </c>
      <c r="I47" s="7">
        <v>11652</v>
      </c>
      <c r="J47" s="8">
        <f t="shared" si="1"/>
        <v>0.11525883779682712</v>
      </c>
      <c r="K47" s="9"/>
      <c r="L47" s="15">
        <v>101094.2</v>
      </c>
      <c r="M47" s="15">
        <f t="shared" si="2"/>
        <v>28405.9</v>
      </c>
      <c r="N47" s="4">
        <f t="shared" si="3"/>
        <v>0.28098446795167281</v>
      </c>
    </row>
    <row r="48" spans="1:14" ht="9" hidden="1" customHeight="1" x14ac:dyDescent="0.25">
      <c r="A48" s="2">
        <v>0</v>
      </c>
      <c r="B48" s="2">
        <v>1</v>
      </c>
      <c r="C48" s="2">
        <v>0</v>
      </c>
      <c r="D48" s="24" t="str">
        <f>+"nov - "&amp;E48</f>
        <v>nov - 2014</v>
      </c>
      <c r="E48" s="25">
        <v>2014</v>
      </c>
      <c r="F48" s="3" t="s">
        <v>11</v>
      </c>
      <c r="G48" s="10">
        <v>16913.400000000001</v>
      </c>
      <c r="H48" s="8">
        <f t="shared" si="0"/>
        <v>0.16730336656306694</v>
      </c>
      <c r="I48" s="7">
        <v>11893.1</v>
      </c>
      <c r="J48" s="8">
        <f t="shared" si="1"/>
        <v>0.1176437421731415</v>
      </c>
      <c r="K48" s="9"/>
      <c r="L48" s="15">
        <v>101094.2</v>
      </c>
      <c r="M48" s="15">
        <f t="shared" si="2"/>
        <v>28806.5</v>
      </c>
      <c r="N48" s="4">
        <f t="shared" si="3"/>
        <v>0.28494710873620843</v>
      </c>
    </row>
    <row r="49" spans="1:14" ht="9" customHeight="1" x14ac:dyDescent="0.25">
      <c r="A49" s="2">
        <v>1</v>
      </c>
      <c r="B49" s="2">
        <v>1</v>
      </c>
      <c r="C49" s="2">
        <v>0</v>
      </c>
      <c r="D49" s="24" t="str">
        <f>+"dic - "&amp;E49</f>
        <v>dic - 2014</v>
      </c>
      <c r="E49" s="25">
        <v>2014</v>
      </c>
      <c r="F49" s="3" t="s">
        <v>3</v>
      </c>
      <c r="G49" s="10">
        <v>17581.900000000001</v>
      </c>
      <c r="H49" s="8">
        <f t="shared" si="0"/>
        <v>0.17391601100755535</v>
      </c>
      <c r="I49" s="7">
        <v>12558.3</v>
      </c>
      <c r="J49" s="8">
        <f t="shared" si="1"/>
        <v>0.12422374379539083</v>
      </c>
      <c r="K49" s="9"/>
      <c r="L49" s="15">
        <v>101094.2</v>
      </c>
      <c r="M49" s="15">
        <f t="shared" si="2"/>
        <v>30140.2</v>
      </c>
      <c r="N49" s="4">
        <f t="shared" si="3"/>
        <v>0.29813975480294619</v>
      </c>
    </row>
    <row r="50" spans="1:14" ht="9" hidden="1" customHeight="1" x14ac:dyDescent="0.25">
      <c r="A50" s="2">
        <v>0</v>
      </c>
      <c r="B50" s="2">
        <v>1</v>
      </c>
      <c r="C50" s="2">
        <v>0</v>
      </c>
      <c r="D50" s="24" t="str">
        <f>+"ene - "&amp;E50</f>
        <v>ene - 2015</v>
      </c>
      <c r="E50" s="25">
        <v>2015</v>
      </c>
      <c r="F50" s="3" t="s">
        <v>4</v>
      </c>
      <c r="G50" s="10">
        <v>17645.5</v>
      </c>
      <c r="H50" s="8">
        <f t="shared" si="0"/>
        <v>0.17811467251852764</v>
      </c>
      <c r="I50" s="7">
        <v>12669.1</v>
      </c>
      <c r="J50" s="8">
        <f t="shared" si="1"/>
        <v>0.12788261016148472</v>
      </c>
      <c r="K50" s="9"/>
      <c r="L50" s="15">
        <v>99068.2</v>
      </c>
      <c r="M50" s="15">
        <f t="shared" si="2"/>
        <v>30314.6</v>
      </c>
      <c r="N50" s="4">
        <f t="shared" si="3"/>
        <v>0.30599728268001236</v>
      </c>
    </row>
    <row r="51" spans="1:14" ht="9" hidden="1" customHeight="1" x14ac:dyDescent="0.25">
      <c r="A51" s="2">
        <v>0</v>
      </c>
      <c r="B51" s="2">
        <v>1</v>
      </c>
      <c r="C51" s="2">
        <v>0</v>
      </c>
      <c r="D51" s="24" t="str">
        <f>+"feb - "&amp;E51</f>
        <v>feb - 2015</v>
      </c>
      <c r="E51" s="25">
        <v>2015</v>
      </c>
      <c r="F51" s="3" t="s">
        <v>5</v>
      </c>
      <c r="G51" s="10">
        <v>18499.5</v>
      </c>
      <c r="H51" s="8">
        <f t="shared" si="0"/>
        <v>0.18673499669924357</v>
      </c>
      <c r="I51" s="7">
        <v>12587.1</v>
      </c>
      <c r="J51" s="8">
        <f t="shared" si="1"/>
        <v>0.1270548975352333</v>
      </c>
      <c r="K51" s="9"/>
      <c r="L51" s="15">
        <v>99068.2</v>
      </c>
      <c r="M51" s="15">
        <f t="shared" si="2"/>
        <v>31086.6</v>
      </c>
      <c r="N51" s="4">
        <f t="shared" si="3"/>
        <v>0.31378989423447684</v>
      </c>
    </row>
    <row r="52" spans="1:14" ht="9" hidden="1" customHeight="1" x14ac:dyDescent="0.25">
      <c r="A52" s="2">
        <v>0</v>
      </c>
      <c r="B52" s="2">
        <v>1</v>
      </c>
      <c r="C52" s="2">
        <v>0</v>
      </c>
      <c r="D52" s="24" t="str">
        <f>+"mar - "&amp;E52</f>
        <v>mar - 2015</v>
      </c>
      <c r="E52" s="25">
        <v>2015</v>
      </c>
      <c r="F52" s="3" t="s">
        <v>0</v>
      </c>
      <c r="G52" s="10">
        <v>19066.7</v>
      </c>
      <c r="H52" s="8">
        <f t="shared" si="0"/>
        <v>0.19246034549936308</v>
      </c>
      <c r="I52" s="7">
        <v>12630.7</v>
      </c>
      <c r="J52" s="8">
        <f t="shared" si="1"/>
        <v>0.12749499839504505</v>
      </c>
      <c r="K52" s="9"/>
      <c r="L52" s="15">
        <v>99068.2</v>
      </c>
      <c r="M52" s="15">
        <f t="shared" si="2"/>
        <v>31697.4</v>
      </c>
      <c r="N52" s="4">
        <f t="shared" si="3"/>
        <v>0.31995534389440811</v>
      </c>
    </row>
    <row r="53" spans="1:14" ht="9" hidden="1" customHeight="1" x14ac:dyDescent="0.25">
      <c r="A53" s="2">
        <v>0</v>
      </c>
      <c r="B53" s="2">
        <v>1</v>
      </c>
      <c r="C53" s="2">
        <v>0</v>
      </c>
      <c r="D53" s="24" t="str">
        <f>+"abr - "&amp;E53</f>
        <v>abr - 2015</v>
      </c>
      <c r="E53" s="25">
        <v>2015</v>
      </c>
      <c r="F53" s="3" t="s">
        <v>6</v>
      </c>
      <c r="G53" s="10">
        <v>19325.5</v>
      </c>
      <c r="H53" s="8">
        <f t="shared" si="0"/>
        <v>0.19507268730026386</v>
      </c>
      <c r="I53" s="7">
        <v>12526.4</v>
      </c>
      <c r="J53" s="8">
        <f t="shared" si="1"/>
        <v>0.12644218831067891</v>
      </c>
      <c r="K53" s="9"/>
      <c r="L53" s="15">
        <v>99068.2</v>
      </c>
      <c r="M53" s="15">
        <f t="shared" si="2"/>
        <v>31851.9</v>
      </c>
      <c r="N53" s="4">
        <f t="shared" si="3"/>
        <v>0.32151487561094277</v>
      </c>
    </row>
    <row r="54" spans="1:14" ht="9" hidden="1" customHeight="1" x14ac:dyDescent="0.25">
      <c r="A54" s="2">
        <v>0</v>
      </c>
      <c r="B54" s="2">
        <v>1</v>
      </c>
      <c r="C54" s="2">
        <v>0</v>
      </c>
      <c r="D54" s="24" t="str">
        <f>+"may -  "&amp;E54</f>
        <v>may -  2015</v>
      </c>
      <c r="E54" s="25">
        <v>2015</v>
      </c>
      <c r="F54" s="3" t="s">
        <v>7</v>
      </c>
      <c r="G54" s="10">
        <v>20092.400000000001</v>
      </c>
      <c r="H54" s="8">
        <f t="shared" si="0"/>
        <v>0.20281381916699812</v>
      </c>
      <c r="I54" s="7">
        <v>12496.3</v>
      </c>
      <c r="J54" s="8">
        <f t="shared" si="1"/>
        <v>0.12613835721250613</v>
      </c>
      <c r="K54" s="9"/>
      <c r="L54" s="15">
        <v>99068.2</v>
      </c>
      <c r="M54" s="15">
        <f t="shared" si="2"/>
        <v>32588.7</v>
      </c>
      <c r="N54" s="4">
        <f t="shared" si="3"/>
        <v>0.32895217637950425</v>
      </c>
    </row>
    <row r="55" spans="1:14" ht="9" hidden="1" customHeight="1" x14ac:dyDescent="0.25">
      <c r="A55" s="2">
        <v>0</v>
      </c>
      <c r="B55" s="2">
        <v>1</v>
      </c>
      <c r="C55" s="2">
        <v>0</v>
      </c>
      <c r="D55" s="24" t="str">
        <f>+"jun - "&amp;E55</f>
        <v>jun - 2015</v>
      </c>
      <c r="E55" s="25">
        <v>2015</v>
      </c>
      <c r="F55" s="3" t="s">
        <v>1</v>
      </c>
      <c r="G55" s="10">
        <v>20037.599999999999</v>
      </c>
      <c r="H55" s="8">
        <f t="shared" si="0"/>
        <v>0.20226066487530811</v>
      </c>
      <c r="I55" s="7">
        <v>12303.7</v>
      </c>
      <c r="J55" s="8">
        <f t="shared" si="1"/>
        <v>0.1241942419464571</v>
      </c>
      <c r="K55" s="18"/>
      <c r="L55" s="15">
        <v>99068.2</v>
      </c>
      <c r="M55" s="15">
        <f t="shared" si="2"/>
        <v>32341.3</v>
      </c>
      <c r="N55" s="4">
        <f t="shared" si="3"/>
        <v>0.3264549068217652</v>
      </c>
    </row>
    <row r="56" spans="1:14" ht="9" hidden="1" customHeight="1" x14ac:dyDescent="0.25">
      <c r="A56" s="2">
        <v>0</v>
      </c>
      <c r="B56" s="2">
        <v>1</v>
      </c>
      <c r="C56" s="2">
        <v>0</v>
      </c>
      <c r="D56" s="24" t="str">
        <f>+"jul - "&amp;E56</f>
        <v>jul - 2015</v>
      </c>
      <c r="E56" s="25">
        <v>2015</v>
      </c>
      <c r="F56" s="3" t="s">
        <v>8</v>
      </c>
      <c r="G56" s="10">
        <v>20385</v>
      </c>
      <c r="H56" s="8">
        <f t="shared" si="0"/>
        <v>0.20576734007481715</v>
      </c>
      <c r="I56" s="7">
        <v>12239.8</v>
      </c>
      <c r="J56" s="8">
        <f t="shared" si="1"/>
        <v>0.12354923174136605</v>
      </c>
      <c r="K56" s="18"/>
      <c r="L56" s="15">
        <v>99068.2</v>
      </c>
      <c r="M56" s="15">
        <f t="shared" si="2"/>
        <v>32624.799999999999</v>
      </c>
      <c r="N56" s="4">
        <f t="shared" si="3"/>
        <v>0.32931657181618318</v>
      </c>
    </row>
    <row r="57" spans="1:14" ht="9" hidden="1" customHeight="1" x14ac:dyDescent="0.25">
      <c r="A57" s="2">
        <v>0</v>
      </c>
      <c r="B57" s="2">
        <v>1</v>
      </c>
      <c r="C57" s="2">
        <v>0</v>
      </c>
      <c r="D57" s="24" t="str">
        <f>+"ago - "&amp;E57</f>
        <v>ago - 2015</v>
      </c>
      <c r="E57" s="25">
        <v>2015</v>
      </c>
      <c r="F57" s="3" t="s">
        <v>9</v>
      </c>
      <c r="G57" s="10">
        <v>20382.3</v>
      </c>
      <c r="H57" s="8">
        <f t="shared" si="0"/>
        <v>0.20574008612248934</v>
      </c>
      <c r="I57" s="7">
        <v>12176.6</v>
      </c>
      <c r="J57" s="8">
        <f t="shared" si="1"/>
        <v>0.12291128737576741</v>
      </c>
      <c r="K57" s="18"/>
      <c r="L57" s="15">
        <v>99068.2</v>
      </c>
      <c r="M57" s="15">
        <f t="shared" si="2"/>
        <v>32558.9</v>
      </c>
      <c r="N57" s="4">
        <f t="shared" si="3"/>
        <v>0.32865137349825679</v>
      </c>
    </row>
    <row r="58" spans="1:14" ht="9" hidden="1" customHeight="1" x14ac:dyDescent="0.25">
      <c r="A58" s="2">
        <v>0</v>
      </c>
      <c r="B58" s="2">
        <v>1</v>
      </c>
      <c r="C58" s="2">
        <v>0</v>
      </c>
      <c r="D58" s="24" t="str">
        <f>+"sep - "&amp;E58</f>
        <v>sep - 2015</v>
      </c>
      <c r="E58" s="25">
        <v>2015</v>
      </c>
      <c r="F58" s="3" t="s">
        <v>2</v>
      </c>
      <c r="G58" s="10">
        <v>20321.099999999999</v>
      </c>
      <c r="H58" s="8">
        <f t="shared" si="0"/>
        <v>0.20512232986972609</v>
      </c>
      <c r="I58" s="7">
        <v>12109.5</v>
      </c>
      <c r="J58" s="8">
        <f t="shared" si="1"/>
        <v>0.12223397619013973</v>
      </c>
      <c r="K58" s="18"/>
      <c r="L58" s="15">
        <v>99068.2</v>
      </c>
      <c r="M58" s="15">
        <f t="shared" si="2"/>
        <v>32430.6</v>
      </c>
      <c r="N58" s="4">
        <f t="shared" si="3"/>
        <v>0.32735630605986582</v>
      </c>
    </row>
    <row r="59" spans="1:14" ht="9" hidden="1" customHeight="1" x14ac:dyDescent="0.25">
      <c r="A59" s="2">
        <v>0</v>
      </c>
      <c r="B59" s="2">
        <v>1</v>
      </c>
      <c r="C59" s="2">
        <v>0</v>
      </c>
      <c r="D59" s="24" t="str">
        <f>+"oct - "&amp;E59</f>
        <v>oct - 2015</v>
      </c>
      <c r="E59" s="25">
        <v>2015</v>
      </c>
      <c r="F59" s="3" t="s">
        <v>10</v>
      </c>
      <c r="G59" s="10">
        <v>20312.7</v>
      </c>
      <c r="H59" s="8">
        <f t="shared" si="0"/>
        <v>0.20503753979581743</v>
      </c>
      <c r="I59" s="7">
        <v>12103</v>
      </c>
      <c r="J59" s="8">
        <f t="shared" si="1"/>
        <v>0.12216836482342468</v>
      </c>
      <c r="K59" s="9"/>
      <c r="L59" s="15">
        <v>99068.2</v>
      </c>
      <c r="M59" s="15">
        <f t="shared" si="2"/>
        <v>32415.7</v>
      </c>
      <c r="N59" s="4">
        <f t="shared" si="3"/>
        <v>0.32720590461924209</v>
      </c>
    </row>
    <row r="60" spans="1:14" ht="9" hidden="1" customHeight="1" x14ac:dyDescent="0.25">
      <c r="A60" s="2">
        <v>0</v>
      </c>
      <c r="B60" s="2">
        <v>1</v>
      </c>
      <c r="C60" s="2">
        <v>0</v>
      </c>
      <c r="D60" s="24" t="str">
        <f>+"nov - "&amp;E60</f>
        <v>nov - 2015</v>
      </c>
      <c r="E60" s="25">
        <v>2015</v>
      </c>
      <c r="F60" s="3" t="s">
        <v>11</v>
      </c>
      <c r="G60" s="10">
        <v>20575.099999999999</v>
      </c>
      <c r="H60" s="8">
        <f t="shared" si="0"/>
        <v>0.20768622019982194</v>
      </c>
      <c r="I60" s="7">
        <v>12385.8</v>
      </c>
      <c r="J60" s="8">
        <f t="shared" si="1"/>
        <v>0.12502296397835028</v>
      </c>
      <c r="K60" s="9"/>
      <c r="L60" s="15">
        <v>99068.2</v>
      </c>
      <c r="M60" s="15">
        <f t="shared" si="2"/>
        <v>32960.899999999994</v>
      </c>
      <c r="N60" s="4">
        <f t="shared" si="3"/>
        <v>0.33270918417817213</v>
      </c>
    </row>
    <row r="61" spans="1:14" ht="9" customHeight="1" x14ac:dyDescent="0.25">
      <c r="A61" s="2">
        <v>1</v>
      </c>
      <c r="B61" s="2">
        <v>1</v>
      </c>
      <c r="C61" s="2">
        <v>0</v>
      </c>
      <c r="D61" s="24" t="str">
        <f>+"dic - "&amp;E61</f>
        <v>dic - 2015</v>
      </c>
      <c r="E61" s="25">
        <v>2015</v>
      </c>
      <c r="F61" s="3" t="s">
        <v>3</v>
      </c>
      <c r="G61" s="10">
        <v>20225.2</v>
      </c>
      <c r="H61" s="8">
        <f t="shared" si="0"/>
        <v>0.20415430985926869</v>
      </c>
      <c r="I61" s="7">
        <v>12546</v>
      </c>
      <c r="J61" s="8">
        <f t="shared" si="1"/>
        <v>0.12664003181646583</v>
      </c>
      <c r="K61" s="9"/>
      <c r="L61" s="15">
        <v>99068.2</v>
      </c>
      <c r="M61" s="15">
        <f t="shared" si="2"/>
        <v>32771.199999999997</v>
      </c>
      <c r="N61" s="4">
        <f t="shared" si="3"/>
        <v>0.33079434167573446</v>
      </c>
    </row>
    <row r="62" spans="1:14" ht="9" hidden="1" customHeight="1" x14ac:dyDescent="0.25">
      <c r="A62" s="2">
        <v>0</v>
      </c>
      <c r="B62" s="2">
        <v>1</v>
      </c>
      <c r="C62" s="2">
        <v>0</v>
      </c>
      <c r="D62" s="24" t="str">
        <f>+"ene - "&amp;E62</f>
        <v>ene - 2016</v>
      </c>
      <c r="E62" s="25">
        <v>2016</v>
      </c>
      <c r="F62" s="3" t="s">
        <v>4</v>
      </c>
      <c r="G62" s="10">
        <v>20370.7</v>
      </c>
      <c r="H62" s="8">
        <f t="shared" si="0"/>
        <v>0.21171424443892459</v>
      </c>
      <c r="I62" s="7">
        <v>12876.9</v>
      </c>
      <c r="J62" s="8">
        <f t="shared" si="1"/>
        <v>0.13383060740257272</v>
      </c>
      <c r="K62" s="9"/>
      <c r="L62" s="15">
        <v>96217.9</v>
      </c>
      <c r="M62" s="15">
        <f t="shared" si="2"/>
        <v>33247.599999999999</v>
      </c>
      <c r="N62" s="4">
        <f t="shared" si="3"/>
        <v>0.34554485184149725</v>
      </c>
    </row>
    <row r="63" spans="1:14" ht="9" hidden="1" customHeight="1" x14ac:dyDescent="0.25">
      <c r="A63" s="2">
        <v>0</v>
      </c>
      <c r="B63" s="2">
        <v>1</v>
      </c>
      <c r="C63" s="2">
        <v>0</v>
      </c>
      <c r="D63" s="24" t="str">
        <f>+"feb - "&amp;E63</f>
        <v>feb - 2016</v>
      </c>
      <c r="E63" s="25">
        <v>2016</v>
      </c>
      <c r="F63" s="3" t="s">
        <v>5</v>
      </c>
      <c r="G63" s="10">
        <v>21266.3</v>
      </c>
      <c r="H63" s="8">
        <f t="shared" si="0"/>
        <v>0.22102228379542685</v>
      </c>
      <c r="I63" s="7">
        <v>13078.6</v>
      </c>
      <c r="J63" s="8">
        <f t="shared" si="1"/>
        <v>0.13592689094232988</v>
      </c>
      <c r="K63" s="9"/>
      <c r="L63" s="15">
        <v>96217.9</v>
      </c>
      <c r="M63" s="15">
        <f t="shared" si="2"/>
        <v>34344.9</v>
      </c>
      <c r="N63" s="4">
        <f t="shared" si="3"/>
        <v>0.35694917473775672</v>
      </c>
    </row>
    <row r="64" spans="1:14" ht="9" hidden="1" customHeight="1" x14ac:dyDescent="0.25">
      <c r="A64" s="2">
        <v>0</v>
      </c>
      <c r="B64" s="2">
        <v>1</v>
      </c>
      <c r="C64" s="2">
        <v>0</v>
      </c>
      <c r="D64" s="24" t="str">
        <f>+"mar - "&amp;E64</f>
        <v>mar - 2016</v>
      </c>
      <c r="E64" s="25">
        <v>2016</v>
      </c>
      <c r="F64" s="3" t="s">
        <v>0</v>
      </c>
      <c r="G64" s="10">
        <v>21091.5</v>
      </c>
      <c r="H64" s="8">
        <f t="shared" si="0"/>
        <v>0.2192055740148143</v>
      </c>
      <c r="I64" s="7">
        <v>13863.4</v>
      </c>
      <c r="J64" s="8">
        <f t="shared" si="1"/>
        <v>0.14408337741729971</v>
      </c>
      <c r="K64" s="9"/>
      <c r="L64" s="15">
        <v>96217.9</v>
      </c>
      <c r="M64" s="15">
        <f t="shared" si="2"/>
        <v>34954.9</v>
      </c>
      <c r="N64" s="4">
        <f t="shared" si="3"/>
        <v>0.36328895143211404</v>
      </c>
    </row>
    <row r="65" spans="1:14" ht="9" hidden="1" customHeight="1" x14ac:dyDescent="0.25">
      <c r="A65" s="2">
        <v>0</v>
      </c>
      <c r="B65" s="2">
        <v>1</v>
      </c>
      <c r="C65" s="2">
        <v>0</v>
      </c>
      <c r="D65" s="24" t="str">
        <f>+"abr - "&amp;E65</f>
        <v>abr - 2016</v>
      </c>
      <c r="E65" s="25">
        <v>2016</v>
      </c>
      <c r="F65" s="3" t="s">
        <v>6</v>
      </c>
      <c r="G65" s="10">
        <v>21263.9</v>
      </c>
      <c r="H65" s="8">
        <f t="shared" si="0"/>
        <v>0.22099734041171137</v>
      </c>
      <c r="I65" s="7">
        <v>12919.4</v>
      </c>
      <c r="J65" s="8">
        <f t="shared" si="1"/>
        <v>0.1342723131558681</v>
      </c>
      <c r="K65" s="9"/>
      <c r="L65" s="15">
        <v>96217.9</v>
      </c>
      <c r="M65" s="15">
        <f t="shared" si="2"/>
        <v>34183.300000000003</v>
      </c>
      <c r="N65" s="4">
        <f t="shared" si="3"/>
        <v>0.35526965356757945</v>
      </c>
    </row>
    <row r="66" spans="1:14" ht="9" hidden="1" customHeight="1" x14ac:dyDescent="0.25">
      <c r="A66" s="2">
        <v>0</v>
      </c>
      <c r="B66" s="2">
        <v>1</v>
      </c>
      <c r="C66" s="2">
        <v>0</v>
      </c>
      <c r="D66" s="24" t="str">
        <f>+"may -  "&amp;E66</f>
        <v>may -  2016</v>
      </c>
      <c r="E66" s="25">
        <v>2016</v>
      </c>
      <c r="F66" s="3" t="s">
        <v>7</v>
      </c>
      <c r="G66" s="10">
        <v>21253.599999999999</v>
      </c>
      <c r="H66" s="8">
        <f t="shared" si="0"/>
        <v>0.22089029172326563</v>
      </c>
      <c r="I66" s="7">
        <v>13038.8</v>
      </c>
      <c r="J66" s="8">
        <f t="shared" si="1"/>
        <v>0.13551324649571442</v>
      </c>
      <c r="K66" s="9"/>
      <c r="L66" s="15">
        <v>96217.9</v>
      </c>
      <c r="M66" s="15">
        <f t="shared" si="2"/>
        <v>34292.399999999994</v>
      </c>
      <c r="N66" s="4">
        <f t="shared" si="3"/>
        <v>0.35640353821898002</v>
      </c>
    </row>
    <row r="67" spans="1:14" ht="9" hidden="1" customHeight="1" x14ac:dyDescent="0.25">
      <c r="A67" s="2">
        <v>0</v>
      </c>
      <c r="B67" s="2">
        <v>1</v>
      </c>
      <c r="C67" s="2">
        <v>0</v>
      </c>
      <c r="D67" s="24" t="str">
        <f>+"jun - "&amp;E67</f>
        <v>jun - 2016</v>
      </c>
      <c r="E67" s="25">
        <v>2016</v>
      </c>
      <c r="F67" s="3" t="s">
        <v>1</v>
      </c>
      <c r="G67" s="10">
        <v>22572.1</v>
      </c>
      <c r="H67" s="8">
        <f t="shared" ref="H67:H130" si="4">+G67/L67</f>
        <v>0.23459356315197069</v>
      </c>
      <c r="I67" s="7">
        <v>12906.2</v>
      </c>
      <c r="J67" s="8">
        <f t="shared" ref="J67:J130" si="5">+I67/L67</f>
        <v>0.13413512454543283</v>
      </c>
      <c r="K67" s="9"/>
      <c r="L67" s="15">
        <v>96217.9</v>
      </c>
      <c r="M67" s="15">
        <f t="shared" ref="M67:M130" si="6">+G67+I67</f>
        <v>35478.300000000003</v>
      </c>
      <c r="N67" s="4">
        <f t="shared" ref="N67:N130" si="7">+M67/L67</f>
        <v>0.36872868769740352</v>
      </c>
    </row>
    <row r="68" spans="1:14" ht="9" hidden="1" customHeight="1" x14ac:dyDescent="0.25">
      <c r="A68" s="2">
        <v>0</v>
      </c>
      <c r="B68" s="2">
        <v>1</v>
      </c>
      <c r="C68" s="2">
        <v>0</v>
      </c>
      <c r="D68" s="24" t="str">
        <f>+"jul - "&amp;E68</f>
        <v>jul - 2016</v>
      </c>
      <c r="E68" s="25">
        <v>2016</v>
      </c>
      <c r="F68" s="3" t="s">
        <v>8</v>
      </c>
      <c r="G68" s="10">
        <v>23647.5</v>
      </c>
      <c r="H68" s="8">
        <f t="shared" si="4"/>
        <v>0.24577027767182616</v>
      </c>
      <c r="I68" s="7">
        <v>12936.1</v>
      </c>
      <c r="J68" s="8">
        <f t="shared" si="5"/>
        <v>0.13444587753422182</v>
      </c>
      <c r="K68" s="9"/>
      <c r="L68" s="15">
        <v>96217.9</v>
      </c>
      <c r="M68" s="15">
        <f t="shared" si="6"/>
        <v>36583.599999999999</v>
      </c>
      <c r="N68" s="4">
        <f t="shared" si="7"/>
        <v>0.38021615520604796</v>
      </c>
    </row>
    <row r="69" spans="1:14" ht="9" hidden="1" customHeight="1" x14ac:dyDescent="0.25">
      <c r="A69" s="2">
        <v>0</v>
      </c>
      <c r="B69" s="2">
        <v>1</v>
      </c>
      <c r="C69" s="2">
        <v>0</v>
      </c>
      <c r="D69" s="24" t="str">
        <f>+"ago - "&amp;E69</f>
        <v>ago - 2016</v>
      </c>
      <c r="E69" s="25">
        <v>2016</v>
      </c>
      <c r="F69" s="3" t="s">
        <v>9</v>
      </c>
      <c r="G69" s="10">
        <v>23624.1</v>
      </c>
      <c r="H69" s="8">
        <f t="shared" si="4"/>
        <v>0.24552707968059997</v>
      </c>
      <c r="I69" s="7">
        <v>13186.8</v>
      </c>
      <c r="J69" s="8">
        <f t="shared" si="5"/>
        <v>0.13705142182483718</v>
      </c>
      <c r="K69" s="9"/>
      <c r="L69" s="15">
        <v>96217.9</v>
      </c>
      <c r="M69" s="15">
        <f t="shared" si="6"/>
        <v>36810.899999999994</v>
      </c>
      <c r="N69" s="4">
        <f t="shared" si="7"/>
        <v>0.3825785015054371</v>
      </c>
    </row>
    <row r="70" spans="1:14" ht="9" hidden="1" customHeight="1" x14ac:dyDescent="0.25">
      <c r="A70" s="2">
        <v>0</v>
      </c>
      <c r="B70" s="2">
        <v>1</v>
      </c>
      <c r="C70" s="2">
        <v>0</v>
      </c>
      <c r="D70" s="24" t="str">
        <f>+"sep - "&amp;E70</f>
        <v>sep - 2016</v>
      </c>
      <c r="E70" s="25">
        <v>2016</v>
      </c>
      <c r="F70" s="3" t="s">
        <v>2</v>
      </c>
      <c r="G70" s="10">
        <v>24582.5</v>
      </c>
      <c r="H70" s="8">
        <f t="shared" si="4"/>
        <v>0.2554878042443246</v>
      </c>
      <c r="I70" s="7">
        <v>12403.5</v>
      </c>
      <c r="J70" s="8">
        <f t="shared" si="5"/>
        <v>0.12891052496468952</v>
      </c>
      <c r="K70" s="9"/>
      <c r="L70" s="15">
        <v>96217.9</v>
      </c>
      <c r="M70" s="15">
        <f t="shared" si="6"/>
        <v>36986</v>
      </c>
      <c r="N70" s="4">
        <f t="shared" si="7"/>
        <v>0.38439832920901412</v>
      </c>
    </row>
    <row r="71" spans="1:14" ht="9" hidden="1" customHeight="1" x14ac:dyDescent="0.25">
      <c r="A71" s="2">
        <v>0</v>
      </c>
      <c r="B71" s="2">
        <v>1</v>
      </c>
      <c r="C71" s="2">
        <v>0</v>
      </c>
      <c r="D71" s="24" t="str">
        <f>+"oct - "&amp;E71</f>
        <v>oct - 2016</v>
      </c>
      <c r="E71" s="25">
        <v>2016</v>
      </c>
      <c r="F71" s="3" t="s">
        <v>10</v>
      </c>
      <c r="G71" s="10">
        <v>24575.5</v>
      </c>
      <c r="H71" s="8">
        <f t="shared" si="4"/>
        <v>0.25541505270848774</v>
      </c>
      <c r="I71" s="7">
        <v>12533</v>
      </c>
      <c r="J71" s="8">
        <f t="shared" si="5"/>
        <v>0.13025642837767193</v>
      </c>
      <c r="K71" s="9"/>
      <c r="L71" s="15">
        <v>96217.9</v>
      </c>
      <c r="M71" s="15">
        <f t="shared" si="6"/>
        <v>37108.5</v>
      </c>
      <c r="N71" s="4">
        <f t="shared" si="7"/>
        <v>0.38567148108615967</v>
      </c>
    </row>
    <row r="72" spans="1:14" ht="9" hidden="1" customHeight="1" x14ac:dyDescent="0.25">
      <c r="A72" s="2">
        <v>0</v>
      </c>
      <c r="B72" s="2">
        <v>1</v>
      </c>
      <c r="C72" s="2">
        <v>0</v>
      </c>
      <c r="D72" s="24" t="str">
        <f>+"nov - "&amp;E72</f>
        <v>nov - 2016</v>
      </c>
      <c r="E72" s="25">
        <v>2016</v>
      </c>
      <c r="F72" s="3" t="s">
        <v>11</v>
      </c>
      <c r="G72" s="10">
        <v>24754.6</v>
      </c>
      <c r="H72" s="8">
        <f t="shared" si="4"/>
        <v>0.25727645271825722</v>
      </c>
      <c r="I72" s="7">
        <v>12468.1</v>
      </c>
      <c r="J72" s="8">
        <f t="shared" si="5"/>
        <v>0.12958191770969851</v>
      </c>
      <c r="K72" s="9"/>
      <c r="L72" s="15">
        <v>96217.9</v>
      </c>
      <c r="M72" s="15">
        <f t="shared" si="6"/>
        <v>37222.699999999997</v>
      </c>
      <c r="N72" s="4">
        <f t="shared" si="7"/>
        <v>0.38685837042795573</v>
      </c>
    </row>
    <row r="73" spans="1:14" ht="9" customHeight="1" x14ac:dyDescent="0.25">
      <c r="A73" s="2">
        <v>1</v>
      </c>
      <c r="B73" s="2">
        <v>1</v>
      </c>
      <c r="C73" s="2">
        <v>0</v>
      </c>
      <c r="D73" s="24" t="str">
        <f>+"dic - "&amp;E73</f>
        <v>dic - 2016</v>
      </c>
      <c r="E73" s="25">
        <v>2016</v>
      </c>
      <c r="F73" s="3" t="s">
        <v>3</v>
      </c>
      <c r="G73" s="10">
        <v>25679.3</v>
      </c>
      <c r="H73" s="8">
        <f t="shared" si="4"/>
        <v>0.26688693060230995</v>
      </c>
      <c r="I73" s="7">
        <v>12457.4</v>
      </c>
      <c r="J73" s="8">
        <f t="shared" si="5"/>
        <v>0.12947071179063355</v>
      </c>
      <c r="K73" s="9"/>
      <c r="L73" s="15">
        <v>96217.9</v>
      </c>
      <c r="M73" s="15">
        <f t="shared" si="6"/>
        <v>38136.699999999997</v>
      </c>
      <c r="N73" s="4">
        <f t="shared" si="7"/>
        <v>0.39635764239294352</v>
      </c>
    </row>
    <row r="74" spans="1:14" ht="9" hidden="1" customHeight="1" x14ac:dyDescent="0.25">
      <c r="A74" s="2">
        <v>0</v>
      </c>
      <c r="B74" s="2">
        <v>1</v>
      </c>
      <c r="C74" s="2">
        <v>0</v>
      </c>
      <c r="D74" s="24" t="str">
        <f>+"ene - "&amp;E74</f>
        <v>ene - 2017</v>
      </c>
      <c r="E74" s="25">
        <v>2017</v>
      </c>
      <c r="F74" s="3" t="s">
        <v>4</v>
      </c>
      <c r="G74" s="11">
        <v>26388.6</v>
      </c>
      <c r="H74" s="8">
        <f t="shared" si="4"/>
        <v>0.2626457865956951</v>
      </c>
      <c r="I74" s="12">
        <v>1120.9000000000001</v>
      </c>
      <c r="J74" s="8">
        <f t="shared" si="5"/>
        <v>1.1156319857632262E-2</v>
      </c>
      <c r="K74" s="18"/>
      <c r="L74" s="17">
        <v>100472.2</v>
      </c>
      <c r="M74" s="15">
        <f t="shared" si="6"/>
        <v>27509.5</v>
      </c>
      <c r="N74" s="4">
        <f t="shared" si="7"/>
        <v>0.27380210645332742</v>
      </c>
    </row>
    <row r="75" spans="1:14" ht="9" hidden="1" customHeight="1" x14ac:dyDescent="0.25">
      <c r="A75" s="2">
        <v>0</v>
      </c>
      <c r="B75" s="2">
        <v>1</v>
      </c>
      <c r="C75" s="2">
        <v>0</v>
      </c>
      <c r="D75" s="24" t="str">
        <f>+"feb - "&amp;E75</f>
        <v>feb - 2017</v>
      </c>
      <c r="E75" s="25">
        <v>2017</v>
      </c>
      <c r="F75" s="3" t="s">
        <v>5</v>
      </c>
      <c r="G75" s="11">
        <v>26499.5</v>
      </c>
      <c r="H75" s="8">
        <f t="shared" si="4"/>
        <v>0.26374957450916769</v>
      </c>
      <c r="I75" s="12">
        <v>1120.8</v>
      </c>
      <c r="J75" s="8">
        <f t="shared" si="5"/>
        <v>1.1155324557439769E-2</v>
      </c>
      <c r="K75" s="18"/>
      <c r="L75" s="17">
        <v>100472.2</v>
      </c>
      <c r="M75" s="15">
        <f t="shared" si="6"/>
        <v>27620.3</v>
      </c>
      <c r="N75" s="4">
        <f t="shared" si="7"/>
        <v>0.27490489906660748</v>
      </c>
    </row>
    <row r="76" spans="1:14" ht="9" hidden="1" customHeight="1" x14ac:dyDescent="0.25">
      <c r="A76" s="2">
        <v>0</v>
      </c>
      <c r="B76" s="2">
        <v>1</v>
      </c>
      <c r="C76" s="2">
        <v>0</v>
      </c>
      <c r="D76" s="24" t="str">
        <f>+"mar - "&amp;E76</f>
        <v>mar - 2017</v>
      </c>
      <c r="E76" s="25">
        <v>2017</v>
      </c>
      <c r="F76" s="3" t="s">
        <v>0</v>
      </c>
      <c r="G76" s="11">
        <v>26486.2</v>
      </c>
      <c r="H76" s="8">
        <f t="shared" si="4"/>
        <v>0.26361719958356644</v>
      </c>
      <c r="I76" s="12">
        <v>980.7</v>
      </c>
      <c r="J76" s="8">
        <f t="shared" si="5"/>
        <v>9.7609089877597997E-3</v>
      </c>
      <c r="K76" s="18"/>
      <c r="L76" s="17">
        <v>100472.2</v>
      </c>
      <c r="M76" s="15">
        <f t="shared" si="6"/>
        <v>27466.9</v>
      </c>
      <c r="N76" s="4">
        <f t="shared" si="7"/>
        <v>0.27337810857132622</v>
      </c>
    </row>
    <row r="77" spans="1:14" ht="9" hidden="1" customHeight="1" x14ac:dyDescent="0.25">
      <c r="A77" s="2">
        <v>0</v>
      </c>
      <c r="B77" s="2">
        <v>1</v>
      </c>
      <c r="C77" s="2">
        <v>0</v>
      </c>
      <c r="D77" s="24" t="str">
        <f>+"abr - "&amp;E77</f>
        <v>abr - 2017</v>
      </c>
      <c r="E77" s="25">
        <v>2017</v>
      </c>
      <c r="F77" s="3" t="s">
        <v>6</v>
      </c>
      <c r="G77" s="11">
        <v>26908.2</v>
      </c>
      <c r="H77" s="8">
        <f t="shared" si="4"/>
        <v>0.26781736639587866</v>
      </c>
      <c r="I77" s="12">
        <v>977.8</v>
      </c>
      <c r="J77" s="8">
        <f t="shared" si="5"/>
        <v>9.7320452821775573E-3</v>
      </c>
      <c r="K77" s="18"/>
      <c r="L77" s="17">
        <v>100472.2</v>
      </c>
      <c r="M77" s="15">
        <f t="shared" si="6"/>
        <v>27886</v>
      </c>
      <c r="N77" s="4">
        <f t="shared" si="7"/>
        <v>0.27754941167805625</v>
      </c>
    </row>
    <row r="78" spans="1:14" ht="9" hidden="1" customHeight="1" x14ac:dyDescent="0.25">
      <c r="A78" s="2">
        <v>0</v>
      </c>
      <c r="B78" s="2">
        <v>1</v>
      </c>
      <c r="C78" s="2">
        <v>0</v>
      </c>
      <c r="D78" s="24" t="str">
        <f>+"may -  "&amp;E78</f>
        <v>may -  2017</v>
      </c>
      <c r="E78" s="25">
        <v>2017</v>
      </c>
      <c r="F78" s="3" t="s">
        <v>7</v>
      </c>
      <c r="G78" s="11">
        <v>26896.1</v>
      </c>
      <c r="H78" s="8">
        <f t="shared" si="4"/>
        <v>0.26769693507258724</v>
      </c>
      <c r="I78" s="12">
        <v>974.8</v>
      </c>
      <c r="J78" s="8">
        <f t="shared" si="5"/>
        <v>9.7021862764028258E-3</v>
      </c>
      <c r="K78" s="9"/>
      <c r="L78" s="17">
        <v>100472.2</v>
      </c>
      <c r="M78" s="15">
        <f t="shared" si="6"/>
        <v>27870.899999999998</v>
      </c>
      <c r="N78" s="4">
        <f t="shared" si="7"/>
        <v>0.27739912134899003</v>
      </c>
    </row>
    <row r="79" spans="1:14" ht="9" hidden="1" customHeight="1" x14ac:dyDescent="0.25">
      <c r="A79" s="2">
        <v>0</v>
      </c>
      <c r="B79" s="2">
        <v>1</v>
      </c>
      <c r="C79" s="2">
        <v>0</v>
      </c>
      <c r="D79" s="24" t="str">
        <f>+"jun - "&amp;E79</f>
        <v>jun - 2017</v>
      </c>
      <c r="E79" s="25">
        <v>2017</v>
      </c>
      <c r="F79" s="3" t="s">
        <v>1</v>
      </c>
      <c r="G79" s="11">
        <v>28552.1</v>
      </c>
      <c r="H79" s="8">
        <f t="shared" si="4"/>
        <v>0.28417910626023912</v>
      </c>
      <c r="I79" s="12">
        <v>973.8</v>
      </c>
      <c r="J79" s="8">
        <f t="shared" si="5"/>
        <v>9.6922332744779158E-3</v>
      </c>
      <c r="K79" s="9"/>
      <c r="L79" s="17">
        <v>100472.2</v>
      </c>
      <c r="M79" s="15">
        <f t="shared" si="6"/>
        <v>29525.899999999998</v>
      </c>
      <c r="N79" s="4">
        <f t="shared" si="7"/>
        <v>0.29387133953471706</v>
      </c>
    </row>
    <row r="80" spans="1:14" ht="9" hidden="1" customHeight="1" x14ac:dyDescent="0.25">
      <c r="A80" s="2">
        <v>0</v>
      </c>
      <c r="B80" s="2">
        <v>1</v>
      </c>
      <c r="C80" s="2">
        <v>0</v>
      </c>
      <c r="D80" s="24" t="str">
        <f>+"jul - "&amp;E80</f>
        <v>jul - 2017</v>
      </c>
      <c r="E80" s="25">
        <v>2017</v>
      </c>
      <c r="F80" s="3" t="s">
        <v>8</v>
      </c>
      <c r="G80" s="11">
        <v>28620.5</v>
      </c>
      <c r="H80" s="8">
        <f t="shared" si="4"/>
        <v>0.28485989159190306</v>
      </c>
      <c r="I80" s="12">
        <v>962.3</v>
      </c>
      <c r="J80" s="8">
        <f t="shared" si="5"/>
        <v>9.5777737523414438E-3</v>
      </c>
      <c r="K80" s="9"/>
      <c r="L80" s="17">
        <v>100472.2</v>
      </c>
      <c r="M80" s="15">
        <f t="shared" si="6"/>
        <v>29582.799999999999</v>
      </c>
      <c r="N80" s="4">
        <f t="shared" si="7"/>
        <v>0.29443766534424448</v>
      </c>
    </row>
    <row r="81" spans="1:14" ht="9" hidden="1" customHeight="1" x14ac:dyDescent="0.25">
      <c r="A81" s="2">
        <v>0</v>
      </c>
      <c r="B81" s="2">
        <v>1</v>
      </c>
      <c r="C81" s="2">
        <v>0</v>
      </c>
      <c r="D81" s="24" t="str">
        <f>+"ago - "&amp;E81</f>
        <v>ago - 2017</v>
      </c>
      <c r="E81" s="25">
        <v>2017</v>
      </c>
      <c r="F81" s="3" t="s">
        <v>9</v>
      </c>
      <c r="G81" s="11">
        <v>28659.4</v>
      </c>
      <c r="H81" s="8">
        <f t="shared" si="4"/>
        <v>0.28524706336678207</v>
      </c>
      <c r="I81" s="12">
        <v>909.7</v>
      </c>
      <c r="J81" s="8">
        <f t="shared" si="5"/>
        <v>9.0542458510911479E-3</v>
      </c>
      <c r="K81" s="9"/>
      <c r="L81" s="17">
        <v>100472.2</v>
      </c>
      <c r="M81" s="15">
        <f t="shared" si="6"/>
        <v>29569.100000000002</v>
      </c>
      <c r="N81" s="4">
        <f t="shared" si="7"/>
        <v>0.29430130921787323</v>
      </c>
    </row>
    <row r="82" spans="1:14" ht="9" hidden="1" customHeight="1" x14ac:dyDescent="0.25">
      <c r="A82" s="2">
        <v>0</v>
      </c>
      <c r="B82" s="2">
        <v>1</v>
      </c>
      <c r="C82" s="2">
        <v>0</v>
      </c>
      <c r="D82" s="24" t="str">
        <f>+"sep - "&amp;E82</f>
        <v>sep - 2017</v>
      </c>
      <c r="E82" s="25">
        <v>2017</v>
      </c>
      <c r="F82" s="3" t="s">
        <v>2</v>
      </c>
      <c r="G82" s="11">
        <v>28145.200000000001</v>
      </c>
      <c r="H82" s="8">
        <f t="shared" si="4"/>
        <v>0.28012922977699306</v>
      </c>
      <c r="I82" s="12">
        <v>895</v>
      </c>
      <c r="J82" s="8">
        <f t="shared" si="5"/>
        <v>8.9079367227949628E-3</v>
      </c>
      <c r="K82" s="9"/>
      <c r="L82" s="17">
        <v>100472.2</v>
      </c>
      <c r="M82" s="15">
        <f t="shared" si="6"/>
        <v>29040.2</v>
      </c>
      <c r="N82" s="4">
        <f t="shared" si="7"/>
        <v>0.289037166499788</v>
      </c>
    </row>
    <row r="83" spans="1:14" ht="9" hidden="1" customHeight="1" x14ac:dyDescent="0.25">
      <c r="A83" s="2">
        <v>0</v>
      </c>
      <c r="B83" s="2">
        <v>1</v>
      </c>
      <c r="C83" s="2">
        <v>0</v>
      </c>
      <c r="D83" s="24" t="str">
        <f>+"oct - "&amp;E83</f>
        <v>oct - 2017</v>
      </c>
      <c r="E83" s="25">
        <v>2017</v>
      </c>
      <c r="F83" s="3" t="s">
        <v>10</v>
      </c>
      <c r="G83" s="11">
        <v>31205.7</v>
      </c>
      <c r="H83" s="8">
        <f t="shared" si="4"/>
        <v>0.31059039216818185</v>
      </c>
      <c r="I83" s="12">
        <v>891.2</v>
      </c>
      <c r="J83" s="8">
        <f t="shared" si="5"/>
        <v>8.8701153154803029E-3</v>
      </c>
      <c r="K83" s="9"/>
      <c r="L83" s="17">
        <v>100472.2</v>
      </c>
      <c r="M83" s="15">
        <f t="shared" si="6"/>
        <v>32096.9</v>
      </c>
      <c r="N83" s="4">
        <f t="shared" si="7"/>
        <v>0.31946050748366217</v>
      </c>
    </row>
    <row r="84" spans="1:14" ht="9" hidden="1" customHeight="1" x14ac:dyDescent="0.25">
      <c r="A84" s="2">
        <v>0</v>
      </c>
      <c r="B84" s="2">
        <v>1</v>
      </c>
      <c r="C84" s="2">
        <v>0</v>
      </c>
      <c r="D84" s="24" t="str">
        <f>+"nov - "&amp;E84</f>
        <v>nov - 2017</v>
      </c>
      <c r="E84" s="25">
        <v>2017</v>
      </c>
      <c r="F84" s="3" t="s">
        <v>11</v>
      </c>
      <c r="G84" s="11">
        <v>31626.7</v>
      </c>
      <c r="H84" s="8">
        <f t="shared" si="4"/>
        <v>0.31478060597856922</v>
      </c>
      <c r="I84" s="12">
        <v>890.4</v>
      </c>
      <c r="J84" s="8">
        <f t="shared" si="5"/>
        <v>8.8621529139403729E-3</v>
      </c>
      <c r="K84" s="9"/>
      <c r="L84" s="17">
        <v>100472.2</v>
      </c>
      <c r="M84" s="15">
        <f t="shared" si="6"/>
        <v>32517.100000000002</v>
      </c>
      <c r="N84" s="4">
        <f t="shared" si="7"/>
        <v>0.3236427588925096</v>
      </c>
    </row>
    <row r="85" spans="1:14" ht="9" customHeight="1" x14ac:dyDescent="0.25">
      <c r="A85" s="2">
        <v>1</v>
      </c>
      <c r="B85" s="2">
        <v>1</v>
      </c>
      <c r="C85" s="2">
        <v>0</v>
      </c>
      <c r="D85" s="24" t="str">
        <f>+"dic - "&amp;E85</f>
        <v>dic - 2017</v>
      </c>
      <c r="E85" s="25">
        <v>2017</v>
      </c>
      <c r="F85" s="3" t="s">
        <v>3</v>
      </c>
      <c r="G85" s="11">
        <v>31749.8</v>
      </c>
      <c r="H85" s="8">
        <f t="shared" si="4"/>
        <v>0.31600582051552567</v>
      </c>
      <c r="I85" s="12">
        <v>889.7</v>
      </c>
      <c r="J85" s="8">
        <f t="shared" si="5"/>
        <v>8.8551858125929372E-3</v>
      </c>
      <c r="K85" s="9"/>
      <c r="L85" s="17">
        <v>100472.2</v>
      </c>
      <c r="M85" s="15">
        <f t="shared" si="6"/>
        <v>32639.5</v>
      </c>
      <c r="N85" s="4">
        <f t="shared" si="7"/>
        <v>0.32486100632811865</v>
      </c>
    </row>
    <row r="86" spans="1:14" ht="9" hidden="1" customHeight="1" x14ac:dyDescent="0.25">
      <c r="A86" s="2">
        <v>0</v>
      </c>
      <c r="B86" s="2">
        <v>1</v>
      </c>
      <c r="C86" s="2">
        <v>0</v>
      </c>
      <c r="D86" s="24" t="str">
        <f>+"ene - "&amp;E86</f>
        <v>ene - 2018</v>
      </c>
      <c r="E86" s="25">
        <v>2018</v>
      </c>
      <c r="F86" s="3" t="s">
        <v>4</v>
      </c>
      <c r="G86" s="11">
        <v>34820</v>
      </c>
      <c r="H86" s="8">
        <f t="shared" si="4"/>
        <v>0.31812363698822249</v>
      </c>
      <c r="I86" s="12">
        <v>14782.2</v>
      </c>
      <c r="J86" s="8">
        <f t="shared" si="5"/>
        <v>0.13505362512025568</v>
      </c>
      <c r="K86" s="9"/>
      <c r="L86" s="17">
        <v>109454.3</v>
      </c>
      <c r="M86" s="15">
        <f t="shared" si="6"/>
        <v>49602.2</v>
      </c>
      <c r="N86" s="4">
        <f t="shared" si="7"/>
        <v>0.45317726210847808</v>
      </c>
    </row>
    <row r="87" spans="1:14" ht="9" hidden="1" customHeight="1" x14ac:dyDescent="0.25">
      <c r="A87" s="2">
        <v>0</v>
      </c>
      <c r="B87" s="2">
        <v>1</v>
      </c>
      <c r="C87" s="2">
        <v>0</v>
      </c>
      <c r="D87" s="24" t="str">
        <f>+"feb - "&amp;E87</f>
        <v>feb - 2018</v>
      </c>
      <c r="E87" s="25">
        <v>2018</v>
      </c>
      <c r="F87" s="3" t="s">
        <v>5</v>
      </c>
      <c r="G87" s="11">
        <v>35053</v>
      </c>
      <c r="H87" s="8">
        <f t="shared" si="4"/>
        <v>0.32025208671373651</v>
      </c>
      <c r="I87" s="12">
        <v>14772.9</v>
      </c>
      <c r="J87" s="8">
        <f t="shared" si="5"/>
        <v>0.13496853484190677</v>
      </c>
      <c r="K87" s="9"/>
      <c r="L87" s="17">
        <v>109454.39999999999</v>
      </c>
      <c r="M87" s="15">
        <f t="shared" si="6"/>
        <v>49825.9</v>
      </c>
      <c r="N87" s="4">
        <f t="shared" si="7"/>
        <v>0.4552206215556433</v>
      </c>
    </row>
    <row r="88" spans="1:14" ht="9" hidden="1" customHeight="1" x14ac:dyDescent="0.25">
      <c r="A88" s="2">
        <v>0</v>
      </c>
      <c r="B88" s="2">
        <v>1</v>
      </c>
      <c r="C88" s="2">
        <v>0</v>
      </c>
      <c r="D88" s="24" t="str">
        <f>+"mar - "&amp;E88</f>
        <v>mar - 2018</v>
      </c>
      <c r="E88" s="25">
        <v>2018</v>
      </c>
      <c r="F88" s="3" t="s">
        <v>0</v>
      </c>
      <c r="G88" s="11">
        <v>34566.9</v>
      </c>
      <c r="H88" s="8">
        <f t="shared" si="4"/>
        <v>0.31581067932337181</v>
      </c>
      <c r="I88" s="12">
        <v>14364.3</v>
      </c>
      <c r="J88" s="8">
        <f t="shared" si="5"/>
        <v>0.13123535350305376</v>
      </c>
      <c r="K88" s="9"/>
      <c r="L88" s="17">
        <v>109454.5</v>
      </c>
      <c r="M88" s="15">
        <f t="shared" si="6"/>
        <v>48931.199999999997</v>
      </c>
      <c r="N88" s="4">
        <f t="shared" si="7"/>
        <v>0.44704603282642558</v>
      </c>
    </row>
    <row r="89" spans="1:14" ht="9" hidden="1" customHeight="1" x14ac:dyDescent="0.25">
      <c r="A89" s="2">
        <v>0</v>
      </c>
      <c r="B89" s="2">
        <v>1</v>
      </c>
      <c r="C89" s="2">
        <v>0</v>
      </c>
      <c r="D89" s="24" t="str">
        <f>+"abr - "&amp;E89</f>
        <v>abr - 2018</v>
      </c>
      <c r="E89" s="25">
        <v>2018</v>
      </c>
      <c r="F89" s="3" t="s">
        <v>6</v>
      </c>
      <c r="G89" s="11">
        <v>34492.5</v>
      </c>
      <c r="H89" s="8">
        <f t="shared" si="4"/>
        <v>0.31513065691163278</v>
      </c>
      <c r="I89" s="12">
        <v>14355.1</v>
      </c>
      <c r="J89" s="8">
        <f t="shared" si="5"/>
        <v>0.13115118048944494</v>
      </c>
      <c r="K89" s="9"/>
      <c r="L89" s="17">
        <v>109454.6</v>
      </c>
      <c r="M89" s="15">
        <f t="shared" si="6"/>
        <v>48847.6</v>
      </c>
      <c r="N89" s="4">
        <f t="shared" si="7"/>
        <v>0.44628183740107769</v>
      </c>
    </row>
    <row r="90" spans="1:14" ht="9" hidden="1" customHeight="1" x14ac:dyDescent="0.25">
      <c r="A90" s="2">
        <v>0</v>
      </c>
      <c r="B90" s="2">
        <v>1</v>
      </c>
      <c r="C90" s="2">
        <v>0</v>
      </c>
      <c r="D90" s="24" t="str">
        <f>+"may -  "&amp;E90</f>
        <v>may -  2018</v>
      </c>
      <c r="E90" s="25">
        <v>2018</v>
      </c>
      <c r="F90" s="3" t="s">
        <v>7</v>
      </c>
      <c r="G90" s="11">
        <v>34346</v>
      </c>
      <c r="H90" s="8">
        <f t="shared" si="4"/>
        <v>0.31379191574231169</v>
      </c>
      <c r="I90" s="12">
        <v>13991.6</v>
      </c>
      <c r="J90" s="8">
        <f t="shared" si="5"/>
        <v>0.12783005206720224</v>
      </c>
      <c r="K90" s="9"/>
      <c r="L90" s="17">
        <v>109454.7</v>
      </c>
      <c r="M90" s="15">
        <f t="shared" si="6"/>
        <v>48337.599999999999</v>
      </c>
      <c r="N90" s="4">
        <f t="shared" si="7"/>
        <v>0.4416219678095139</v>
      </c>
    </row>
    <row r="91" spans="1:14" ht="9" hidden="1" customHeight="1" x14ac:dyDescent="0.25">
      <c r="A91" s="2">
        <v>0</v>
      </c>
      <c r="B91" s="2">
        <v>1</v>
      </c>
      <c r="C91" s="2">
        <v>0</v>
      </c>
      <c r="D91" s="24" t="str">
        <f>+"jun - "&amp;E91</f>
        <v>jun - 2018</v>
      </c>
      <c r="E91" s="25">
        <v>2018</v>
      </c>
      <c r="F91" s="3" t="s">
        <v>1</v>
      </c>
      <c r="G91" s="11">
        <v>34000</v>
      </c>
      <c r="H91" s="8">
        <f t="shared" si="4"/>
        <v>0.31063050683935284</v>
      </c>
      <c r="I91" s="12">
        <v>14785.6</v>
      </c>
      <c r="J91" s="8">
        <f t="shared" si="5"/>
        <v>0.13508407123305693</v>
      </c>
      <c r="K91" s="9"/>
      <c r="L91" s="17">
        <v>109454.8</v>
      </c>
      <c r="M91" s="15">
        <f t="shared" si="6"/>
        <v>48785.599999999999</v>
      </c>
      <c r="N91" s="4">
        <f t="shared" si="7"/>
        <v>0.44571457807240977</v>
      </c>
    </row>
    <row r="92" spans="1:14" ht="9" hidden="1" customHeight="1" x14ac:dyDescent="0.25">
      <c r="A92" s="2">
        <v>0</v>
      </c>
      <c r="B92" s="2">
        <v>1</v>
      </c>
      <c r="C92" s="2">
        <v>0</v>
      </c>
      <c r="D92" s="24" t="str">
        <f>+"jul - "&amp;E92</f>
        <v>jul - 2018</v>
      </c>
      <c r="E92" s="25">
        <v>2018</v>
      </c>
      <c r="F92" s="3" t="s">
        <v>8</v>
      </c>
      <c r="G92" s="11">
        <v>34459.300000000003</v>
      </c>
      <c r="H92" s="8">
        <f t="shared" si="4"/>
        <v>0.31482647190760765</v>
      </c>
      <c r="I92" s="12">
        <v>13950.4</v>
      </c>
      <c r="J92" s="8">
        <f t="shared" si="5"/>
        <v>0.12745340775058953</v>
      </c>
      <c r="K92" s="9"/>
      <c r="L92" s="17">
        <v>109454.9</v>
      </c>
      <c r="M92" s="15">
        <f t="shared" si="6"/>
        <v>48409.700000000004</v>
      </c>
      <c r="N92" s="4">
        <f t="shared" si="7"/>
        <v>0.44227987965819721</v>
      </c>
    </row>
    <row r="93" spans="1:14" ht="9" hidden="1" customHeight="1" x14ac:dyDescent="0.25">
      <c r="A93" s="2">
        <v>0</v>
      </c>
      <c r="B93" s="2">
        <v>1</v>
      </c>
      <c r="C93" s="2">
        <v>0</v>
      </c>
      <c r="D93" s="24" t="str">
        <f>+"ago - "&amp;E93</f>
        <v>ago - 2018</v>
      </c>
      <c r="E93" s="25">
        <v>2018</v>
      </c>
      <c r="F93" s="3" t="s">
        <v>9</v>
      </c>
      <c r="G93" s="11">
        <v>34940.5</v>
      </c>
      <c r="H93" s="8">
        <f t="shared" si="4"/>
        <v>0.31922513638136896</v>
      </c>
      <c r="I93" s="12">
        <v>13877.7</v>
      </c>
      <c r="J93" s="8">
        <f t="shared" si="5"/>
        <v>0.12679013394655841</v>
      </c>
      <c r="K93" s="18"/>
      <c r="L93" s="17">
        <v>109454.1</v>
      </c>
      <c r="M93" s="15">
        <f t="shared" si="6"/>
        <v>48818.2</v>
      </c>
      <c r="N93" s="4">
        <f t="shared" si="7"/>
        <v>0.44601527032792737</v>
      </c>
    </row>
    <row r="94" spans="1:14" ht="9" hidden="1" customHeight="1" x14ac:dyDescent="0.25">
      <c r="A94" s="2">
        <v>0</v>
      </c>
      <c r="B94" s="2">
        <v>1</v>
      </c>
      <c r="C94" s="2">
        <v>0</v>
      </c>
      <c r="D94" s="24" t="str">
        <f>+"sep - "&amp;E94</f>
        <v>sep - 2018</v>
      </c>
      <c r="E94" s="25">
        <v>2018</v>
      </c>
      <c r="F94" s="3" t="s">
        <v>2</v>
      </c>
      <c r="G94" s="11">
        <v>34874.9</v>
      </c>
      <c r="H94" s="8">
        <f t="shared" si="4"/>
        <v>0.31862576928358377</v>
      </c>
      <c r="I94" s="12">
        <v>13866.2</v>
      </c>
      <c r="J94" s="8">
        <f t="shared" si="5"/>
        <v>0.12668505549951484</v>
      </c>
      <c r="K94" s="18"/>
      <c r="L94" s="17">
        <v>109454.11</v>
      </c>
      <c r="M94" s="15">
        <f t="shared" si="6"/>
        <v>48741.100000000006</v>
      </c>
      <c r="N94" s="4">
        <f t="shared" si="7"/>
        <v>0.44531082478309864</v>
      </c>
    </row>
    <row r="95" spans="1:14" ht="9" hidden="1" customHeight="1" x14ac:dyDescent="0.25">
      <c r="A95" s="2">
        <v>0</v>
      </c>
      <c r="B95" s="2">
        <v>1</v>
      </c>
      <c r="C95" s="2">
        <v>0</v>
      </c>
      <c r="D95" s="24" t="str">
        <f>+"oct - "&amp;E95</f>
        <v>oct - 2018</v>
      </c>
      <c r="E95" s="25">
        <v>2018</v>
      </c>
      <c r="F95" s="3" t="s">
        <v>10</v>
      </c>
      <c r="G95" s="11">
        <v>35192.699999999997</v>
      </c>
      <c r="H95" s="8">
        <f t="shared" si="4"/>
        <v>0.32152923983126447</v>
      </c>
      <c r="I95" s="12">
        <v>13876.2</v>
      </c>
      <c r="J95" s="8">
        <f t="shared" si="5"/>
        <v>0.12677640640662957</v>
      </c>
      <c r="K95" s="18"/>
      <c r="L95" s="17">
        <v>109454.12</v>
      </c>
      <c r="M95" s="15">
        <f t="shared" si="6"/>
        <v>49068.899999999994</v>
      </c>
      <c r="N95" s="4">
        <f t="shared" si="7"/>
        <v>0.44830564623789398</v>
      </c>
    </row>
    <row r="96" spans="1:14" ht="9" hidden="1" customHeight="1" x14ac:dyDescent="0.25">
      <c r="A96" s="2">
        <v>0</v>
      </c>
      <c r="B96" s="2">
        <v>1</v>
      </c>
      <c r="C96" s="2">
        <v>0</v>
      </c>
      <c r="D96" s="24" t="str">
        <f>+"nov - "&amp;E96</f>
        <v>nov - 2018</v>
      </c>
      <c r="E96" s="25">
        <v>2018</v>
      </c>
      <c r="F96" s="3" t="s">
        <v>11</v>
      </c>
      <c r="G96" s="11">
        <v>35049.699999999997</v>
      </c>
      <c r="H96" s="8">
        <f t="shared" si="4"/>
        <v>0.32022272709124816</v>
      </c>
      <c r="I96" s="12">
        <v>13904.7</v>
      </c>
      <c r="J96" s="8">
        <f t="shared" si="5"/>
        <v>0.12703677787215523</v>
      </c>
      <c r="K96" s="18"/>
      <c r="L96" s="17">
        <v>109454.13</v>
      </c>
      <c r="M96" s="15">
        <f t="shared" si="6"/>
        <v>48954.399999999994</v>
      </c>
      <c r="N96" s="4">
        <f t="shared" si="7"/>
        <v>0.44725950496340333</v>
      </c>
    </row>
    <row r="97" spans="1:14" ht="9" customHeight="1" x14ac:dyDescent="0.25">
      <c r="A97" s="2">
        <v>1</v>
      </c>
      <c r="B97" s="2">
        <v>1</v>
      </c>
      <c r="C97" s="2">
        <v>0</v>
      </c>
      <c r="D97" s="24" t="str">
        <f>+"dic - "&amp;E97</f>
        <v>dic - 2018</v>
      </c>
      <c r="E97" s="25">
        <v>2018</v>
      </c>
      <c r="F97" s="3" t="s">
        <v>3</v>
      </c>
      <c r="G97" s="11">
        <v>35695.5</v>
      </c>
      <c r="H97" s="8">
        <f t="shared" si="4"/>
        <v>0.32612288580404541</v>
      </c>
      <c r="I97" s="12">
        <v>13733.7</v>
      </c>
      <c r="J97" s="8">
        <f t="shared" si="5"/>
        <v>0.1254744681197075</v>
      </c>
      <c r="K97" s="9"/>
      <c r="L97" s="17">
        <v>109454.14</v>
      </c>
      <c r="M97" s="15">
        <f t="shared" si="6"/>
        <v>49429.2</v>
      </c>
      <c r="N97" s="4">
        <f t="shared" si="7"/>
        <v>0.45159735392375289</v>
      </c>
    </row>
    <row r="98" spans="1:14" ht="9" hidden="1" customHeight="1" x14ac:dyDescent="0.25">
      <c r="A98" s="2">
        <v>0</v>
      </c>
      <c r="B98" s="2">
        <v>0</v>
      </c>
      <c r="C98" s="2">
        <v>0</v>
      </c>
      <c r="D98" s="24" t="str">
        <f>+"ene - "&amp;E98</f>
        <v>ene - 2019</v>
      </c>
      <c r="E98" s="25">
        <v>2019</v>
      </c>
      <c r="F98" s="3" t="s">
        <v>4</v>
      </c>
      <c r="G98" s="11">
        <v>36889.800000000003</v>
      </c>
      <c r="H98" s="8">
        <f t="shared" si="4"/>
        <v>0.32617754800512483</v>
      </c>
      <c r="I98" s="12">
        <v>13886.5</v>
      </c>
      <c r="J98" s="8">
        <f t="shared" si="5"/>
        <v>0.12278365619692071</v>
      </c>
      <c r="K98" s="9"/>
      <c r="L98" s="17">
        <v>113097.3</v>
      </c>
      <c r="M98" s="17">
        <f t="shared" si="6"/>
        <v>50776.3</v>
      </c>
      <c r="N98" s="4">
        <f t="shared" si="7"/>
        <v>0.44896120420204549</v>
      </c>
    </row>
    <row r="99" spans="1:14" ht="9" hidden="1" customHeight="1" x14ac:dyDescent="0.25">
      <c r="A99" s="2">
        <v>0</v>
      </c>
      <c r="B99" s="2">
        <v>0</v>
      </c>
      <c r="C99" s="2">
        <v>0</v>
      </c>
      <c r="D99" s="24" t="str">
        <f>+"feb - "&amp;E99</f>
        <v>feb - 2019</v>
      </c>
      <c r="E99" s="25">
        <v>2019</v>
      </c>
      <c r="F99" s="3" t="s">
        <v>5</v>
      </c>
      <c r="G99" s="11">
        <v>36791.199999999997</v>
      </c>
      <c r="H99" s="8">
        <f t="shared" si="4"/>
        <v>0.32530573232075388</v>
      </c>
      <c r="I99" s="12">
        <v>13888.1</v>
      </c>
      <c r="J99" s="8">
        <f t="shared" si="5"/>
        <v>0.12279780330741759</v>
      </c>
      <c r="K99" s="9"/>
      <c r="L99" s="17">
        <v>113097.3</v>
      </c>
      <c r="M99" s="17">
        <f t="shared" si="6"/>
        <v>50679.299999999996</v>
      </c>
      <c r="N99" s="4">
        <f t="shared" si="7"/>
        <v>0.44810353562817146</v>
      </c>
    </row>
    <row r="100" spans="1:14" ht="9" hidden="1" customHeight="1" x14ac:dyDescent="0.25">
      <c r="A100" s="2">
        <v>0</v>
      </c>
      <c r="B100" s="2">
        <v>0</v>
      </c>
      <c r="C100" s="2">
        <v>0</v>
      </c>
      <c r="D100" s="24" t="str">
        <f>+"mar - "&amp;E100</f>
        <v>mar - 2019</v>
      </c>
      <c r="E100" s="25">
        <v>2019</v>
      </c>
      <c r="F100" s="3" t="s">
        <v>0</v>
      </c>
      <c r="G100" s="11">
        <v>37080.300000000003</v>
      </c>
      <c r="H100" s="8">
        <f t="shared" si="4"/>
        <v>0.32786193834866084</v>
      </c>
      <c r="I100" s="12">
        <v>14134.5</v>
      </c>
      <c r="J100" s="8">
        <f t="shared" si="5"/>
        <v>0.12497645832393876</v>
      </c>
      <c r="K100" s="9"/>
      <c r="L100" s="17">
        <v>113097.3</v>
      </c>
      <c r="M100" s="17">
        <f t="shared" si="6"/>
        <v>51214.8</v>
      </c>
      <c r="N100" s="4">
        <f t="shared" si="7"/>
        <v>0.45283839667259962</v>
      </c>
    </row>
    <row r="101" spans="1:14" ht="9" hidden="1" customHeight="1" x14ac:dyDescent="0.25">
      <c r="A101" s="2">
        <v>0</v>
      </c>
      <c r="B101" s="2">
        <v>1</v>
      </c>
      <c r="C101" s="2">
        <v>1</v>
      </c>
      <c r="D101" s="24" t="str">
        <f>+"ene - "&amp;E101</f>
        <v>ene - 2019</v>
      </c>
      <c r="E101" s="25">
        <v>2019</v>
      </c>
      <c r="F101" s="3" t="s">
        <v>4</v>
      </c>
      <c r="G101" s="16">
        <v>38780.043275675649</v>
      </c>
      <c r="H101" s="8">
        <f t="shared" si="4"/>
        <v>0.35871572915264444</v>
      </c>
      <c r="I101" s="16">
        <v>1084.5066600899995</v>
      </c>
      <c r="J101" s="8">
        <f t="shared" si="5"/>
        <v>1.0031695802389622E-2</v>
      </c>
      <c r="K101" s="9"/>
      <c r="L101" s="16">
        <v>108108.00900000001</v>
      </c>
      <c r="M101" s="15">
        <f t="shared" si="6"/>
        <v>39864.549935765652</v>
      </c>
      <c r="N101" s="4">
        <f t="shared" si="7"/>
        <v>0.3687474249550341</v>
      </c>
    </row>
    <row r="102" spans="1:14" ht="9" hidden="1" customHeight="1" x14ac:dyDescent="0.25">
      <c r="A102" s="2">
        <v>0</v>
      </c>
      <c r="B102" s="2">
        <v>1</v>
      </c>
      <c r="C102" s="2">
        <v>1</v>
      </c>
      <c r="D102" s="24" t="str">
        <f>+"feb - "&amp;E102</f>
        <v>feb - 2019</v>
      </c>
      <c r="E102" s="25">
        <v>2019</v>
      </c>
      <c r="F102" s="3" t="s">
        <v>5</v>
      </c>
      <c r="G102" s="16">
        <v>38832.068642577658</v>
      </c>
      <c r="H102" s="8">
        <f t="shared" si="4"/>
        <v>0.35919696423766029</v>
      </c>
      <c r="I102" s="16">
        <v>1046.9456832499995</v>
      </c>
      <c r="J102" s="8">
        <f t="shared" si="5"/>
        <v>9.6842564481045938E-3</v>
      </c>
      <c r="K102" s="9"/>
      <c r="L102" s="16">
        <v>108108.00900000001</v>
      </c>
      <c r="M102" s="15">
        <f t="shared" si="6"/>
        <v>39879.014325827658</v>
      </c>
      <c r="N102" s="4">
        <f t="shared" si="7"/>
        <v>0.3688812206857649</v>
      </c>
    </row>
    <row r="103" spans="1:14" ht="9" hidden="1" customHeight="1" x14ac:dyDescent="0.25">
      <c r="A103" s="2">
        <v>0</v>
      </c>
      <c r="B103" s="2">
        <v>1</v>
      </c>
      <c r="C103" s="2">
        <v>1</v>
      </c>
      <c r="D103" s="24" t="str">
        <f>+"mar - "&amp;E103</f>
        <v>mar - 2019</v>
      </c>
      <c r="E103" s="25">
        <v>2019</v>
      </c>
      <c r="F103" s="3" t="s">
        <v>0</v>
      </c>
      <c r="G103" s="16">
        <v>38959.595352405646</v>
      </c>
      <c r="H103" s="8">
        <f t="shared" si="4"/>
        <v>0.36037658738498868</v>
      </c>
      <c r="I103" s="16">
        <v>1039.5892524499995</v>
      </c>
      <c r="J103" s="8">
        <f t="shared" si="5"/>
        <v>9.6162094008224643E-3</v>
      </c>
      <c r="K103" s="9"/>
      <c r="L103" s="16">
        <v>108108.00900000001</v>
      </c>
      <c r="M103" s="15">
        <f t="shared" si="6"/>
        <v>39999.184604855647</v>
      </c>
      <c r="N103" s="4">
        <f t="shared" si="7"/>
        <v>0.36999279678581115</v>
      </c>
    </row>
    <row r="104" spans="1:14" ht="9" hidden="1" customHeight="1" x14ac:dyDescent="0.25">
      <c r="A104" s="2">
        <v>0</v>
      </c>
      <c r="B104" s="2">
        <v>1</v>
      </c>
      <c r="C104" s="2">
        <v>1</v>
      </c>
      <c r="D104" s="24" t="str">
        <f>+"abr - "&amp;E104</f>
        <v>abr - 2019</v>
      </c>
      <c r="E104" s="25">
        <v>2019</v>
      </c>
      <c r="F104" s="3" t="s">
        <v>6</v>
      </c>
      <c r="G104" s="16">
        <v>38689.261992131651</v>
      </c>
      <c r="H104" s="8">
        <f t="shared" si="4"/>
        <v>0.35787600151004212</v>
      </c>
      <c r="I104" s="16">
        <v>1031.3585084199997</v>
      </c>
      <c r="J104" s="8">
        <f t="shared" si="5"/>
        <v>9.5400749487487054E-3</v>
      </c>
      <c r="K104" s="9"/>
      <c r="L104" s="16">
        <v>108108.00900000001</v>
      </c>
      <c r="M104" s="15">
        <f t="shared" si="6"/>
        <v>39720.620500551653</v>
      </c>
      <c r="N104" s="4">
        <f t="shared" si="7"/>
        <v>0.36741607645879087</v>
      </c>
    </row>
    <row r="105" spans="1:14" ht="9" hidden="1" customHeight="1" x14ac:dyDescent="0.25">
      <c r="A105" s="2">
        <v>0</v>
      </c>
      <c r="B105" s="2">
        <v>1</v>
      </c>
      <c r="C105" s="2">
        <v>1</v>
      </c>
      <c r="D105" s="24" t="str">
        <f>+"may -  "&amp;E105</f>
        <v>may -  2019</v>
      </c>
      <c r="E105" s="25">
        <v>2019</v>
      </c>
      <c r="F105" s="3" t="s">
        <v>7</v>
      </c>
      <c r="G105" s="16">
        <v>39128.074355880992</v>
      </c>
      <c r="H105" s="8">
        <f t="shared" si="4"/>
        <v>0.36193501959582836</v>
      </c>
      <c r="I105" s="16">
        <v>989.97934135999958</v>
      </c>
      <c r="J105" s="8">
        <f t="shared" si="5"/>
        <v>9.157317302550632E-3</v>
      </c>
      <c r="K105" s="9"/>
      <c r="L105" s="16">
        <v>108108.00900000001</v>
      </c>
      <c r="M105" s="15">
        <f t="shared" si="6"/>
        <v>40118.05369724099</v>
      </c>
      <c r="N105" s="4">
        <f t="shared" si="7"/>
        <v>0.371092336898379</v>
      </c>
    </row>
    <row r="106" spans="1:14" ht="9" hidden="1" customHeight="1" x14ac:dyDescent="0.25">
      <c r="A106" s="2">
        <v>0</v>
      </c>
      <c r="B106" s="2">
        <v>1</v>
      </c>
      <c r="C106" s="2">
        <v>1</v>
      </c>
      <c r="D106" s="24" t="str">
        <f>+"jun - "&amp;E106</f>
        <v>jun - 2019</v>
      </c>
      <c r="E106" s="25">
        <v>2019</v>
      </c>
      <c r="F106" s="3" t="s">
        <v>1</v>
      </c>
      <c r="G106" s="16">
        <v>39533.673263723998</v>
      </c>
      <c r="H106" s="8">
        <f t="shared" si="4"/>
        <v>0.36568681293283273</v>
      </c>
      <c r="I106" s="16">
        <v>962.38192766999964</v>
      </c>
      <c r="J106" s="8">
        <f t="shared" si="5"/>
        <v>8.9020409918935759E-3</v>
      </c>
      <c r="K106" s="9"/>
      <c r="L106" s="16">
        <v>108108.00900000001</v>
      </c>
      <c r="M106" s="15">
        <f t="shared" si="6"/>
        <v>40496.055191394</v>
      </c>
      <c r="N106" s="4">
        <f t="shared" si="7"/>
        <v>0.37458885392472629</v>
      </c>
    </row>
    <row r="107" spans="1:14" ht="9" hidden="1" customHeight="1" x14ac:dyDescent="0.25">
      <c r="A107" s="2">
        <v>0</v>
      </c>
      <c r="B107" s="2">
        <v>1</v>
      </c>
      <c r="C107" s="2">
        <v>1</v>
      </c>
      <c r="D107" s="24" t="str">
        <f>+"jul - "&amp;E107</f>
        <v>jul - 2019</v>
      </c>
      <c r="E107" s="25">
        <v>2019</v>
      </c>
      <c r="F107" s="3" t="s">
        <v>8</v>
      </c>
      <c r="G107" s="16">
        <v>39482.447608034992</v>
      </c>
      <c r="H107" s="8">
        <f t="shared" si="4"/>
        <v>0.36521297518331863</v>
      </c>
      <c r="I107" s="16">
        <v>964.57290386999944</v>
      </c>
      <c r="J107" s="8">
        <f t="shared" si="5"/>
        <v>8.9223075403229313E-3</v>
      </c>
      <c r="K107" s="9"/>
      <c r="L107" s="16">
        <v>108108.00900000001</v>
      </c>
      <c r="M107" s="15">
        <f t="shared" si="6"/>
        <v>40447.020511904993</v>
      </c>
      <c r="N107" s="4">
        <f t="shared" si="7"/>
        <v>0.3741352827236416</v>
      </c>
    </row>
    <row r="108" spans="1:14" ht="9" hidden="1" customHeight="1" x14ac:dyDescent="0.25">
      <c r="A108" s="2">
        <v>0</v>
      </c>
      <c r="B108" s="2">
        <v>1</v>
      </c>
      <c r="C108" s="2">
        <v>1</v>
      </c>
      <c r="D108" s="24" t="str">
        <f>+"ago - "&amp;E108</f>
        <v>ago - 2019</v>
      </c>
      <c r="E108" s="25">
        <v>2019</v>
      </c>
      <c r="F108" s="3" t="s">
        <v>9</v>
      </c>
      <c r="G108" s="16">
        <v>39288.84457336201</v>
      </c>
      <c r="H108" s="8">
        <f t="shared" si="4"/>
        <v>0.36342214547085044</v>
      </c>
      <c r="I108" s="16">
        <v>1046.0017286199995</v>
      </c>
      <c r="J108" s="8">
        <f t="shared" si="5"/>
        <v>9.6755248597724108E-3</v>
      </c>
      <c r="K108" s="9"/>
      <c r="L108" s="16">
        <v>108108.00900000001</v>
      </c>
      <c r="M108" s="15">
        <f t="shared" si="6"/>
        <v>40334.846301982012</v>
      </c>
      <c r="N108" s="4">
        <f t="shared" si="7"/>
        <v>0.37309767033062285</v>
      </c>
    </row>
    <row r="109" spans="1:14" ht="9" hidden="1" customHeight="1" x14ac:dyDescent="0.25">
      <c r="A109" s="2">
        <v>0</v>
      </c>
      <c r="B109" s="2">
        <v>1</v>
      </c>
      <c r="C109" s="2">
        <v>1</v>
      </c>
      <c r="D109" s="24" t="str">
        <f>+"sep - "&amp;E109</f>
        <v>sep - 2019</v>
      </c>
      <c r="E109" s="25">
        <v>2019</v>
      </c>
      <c r="F109" s="3" t="s">
        <v>2</v>
      </c>
      <c r="G109" s="16">
        <v>40871.921779411001</v>
      </c>
      <c r="H109" s="8">
        <f t="shared" si="4"/>
        <v>0.37806562305121166</v>
      </c>
      <c r="I109" s="16">
        <v>1073.9676119599994</v>
      </c>
      <c r="J109" s="8">
        <f t="shared" si="5"/>
        <v>9.9342095178165703E-3</v>
      </c>
      <c r="K109" s="9"/>
      <c r="L109" s="16">
        <v>108108.00900000001</v>
      </c>
      <c r="M109" s="15">
        <f t="shared" si="6"/>
        <v>41945.889391370998</v>
      </c>
      <c r="N109" s="4">
        <f t="shared" si="7"/>
        <v>0.3879998325690282</v>
      </c>
    </row>
    <row r="110" spans="1:14" ht="9" hidden="1" customHeight="1" x14ac:dyDescent="0.25">
      <c r="A110" s="2">
        <v>0</v>
      </c>
      <c r="B110" s="2">
        <v>1</v>
      </c>
      <c r="C110" s="2">
        <v>1</v>
      </c>
      <c r="D110" s="24" t="str">
        <f>+"oct - "&amp;E110</f>
        <v>oct - 2019</v>
      </c>
      <c r="E110" s="25">
        <v>2019</v>
      </c>
      <c r="F110" s="3" t="s">
        <v>10</v>
      </c>
      <c r="G110" s="16">
        <v>40825.196029566003</v>
      </c>
      <c r="H110" s="8">
        <f t="shared" si="4"/>
        <v>0.37763340946891366</v>
      </c>
      <c r="I110" s="16">
        <v>1073.7324681299997</v>
      </c>
      <c r="J110" s="8">
        <f t="shared" si="5"/>
        <v>9.9320344353950648E-3</v>
      </c>
      <c r="K110" s="9"/>
      <c r="L110" s="16">
        <v>108108.00900000001</v>
      </c>
      <c r="M110" s="15">
        <f t="shared" si="6"/>
        <v>41898.928497696004</v>
      </c>
      <c r="N110" s="4">
        <f t="shared" si="7"/>
        <v>0.38756544390430869</v>
      </c>
    </row>
    <row r="111" spans="1:14" ht="9" hidden="1" customHeight="1" x14ac:dyDescent="0.25">
      <c r="A111" s="2">
        <v>0</v>
      </c>
      <c r="B111" s="2">
        <v>1</v>
      </c>
      <c r="C111" s="2">
        <v>1</v>
      </c>
      <c r="D111" s="24" t="str">
        <f>+"nov - "&amp;E111</f>
        <v>nov - 2019</v>
      </c>
      <c r="E111" s="25">
        <v>2019</v>
      </c>
      <c r="F111" s="3" t="s">
        <v>11</v>
      </c>
      <c r="G111" s="16">
        <v>40754.72946767501</v>
      </c>
      <c r="H111" s="8">
        <f t="shared" si="4"/>
        <v>0.37698159317386937</v>
      </c>
      <c r="I111" s="16">
        <v>1043.4341994699996</v>
      </c>
      <c r="J111" s="8">
        <f t="shared" si="5"/>
        <v>9.6517751933624038E-3</v>
      </c>
      <c r="K111" s="9"/>
      <c r="L111" s="16">
        <v>108108.00900000001</v>
      </c>
      <c r="M111" s="15">
        <f t="shared" si="6"/>
        <v>41798.163667145011</v>
      </c>
      <c r="N111" s="4">
        <f t="shared" si="7"/>
        <v>0.38663336836723178</v>
      </c>
    </row>
    <row r="112" spans="1:14" ht="9" customHeight="1" x14ac:dyDescent="0.25">
      <c r="A112" s="2">
        <v>1</v>
      </c>
      <c r="B112" s="2">
        <v>1</v>
      </c>
      <c r="C112" s="2">
        <v>1</v>
      </c>
      <c r="D112" s="24" t="str">
        <f>+"dic - "&amp;E112</f>
        <v>dic - 2019</v>
      </c>
      <c r="E112" s="25">
        <v>2019</v>
      </c>
      <c r="F112" s="3" t="s">
        <v>3</v>
      </c>
      <c r="G112" s="16">
        <v>41476.215535134012</v>
      </c>
      <c r="H112" s="8">
        <f t="shared" si="4"/>
        <v>0.38365534541602747</v>
      </c>
      <c r="I112" s="16">
        <v>1004.3750986999994</v>
      </c>
      <c r="J112" s="8">
        <f t="shared" si="5"/>
        <v>9.2904781800208659E-3</v>
      </c>
      <c r="K112" s="18"/>
      <c r="L112" s="16">
        <v>108108.00900000001</v>
      </c>
      <c r="M112" s="15">
        <f t="shared" si="6"/>
        <v>42480.590633834014</v>
      </c>
      <c r="N112" s="4">
        <f t="shared" si="7"/>
        <v>0.3929458235960484</v>
      </c>
    </row>
    <row r="113" spans="1:14" ht="9" hidden="1" customHeight="1" x14ac:dyDescent="0.25">
      <c r="A113" s="2">
        <v>0</v>
      </c>
      <c r="B113" s="2">
        <v>1</v>
      </c>
      <c r="C113" s="2">
        <v>1</v>
      </c>
      <c r="D113" s="24" t="str">
        <f>+"ene - "&amp;E113</f>
        <v>ene - 2020</v>
      </c>
      <c r="E113" s="25">
        <v>2020</v>
      </c>
      <c r="F113" s="3" t="s">
        <v>4</v>
      </c>
      <c r="G113" s="16">
        <v>41737.620665788672</v>
      </c>
      <c r="H113" s="8">
        <f t="shared" si="4"/>
        <v>0.4224113071985629</v>
      </c>
      <c r="I113" s="16">
        <v>16787.248412719498</v>
      </c>
      <c r="J113" s="8">
        <f t="shared" si="5"/>
        <v>0.16989764709075206</v>
      </c>
      <c r="K113" s="18"/>
      <c r="L113" s="16">
        <v>98808.01</v>
      </c>
      <c r="M113" s="15">
        <f t="shared" si="6"/>
        <v>58524.869078508171</v>
      </c>
      <c r="N113" s="4">
        <f t="shared" si="7"/>
        <v>0.59230895428931496</v>
      </c>
    </row>
    <row r="114" spans="1:14" ht="9" hidden="1" customHeight="1" x14ac:dyDescent="0.25">
      <c r="A114" s="2">
        <v>0</v>
      </c>
      <c r="B114" s="2">
        <v>1</v>
      </c>
      <c r="C114" s="2">
        <v>1</v>
      </c>
      <c r="D114" s="24" t="str">
        <f>+"feb - "&amp;E114</f>
        <v>feb - 2020</v>
      </c>
      <c r="E114" s="25">
        <v>2020</v>
      </c>
      <c r="F114" s="3" t="s">
        <v>5</v>
      </c>
      <c r="G114" s="16">
        <v>41494.54404852134</v>
      </c>
      <c r="H114" s="8">
        <f t="shared" si="4"/>
        <v>0.4199512169966923</v>
      </c>
      <c r="I114" s="16">
        <v>17087.385566409492</v>
      </c>
      <c r="J114" s="8">
        <f t="shared" si="5"/>
        <v>0.1729352262676831</v>
      </c>
      <c r="K114" s="18"/>
      <c r="L114" s="16">
        <v>98808.01</v>
      </c>
      <c r="M114" s="15">
        <f t="shared" si="6"/>
        <v>58581.929614930836</v>
      </c>
      <c r="N114" s="4">
        <f t="shared" si="7"/>
        <v>0.59288644326437545</v>
      </c>
    </row>
    <row r="115" spans="1:14" ht="9" hidden="1" customHeight="1" x14ac:dyDescent="0.25">
      <c r="A115" s="2">
        <v>0</v>
      </c>
      <c r="B115" s="2">
        <v>1</v>
      </c>
      <c r="C115" s="2">
        <v>1</v>
      </c>
      <c r="D115" s="24" t="str">
        <f>+"mar - "&amp;E115</f>
        <v>mar - 2020</v>
      </c>
      <c r="E115" s="25">
        <v>2020</v>
      </c>
      <c r="F115" s="3" t="s">
        <v>0</v>
      </c>
      <c r="G115" s="16">
        <v>41018.775112515999</v>
      </c>
      <c r="H115" s="8">
        <f t="shared" si="4"/>
        <v>0.41513613230866608</v>
      </c>
      <c r="I115" s="16">
        <v>16931.276938169496</v>
      </c>
      <c r="J115" s="8">
        <f t="shared" si="5"/>
        <v>0.17135530751170372</v>
      </c>
      <c r="K115" s="18"/>
      <c r="L115" s="16">
        <v>98808.01</v>
      </c>
      <c r="M115" s="15">
        <f t="shared" si="6"/>
        <v>57950.052050685495</v>
      </c>
      <c r="N115" s="4">
        <f t="shared" si="7"/>
        <v>0.58649143982036978</v>
      </c>
    </row>
    <row r="116" spans="1:14" ht="9" hidden="1" customHeight="1" x14ac:dyDescent="0.25">
      <c r="A116" s="2">
        <v>0</v>
      </c>
      <c r="B116" s="2">
        <v>1</v>
      </c>
      <c r="C116" s="2">
        <v>1</v>
      </c>
      <c r="D116" s="24" t="str">
        <f>+"abr - "&amp;E116</f>
        <v>abr - 2020</v>
      </c>
      <c r="E116" s="25">
        <v>2020</v>
      </c>
      <c r="F116" s="3" t="s">
        <v>6</v>
      </c>
      <c r="G116" s="16">
        <v>40200.295688015671</v>
      </c>
      <c r="H116" s="8">
        <f t="shared" si="4"/>
        <v>0.40685259917708771</v>
      </c>
      <c r="I116" s="16">
        <v>16937.094202549499</v>
      </c>
      <c r="J116" s="8">
        <f t="shared" si="5"/>
        <v>0.17141418193271477</v>
      </c>
      <c r="K116" s="9"/>
      <c r="L116" s="16">
        <v>98808.01</v>
      </c>
      <c r="M116" s="15">
        <f t="shared" si="6"/>
        <v>57137.389890565173</v>
      </c>
      <c r="N116" s="4">
        <f t="shared" si="7"/>
        <v>0.57826678110980245</v>
      </c>
    </row>
    <row r="117" spans="1:14" ht="9" hidden="1" customHeight="1" x14ac:dyDescent="0.25">
      <c r="A117" s="2">
        <v>0</v>
      </c>
      <c r="B117" s="2">
        <v>1</v>
      </c>
      <c r="C117" s="2">
        <v>1</v>
      </c>
      <c r="D117" s="24" t="str">
        <f>+"may -  "&amp;E117</f>
        <v>may -  2020</v>
      </c>
      <c r="E117" s="25">
        <v>2020</v>
      </c>
      <c r="F117" s="3" t="s">
        <v>7</v>
      </c>
      <c r="G117" s="16">
        <v>41478.57404005633</v>
      </c>
      <c r="H117" s="8">
        <f t="shared" si="4"/>
        <v>0.41978959033843849</v>
      </c>
      <c r="I117" s="16">
        <v>16850.544245489495</v>
      </c>
      <c r="J117" s="8">
        <f t="shared" si="5"/>
        <v>0.17053824123661124</v>
      </c>
      <c r="K117" s="9"/>
      <c r="L117" s="16">
        <v>98808.01</v>
      </c>
      <c r="M117" s="15">
        <f t="shared" si="6"/>
        <v>58329.118285545825</v>
      </c>
      <c r="N117" s="4">
        <f t="shared" si="7"/>
        <v>0.59032783157504976</v>
      </c>
    </row>
    <row r="118" spans="1:14" ht="9" hidden="1" customHeight="1" x14ac:dyDescent="0.25">
      <c r="A118" s="2">
        <v>0</v>
      </c>
      <c r="B118" s="2">
        <v>1</v>
      </c>
      <c r="C118" s="2">
        <v>1</v>
      </c>
      <c r="D118" s="24" t="str">
        <f>+"jun - "&amp;E118</f>
        <v>jun - 2020</v>
      </c>
      <c r="E118" s="25">
        <v>2020</v>
      </c>
      <c r="F118" s="3" t="s">
        <v>1</v>
      </c>
      <c r="G118" s="16">
        <v>41349.845990178997</v>
      </c>
      <c r="H118" s="8">
        <f t="shared" si="4"/>
        <v>0.41848678047639054</v>
      </c>
      <c r="I118" s="16">
        <v>17331.744833199493</v>
      </c>
      <c r="J118" s="8">
        <f t="shared" si="5"/>
        <v>0.17540829769974614</v>
      </c>
      <c r="K118" s="9"/>
      <c r="L118" s="16">
        <v>98808.01</v>
      </c>
      <c r="M118" s="15">
        <f t="shared" si="6"/>
        <v>58681.590823378487</v>
      </c>
      <c r="N118" s="4">
        <f t="shared" si="7"/>
        <v>0.59389507817613663</v>
      </c>
    </row>
    <row r="119" spans="1:14" ht="9" hidden="1" customHeight="1" x14ac:dyDescent="0.25">
      <c r="A119" s="2">
        <v>0</v>
      </c>
      <c r="B119" s="2">
        <v>1</v>
      </c>
      <c r="C119" s="2">
        <v>1</v>
      </c>
      <c r="D119" s="24" t="str">
        <f>+"jul - "&amp;E119</f>
        <v>jul - 2020</v>
      </c>
      <c r="E119" s="25">
        <v>2020</v>
      </c>
      <c r="F119" s="3" t="s">
        <v>8</v>
      </c>
      <c r="G119" s="16">
        <v>41814.326410576658</v>
      </c>
      <c r="H119" s="8">
        <f t="shared" si="4"/>
        <v>0.4231876181958999</v>
      </c>
      <c r="I119" s="16">
        <v>17493.94009037708</v>
      </c>
      <c r="J119" s="8">
        <f t="shared" si="5"/>
        <v>0.17704981701763936</v>
      </c>
      <c r="K119" s="9"/>
      <c r="L119" s="16">
        <v>98808.01</v>
      </c>
      <c r="M119" s="15">
        <f t="shared" si="6"/>
        <v>59308.266500953738</v>
      </c>
      <c r="N119" s="4">
        <f t="shared" si="7"/>
        <v>0.60023743521353923</v>
      </c>
    </row>
    <row r="120" spans="1:14" ht="9" hidden="1" customHeight="1" x14ac:dyDescent="0.25">
      <c r="A120" s="2">
        <v>0</v>
      </c>
      <c r="B120" s="2">
        <v>1</v>
      </c>
      <c r="C120" s="2">
        <v>1</v>
      </c>
      <c r="D120" s="24" t="str">
        <f>+"ago - "&amp;E120</f>
        <v>ago - 2020</v>
      </c>
      <c r="E120" s="25">
        <v>2020</v>
      </c>
      <c r="F120" s="3" t="s">
        <v>9</v>
      </c>
      <c r="G120" s="16">
        <v>40503.64310487733</v>
      </c>
      <c r="H120" s="8">
        <f t="shared" si="4"/>
        <v>0.40992266826219181</v>
      </c>
      <c r="I120" s="16">
        <v>17434.279331247082</v>
      </c>
      <c r="J120" s="8">
        <f t="shared" si="5"/>
        <v>0.17644601213248889</v>
      </c>
      <c r="K120" s="9"/>
      <c r="L120" s="16">
        <v>98808.01</v>
      </c>
      <c r="M120" s="15">
        <f t="shared" si="6"/>
        <v>57937.922436124412</v>
      </c>
      <c r="N120" s="4">
        <f t="shared" si="7"/>
        <v>0.58636868039468071</v>
      </c>
    </row>
    <row r="121" spans="1:14" ht="9" hidden="1" customHeight="1" x14ac:dyDescent="0.25">
      <c r="A121" s="2">
        <v>0</v>
      </c>
      <c r="B121" s="2">
        <v>1</v>
      </c>
      <c r="C121" s="2">
        <v>1</v>
      </c>
      <c r="D121" s="24" t="str">
        <f>+"sep - "&amp;E121</f>
        <v>sep - 2020</v>
      </c>
      <c r="E121" s="25">
        <v>2020</v>
      </c>
      <c r="F121" s="3" t="s">
        <v>2</v>
      </c>
      <c r="G121" s="16">
        <v>40432.126100109992</v>
      </c>
      <c r="H121" s="8">
        <f t="shared" si="4"/>
        <v>0.40919887061899124</v>
      </c>
      <c r="I121" s="16">
        <v>17373.69326173708</v>
      </c>
      <c r="J121" s="8">
        <f t="shared" si="5"/>
        <v>0.17583284251688786</v>
      </c>
      <c r="K121" s="9"/>
      <c r="L121" s="16">
        <v>98808.01</v>
      </c>
      <c r="M121" s="15">
        <f t="shared" si="6"/>
        <v>57805.819361847069</v>
      </c>
      <c r="N121" s="4">
        <f t="shared" si="7"/>
        <v>0.58503171313587909</v>
      </c>
    </row>
    <row r="122" spans="1:14" ht="9" hidden="1" customHeight="1" x14ac:dyDescent="0.25">
      <c r="A122" s="2">
        <v>0</v>
      </c>
      <c r="B122" s="2">
        <v>1</v>
      </c>
      <c r="C122" s="2">
        <v>1</v>
      </c>
      <c r="D122" s="24" t="str">
        <f>+"oct - "&amp;E122</f>
        <v>oct - 2020</v>
      </c>
      <c r="E122" s="25">
        <v>2020</v>
      </c>
      <c r="F122" s="3" t="s">
        <v>10</v>
      </c>
      <c r="G122" s="16">
        <v>42354.583073325659</v>
      </c>
      <c r="H122" s="8">
        <f t="shared" si="4"/>
        <v>0.42865535975601232</v>
      </c>
      <c r="I122" s="16">
        <v>17569.592879683805</v>
      </c>
      <c r="J122" s="8">
        <f t="shared" si="5"/>
        <v>0.17781547143479365</v>
      </c>
      <c r="K122" s="9"/>
      <c r="L122" s="16">
        <v>98808.01</v>
      </c>
      <c r="M122" s="15">
        <f t="shared" si="6"/>
        <v>59924.175953009464</v>
      </c>
      <c r="N122" s="4">
        <f t="shared" si="7"/>
        <v>0.60647083119080591</v>
      </c>
    </row>
    <row r="123" spans="1:14" ht="9" hidden="1" customHeight="1" x14ac:dyDescent="0.25">
      <c r="A123" s="2">
        <v>0</v>
      </c>
      <c r="B123" s="2">
        <v>1</v>
      </c>
      <c r="C123" s="2">
        <v>1</v>
      </c>
      <c r="D123" s="24" t="str">
        <f>+"nov - "&amp;E123</f>
        <v>nov - 2020</v>
      </c>
      <c r="E123" s="25">
        <v>2020</v>
      </c>
      <c r="F123" s="3" t="s">
        <v>11</v>
      </c>
      <c r="G123" s="16">
        <v>42343.874523329338</v>
      </c>
      <c r="H123" s="8">
        <f t="shared" si="4"/>
        <v>0.42854698240890937</v>
      </c>
      <c r="I123" s="16">
        <v>17707.3700457138</v>
      </c>
      <c r="J123" s="8">
        <f t="shared" si="5"/>
        <v>0.17920986411641932</v>
      </c>
      <c r="K123" s="9"/>
      <c r="L123" s="16">
        <v>98808.01</v>
      </c>
      <c r="M123" s="15">
        <f t="shared" si="6"/>
        <v>60051.244569043134</v>
      </c>
      <c r="N123" s="4">
        <f t="shared" si="7"/>
        <v>0.60775684652532869</v>
      </c>
    </row>
    <row r="124" spans="1:14" ht="9" customHeight="1" x14ac:dyDescent="0.25">
      <c r="A124" s="2">
        <v>1</v>
      </c>
      <c r="B124" s="2">
        <v>1</v>
      </c>
      <c r="C124" s="2">
        <v>1</v>
      </c>
      <c r="D124" s="24" t="str">
        <f>+"dic - "&amp;E124</f>
        <v>dic - 2020</v>
      </c>
      <c r="E124" s="25">
        <v>2020</v>
      </c>
      <c r="F124" s="3" t="s">
        <v>3</v>
      </c>
      <c r="G124" s="16">
        <v>45368.90852726499</v>
      </c>
      <c r="H124" s="8">
        <f t="shared" si="4"/>
        <v>0.45916225341715711</v>
      </c>
      <c r="I124" s="16">
        <v>17796.199255432901</v>
      </c>
      <c r="J124" s="8">
        <f t="shared" si="5"/>
        <v>0.18010887230127295</v>
      </c>
      <c r="K124" s="9"/>
      <c r="L124" s="16">
        <v>98808.01</v>
      </c>
      <c r="M124" s="15">
        <f t="shared" si="6"/>
        <v>63165.107782697887</v>
      </c>
      <c r="N124" s="4">
        <f t="shared" si="7"/>
        <v>0.63927112571843003</v>
      </c>
    </row>
    <row r="125" spans="1:14" ht="9" hidden="1" customHeight="1" x14ac:dyDescent="0.25">
      <c r="A125" s="2">
        <v>0</v>
      </c>
      <c r="B125" s="2">
        <v>1</v>
      </c>
      <c r="C125" s="2">
        <v>1</v>
      </c>
      <c r="D125" s="24" t="str">
        <f>+"ene - "&amp;E125</f>
        <v>ene - 2021</v>
      </c>
      <c r="E125" s="25">
        <v>2021</v>
      </c>
      <c r="F125" s="3" t="s">
        <v>4</v>
      </c>
      <c r="G125" s="16">
        <v>45200.852382395649</v>
      </c>
      <c r="H125" s="8">
        <f t="shared" si="4"/>
        <v>0.44072124292196896</v>
      </c>
      <c r="I125" s="16">
        <v>18685.865349133801</v>
      </c>
      <c r="J125" s="8">
        <f t="shared" si="5"/>
        <v>0.18219253327510659</v>
      </c>
      <c r="K125" s="9"/>
      <c r="L125" s="16">
        <v>102561.09299999999</v>
      </c>
      <c r="M125" s="15">
        <f t="shared" si="6"/>
        <v>63886.717731529454</v>
      </c>
      <c r="N125" s="4">
        <f t="shared" si="7"/>
        <v>0.62291377619707566</v>
      </c>
    </row>
    <row r="126" spans="1:14" ht="9" hidden="1" customHeight="1" x14ac:dyDescent="0.25">
      <c r="A126" s="2">
        <v>0</v>
      </c>
      <c r="B126" s="2">
        <v>1</v>
      </c>
      <c r="C126" s="2">
        <v>1</v>
      </c>
      <c r="D126" s="24" t="str">
        <f>+"feb - "&amp;E126</f>
        <v>feb - 2021</v>
      </c>
      <c r="E126" s="25">
        <v>2021</v>
      </c>
      <c r="F126" s="3" t="s">
        <v>5</v>
      </c>
      <c r="G126" s="16">
        <v>45252.993591205333</v>
      </c>
      <c r="H126" s="8">
        <f t="shared" si="4"/>
        <v>0.44122963462572828</v>
      </c>
      <c r="I126" s="16">
        <v>18170.650670543797</v>
      </c>
      <c r="J126" s="8">
        <f t="shared" si="5"/>
        <v>0.1771690427533158</v>
      </c>
      <c r="K126" s="9"/>
      <c r="L126" s="16">
        <v>102561.09299999999</v>
      </c>
      <c r="M126" s="15">
        <f t="shared" si="6"/>
        <v>63423.644261749127</v>
      </c>
      <c r="N126" s="4">
        <f t="shared" si="7"/>
        <v>0.61839867737904408</v>
      </c>
    </row>
    <row r="127" spans="1:14" ht="9" hidden="1" customHeight="1" x14ac:dyDescent="0.25">
      <c r="A127" s="2">
        <v>0</v>
      </c>
      <c r="B127" s="2">
        <v>1</v>
      </c>
      <c r="C127" s="2">
        <v>1</v>
      </c>
      <c r="D127" s="24" t="str">
        <f>+"mar - "&amp;E127</f>
        <v>mar - 2021</v>
      </c>
      <c r="E127" s="25">
        <v>2021</v>
      </c>
      <c r="F127" s="3" t="s">
        <v>0</v>
      </c>
      <c r="G127" s="16">
        <v>45228.387529486994</v>
      </c>
      <c r="H127" s="8">
        <f t="shared" si="4"/>
        <v>0.4409897184840551</v>
      </c>
      <c r="I127" s="16">
        <v>17797.607804863797</v>
      </c>
      <c r="J127" s="8">
        <f t="shared" si="5"/>
        <v>0.17353176808347584</v>
      </c>
      <c r="K127" s="9"/>
      <c r="L127" s="16">
        <v>102561.09299999999</v>
      </c>
      <c r="M127" s="15">
        <f t="shared" si="6"/>
        <v>63025.995334350795</v>
      </c>
      <c r="N127" s="4">
        <f t="shared" si="7"/>
        <v>0.61452148656753103</v>
      </c>
    </row>
    <row r="128" spans="1:14" ht="9" hidden="1" customHeight="1" x14ac:dyDescent="0.25">
      <c r="A128" s="2">
        <v>0</v>
      </c>
      <c r="B128" s="2">
        <v>1</v>
      </c>
      <c r="C128" s="2">
        <v>1</v>
      </c>
      <c r="D128" s="24" t="str">
        <f>+"abr - "&amp;E128</f>
        <v>abr - 2021</v>
      </c>
      <c r="E128" s="25">
        <v>2021</v>
      </c>
      <c r="F128" s="3" t="s">
        <v>6</v>
      </c>
      <c r="G128" s="16">
        <v>45415.042219314659</v>
      </c>
      <c r="H128" s="8">
        <f t="shared" si="4"/>
        <v>0.44280965511273035</v>
      </c>
      <c r="I128" s="16">
        <v>18109.6431440138</v>
      </c>
      <c r="J128" s="8">
        <f t="shared" si="5"/>
        <v>0.17657420191508491</v>
      </c>
      <c r="K128" s="9"/>
      <c r="L128" s="16">
        <v>102561.09299999999</v>
      </c>
      <c r="M128" s="15">
        <f t="shared" si="6"/>
        <v>63524.685363328463</v>
      </c>
      <c r="N128" s="4">
        <f t="shared" si="7"/>
        <v>0.61938385702781529</v>
      </c>
    </row>
    <row r="129" spans="1:14" ht="9" hidden="1" customHeight="1" x14ac:dyDescent="0.25">
      <c r="A129" s="2">
        <v>0</v>
      </c>
      <c r="B129" s="2">
        <v>1</v>
      </c>
      <c r="C129" s="2">
        <v>1</v>
      </c>
      <c r="D129" s="24" t="str">
        <f>+"may -  "&amp;E129</f>
        <v>may -  2021</v>
      </c>
      <c r="E129" s="25">
        <v>2021</v>
      </c>
      <c r="F129" s="3" t="s">
        <v>7</v>
      </c>
      <c r="G129" s="16">
        <v>45387.927337106332</v>
      </c>
      <c r="H129" s="8">
        <f t="shared" si="4"/>
        <v>0.44254527725349352</v>
      </c>
      <c r="I129" s="16">
        <v>17682.466983533799</v>
      </c>
      <c r="J129" s="8">
        <f t="shared" si="5"/>
        <v>0.17240911213313415</v>
      </c>
      <c r="K129" s="9"/>
      <c r="L129" s="16">
        <v>102561.09299999999</v>
      </c>
      <c r="M129" s="15">
        <f t="shared" si="6"/>
        <v>63070.394320640131</v>
      </c>
      <c r="N129" s="4">
        <f t="shared" si="7"/>
        <v>0.61495438938662772</v>
      </c>
    </row>
    <row r="130" spans="1:14" ht="9" hidden="1" customHeight="1" x14ac:dyDescent="0.25">
      <c r="A130" s="2">
        <v>0</v>
      </c>
      <c r="B130" s="2">
        <v>1</v>
      </c>
      <c r="C130" s="2">
        <v>1</v>
      </c>
      <c r="D130" s="24" t="str">
        <f>+"jun - "&amp;E130</f>
        <v>jun - 2021</v>
      </c>
      <c r="E130" s="25">
        <v>2021</v>
      </c>
      <c r="F130" s="3" t="s">
        <v>1</v>
      </c>
      <c r="G130" s="16">
        <v>45111.392568816998</v>
      </c>
      <c r="H130" s="8">
        <f t="shared" si="4"/>
        <v>0.43984898414466977</v>
      </c>
      <c r="I130" s="16">
        <v>17748.047415136796</v>
      </c>
      <c r="J130" s="8">
        <f t="shared" si="5"/>
        <v>0.17304854010415818</v>
      </c>
      <c r="K130" s="9"/>
      <c r="L130" s="16">
        <v>102561.09299999999</v>
      </c>
      <c r="M130" s="15">
        <f t="shared" si="6"/>
        <v>62859.439983953795</v>
      </c>
      <c r="N130" s="4">
        <f t="shared" si="7"/>
        <v>0.61289752424882793</v>
      </c>
    </row>
    <row r="131" spans="1:14" ht="9" hidden="1" customHeight="1" x14ac:dyDescent="0.25">
      <c r="A131" s="2">
        <v>0</v>
      </c>
      <c r="B131" s="2">
        <v>1</v>
      </c>
      <c r="C131" s="2">
        <v>1</v>
      </c>
      <c r="D131" s="24" t="str">
        <f>+"jul - "&amp;E131</f>
        <v>jul - 2021</v>
      </c>
      <c r="E131" s="25">
        <v>2021</v>
      </c>
      <c r="F131" s="3" t="s">
        <v>8</v>
      </c>
      <c r="G131" s="13">
        <v>44148791.259999998</v>
      </c>
      <c r="H131" s="8">
        <f t="shared" ref="H131:H163" si="8">+G131/L131</f>
        <v>0.41885070727463503</v>
      </c>
      <c r="I131" s="17">
        <v>17534194.359999999</v>
      </c>
      <c r="J131" s="8">
        <f t="shared" ref="J131:J163" si="9">+I131/L131</f>
        <v>0.16635132015111295</v>
      </c>
      <c r="K131" s="18"/>
      <c r="L131" s="17">
        <v>105404600</v>
      </c>
      <c r="M131" s="15">
        <f>+G131+I131</f>
        <v>61682985.619999997</v>
      </c>
      <c r="N131" s="4">
        <f>+M131/L131</f>
        <v>0.58520202742574801</v>
      </c>
    </row>
    <row r="132" spans="1:14" ht="9" hidden="1" customHeight="1" x14ac:dyDescent="0.25">
      <c r="A132" s="2">
        <v>0</v>
      </c>
      <c r="B132" s="2">
        <v>1</v>
      </c>
      <c r="C132" s="2">
        <v>2</v>
      </c>
      <c r="D132" s="24" t="str">
        <f>+"ago - "&amp;E132</f>
        <v>ago - 2021</v>
      </c>
      <c r="E132" s="25">
        <v>2021</v>
      </c>
      <c r="F132" s="3" t="s">
        <v>9</v>
      </c>
      <c r="G132" s="13">
        <v>44136857.240000002</v>
      </c>
      <c r="H132" s="8">
        <f t="shared" si="8"/>
        <v>0.41873748621976653</v>
      </c>
      <c r="I132" s="17">
        <v>16890349.600000001</v>
      </c>
      <c r="J132" s="8">
        <f t="shared" si="9"/>
        <v>0.16024300267730252</v>
      </c>
      <c r="K132" s="18">
        <v>2285695.84</v>
      </c>
      <c r="L132" s="14">
        <v>105404600</v>
      </c>
      <c r="M132" s="15">
        <f>+G132+I132+K132</f>
        <v>63312902.680000007</v>
      </c>
      <c r="N132" s="4">
        <f>+M132/L132</f>
        <v>0.60066546127967857</v>
      </c>
    </row>
    <row r="133" spans="1:14" ht="9" hidden="1" customHeight="1" x14ac:dyDescent="0.25">
      <c r="A133" s="2">
        <v>0</v>
      </c>
      <c r="B133" s="2">
        <v>1</v>
      </c>
      <c r="C133" s="2">
        <v>2</v>
      </c>
      <c r="D133" s="24" t="str">
        <f>+"sep - "&amp;E133</f>
        <v>sep - 2021</v>
      </c>
      <c r="E133" s="25">
        <v>2021</v>
      </c>
      <c r="F133" s="3" t="s">
        <v>2</v>
      </c>
      <c r="G133" s="11">
        <v>44056.83</v>
      </c>
      <c r="H133" s="8">
        <f t="shared" si="8"/>
        <v>0.41797824762866137</v>
      </c>
      <c r="I133" s="12">
        <v>15000.78</v>
      </c>
      <c r="J133" s="8">
        <f t="shared" si="9"/>
        <v>0.14231617974927091</v>
      </c>
      <c r="K133" s="18">
        <v>2475.1799999999998</v>
      </c>
      <c r="L133" s="17">
        <v>105404.6</v>
      </c>
      <c r="M133" s="15">
        <f>+G133+I133+K133</f>
        <v>61532.79</v>
      </c>
      <c r="N133" s="4">
        <f t="shared" ref="N133:N163" si="10">+M133/L133</f>
        <v>0.58377708373258852</v>
      </c>
    </row>
    <row r="134" spans="1:14" ht="9" hidden="1" customHeight="1" x14ac:dyDescent="0.25">
      <c r="A134" s="2">
        <v>0</v>
      </c>
      <c r="B134" s="2">
        <v>1</v>
      </c>
      <c r="C134" s="2">
        <v>2</v>
      </c>
      <c r="D134" s="24" t="str">
        <f>+"oct - "&amp;E134</f>
        <v>oct - 2021</v>
      </c>
      <c r="E134" s="25">
        <v>2021</v>
      </c>
      <c r="F134" s="3" t="s">
        <v>10</v>
      </c>
      <c r="G134" s="11">
        <v>45179.69</v>
      </c>
      <c r="H134" s="8">
        <f t="shared" si="8"/>
        <v>0.42863110338637972</v>
      </c>
      <c r="I134" s="12">
        <v>16327.55</v>
      </c>
      <c r="J134" s="8">
        <f t="shared" si="9"/>
        <v>0.15490358105813218</v>
      </c>
      <c r="K134" s="18">
        <v>2306.4899999999998</v>
      </c>
      <c r="L134" s="17">
        <v>105404.6</v>
      </c>
      <c r="M134" s="15">
        <f>+G134+I134+K134</f>
        <v>63813.73</v>
      </c>
      <c r="N134" s="4">
        <f t="shared" si="10"/>
        <v>0.60541693626274373</v>
      </c>
    </row>
    <row r="135" spans="1:14" ht="9" hidden="1" customHeight="1" x14ac:dyDescent="0.25">
      <c r="A135" s="2">
        <v>0</v>
      </c>
      <c r="B135" s="2">
        <v>1</v>
      </c>
      <c r="C135" s="2">
        <v>2</v>
      </c>
      <c r="D135" s="24" t="str">
        <f>+"nov - "&amp;E135</f>
        <v>nov - 2021</v>
      </c>
      <c r="E135" s="25">
        <v>2021</v>
      </c>
      <c r="F135" s="3" t="s">
        <v>11</v>
      </c>
      <c r="G135" s="11">
        <v>45025.57</v>
      </c>
      <c r="H135" s="8">
        <f t="shared" si="8"/>
        <v>0.42716892811129681</v>
      </c>
      <c r="I135" s="12">
        <v>15055.3</v>
      </c>
      <c r="J135" s="8">
        <f t="shared" si="9"/>
        <v>0.14283342472719404</v>
      </c>
      <c r="K135" s="9">
        <v>2266.9699999999998</v>
      </c>
      <c r="L135" s="17">
        <v>105404.6</v>
      </c>
      <c r="M135" s="15">
        <f t="shared" ref="M135:M163" si="11">+G135+I135+K135</f>
        <v>62347.839999999997</v>
      </c>
      <c r="N135" s="4">
        <f t="shared" si="10"/>
        <v>0.59150966845849229</v>
      </c>
    </row>
    <row r="136" spans="1:14" ht="9" customHeight="1" x14ac:dyDescent="0.25">
      <c r="A136" s="2">
        <v>1</v>
      </c>
      <c r="B136" s="2">
        <v>1</v>
      </c>
      <c r="C136" s="2">
        <v>2</v>
      </c>
      <c r="D136" s="24" t="str">
        <f>+"dic - "&amp;E136</f>
        <v>dic - 2021</v>
      </c>
      <c r="E136" s="25">
        <v>2021</v>
      </c>
      <c r="F136" s="3" t="s">
        <v>3</v>
      </c>
      <c r="G136" s="11">
        <v>46041.94</v>
      </c>
      <c r="H136" s="8">
        <f t="shared" si="8"/>
        <v>0.43367929825281898</v>
      </c>
      <c r="I136" s="12">
        <v>14140.13</v>
      </c>
      <c r="J136" s="8">
        <f t="shared" si="9"/>
        <v>0.13318903711710742</v>
      </c>
      <c r="K136" s="9">
        <v>2023.48</v>
      </c>
      <c r="L136" s="17">
        <v>106165.87</v>
      </c>
      <c r="M136" s="15">
        <f>+G136+I136+K136</f>
        <v>62205.55</v>
      </c>
      <c r="N136" s="4">
        <f>+M136/L136</f>
        <v>0.58592794463983577</v>
      </c>
    </row>
    <row r="137" spans="1:14" ht="9" hidden="1" customHeight="1" x14ac:dyDescent="0.25">
      <c r="A137" s="2">
        <v>0</v>
      </c>
      <c r="B137" s="2">
        <v>1</v>
      </c>
      <c r="C137" s="2">
        <v>2</v>
      </c>
      <c r="D137" s="24" t="str">
        <f>+"ene - "&amp;E137</f>
        <v>ene - 2022</v>
      </c>
      <c r="E137" s="25">
        <v>2022</v>
      </c>
      <c r="F137" s="3" t="s">
        <v>4</v>
      </c>
      <c r="G137" s="11">
        <v>45805.17</v>
      </c>
      <c r="H137" s="8">
        <f t="shared" si="8"/>
        <v>0.39813452438029273</v>
      </c>
      <c r="I137" s="12">
        <v>15292.73</v>
      </c>
      <c r="J137" s="8">
        <f t="shared" si="9"/>
        <v>0.13292306927419403</v>
      </c>
      <c r="K137" s="9">
        <v>2435.52</v>
      </c>
      <c r="L137" s="17">
        <v>115049.48</v>
      </c>
      <c r="M137" s="15">
        <f t="shared" si="11"/>
        <v>63533.419999999991</v>
      </c>
      <c r="N137" s="4">
        <f t="shared" si="10"/>
        <v>0.55222692010428898</v>
      </c>
    </row>
    <row r="138" spans="1:14" ht="9" hidden="1" customHeight="1" x14ac:dyDescent="0.25">
      <c r="A138" s="2">
        <v>0</v>
      </c>
      <c r="B138" s="2">
        <v>1</v>
      </c>
      <c r="C138" s="2">
        <v>2</v>
      </c>
      <c r="D138" s="24" t="str">
        <f>+"feb - "&amp;E138</f>
        <v>feb - 2022</v>
      </c>
      <c r="E138" s="25">
        <v>2022</v>
      </c>
      <c r="F138" s="3" t="s">
        <v>5</v>
      </c>
      <c r="G138" s="11">
        <v>45786.28</v>
      </c>
      <c r="H138" s="8">
        <f t="shared" si="8"/>
        <v>0.39797033415535649</v>
      </c>
      <c r="I138" s="12">
        <v>15391.17</v>
      </c>
      <c r="J138" s="8">
        <f t="shared" si="9"/>
        <v>0.13377870112928802</v>
      </c>
      <c r="K138" s="9">
        <v>2016.6</v>
      </c>
      <c r="L138" s="17">
        <v>115049.48</v>
      </c>
      <c r="M138" s="15">
        <f t="shared" si="11"/>
        <v>63194.049999999996</v>
      </c>
      <c r="N138" s="4">
        <f t="shared" si="10"/>
        <v>0.54927714579848597</v>
      </c>
    </row>
    <row r="139" spans="1:14" ht="9" hidden="1" customHeight="1" x14ac:dyDescent="0.25">
      <c r="A139" s="2">
        <v>0</v>
      </c>
      <c r="B139" s="2">
        <v>1</v>
      </c>
      <c r="C139" s="2">
        <v>2</v>
      </c>
      <c r="D139" s="24" t="str">
        <f>+"mar - "&amp;E139</f>
        <v>mar - 2022</v>
      </c>
      <c r="E139" s="25">
        <v>2022</v>
      </c>
      <c r="F139" s="3" t="s">
        <v>0</v>
      </c>
      <c r="G139" s="11">
        <v>46221.97</v>
      </c>
      <c r="H139" s="8">
        <f t="shared" si="8"/>
        <v>0.40175731346199917</v>
      </c>
      <c r="I139" s="12">
        <v>15345.67</v>
      </c>
      <c r="J139" s="8">
        <f t="shared" si="9"/>
        <v>0.13338321911581</v>
      </c>
      <c r="K139" s="9">
        <v>1974.92</v>
      </c>
      <c r="L139" s="17">
        <v>115049.48</v>
      </c>
      <c r="M139" s="15">
        <f t="shared" si="11"/>
        <v>63542.559999999998</v>
      </c>
      <c r="N139" s="4">
        <f t="shared" si="10"/>
        <v>0.55230636418348</v>
      </c>
    </row>
    <row r="140" spans="1:14" ht="9" hidden="1" customHeight="1" x14ac:dyDescent="0.25">
      <c r="A140" s="2">
        <v>0</v>
      </c>
      <c r="B140" s="2">
        <v>1</v>
      </c>
      <c r="C140" s="2">
        <v>2</v>
      </c>
      <c r="D140" s="24" t="str">
        <f>+"abr - "&amp;E140</f>
        <v>abr - 2022</v>
      </c>
      <c r="E140" s="25">
        <v>2022</v>
      </c>
      <c r="F140" s="3" t="s">
        <v>6</v>
      </c>
      <c r="G140" s="11">
        <v>45763.48</v>
      </c>
      <c r="H140" s="8">
        <f t="shared" si="8"/>
        <v>0.3977721585529983</v>
      </c>
      <c r="I140" s="12">
        <v>14524.07</v>
      </c>
      <c r="J140" s="8">
        <f t="shared" si="9"/>
        <v>0.12624194390100676</v>
      </c>
      <c r="K140" s="9">
        <v>1876.17</v>
      </c>
      <c r="L140" s="17">
        <v>115049.48</v>
      </c>
      <c r="M140" s="15">
        <f t="shared" si="11"/>
        <v>62163.72</v>
      </c>
      <c r="N140" s="4">
        <f t="shared" si="10"/>
        <v>0.54032160771174287</v>
      </c>
    </row>
    <row r="141" spans="1:14" ht="9" hidden="1" customHeight="1" x14ac:dyDescent="0.25">
      <c r="A141" s="2">
        <v>0</v>
      </c>
      <c r="B141" s="2">
        <v>1</v>
      </c>
      <c r="C141" s="2">
        <v>2</v>
      </c>
      <c r="D141" s="24" t="str">
        <f>+"may -  "&amp;E141</f>
        <v>may -  2022</v>
      </c>
      <c r="E141" s="25">
        <v>2022</v>
      </c>
      <c r="F141" s="3" t="s">
        <v>7</v>
      </c>
      <c r="G141" s="11">
        <v>45783.71</v>
      </c>
      <c r="H141" s="8">
        <f t="shared" si="8"/>
        <v>0.39794799594052926</v>
      </c>
      <c r="I141" s="12">
        <v>13955.5</v>
      </c>
      <c r="J141" s="8">
        <f t="shared" si="9"/>
        <v>0.12129998327676057</v>
      </c>
      <c r="K141" s="9">
        <v>1787.43</v>
      </c>
      <c r="L141" s="17">
        <v>115049.48</v>
      </c>
      <c r="M141" s="15">
        <f t="shared" si="11"/>
        <v>61526.64</v>
      </c>
      <c r="N141" s="4">
        <f t="shared" si="10"/>
        <v>0.53478416417005969</v>
      </c>
    </row>
    <row r="142" spans="1:14" ht="9" hidden="1" customHeight="1" x14ac:dyDescent="0.25">
      <c r="A142" s="2">
        <v>0</v>
      </c>
      <c r="B142" s="2">
        <v>1</v>
      </c>
      <c r="C142" s="2">
        <v>2</v>
      </c>
      <c r="D142" s="24" t="str">
        <f>+"jun - "&amp;E142</f>
        <v>jun - 2022</v>
      </c>
      <c r="E142" s="25">
        <v>2022</v>
      </c>
      <c r="F142" s="3" t="s">
        <v>1</v>
      </c>
      <c r="G142" s="11">
        <v>46454.15</v>
      </c>
      <c r="H142" s="8">
        <f t="shared" si="8"/>
        <v>0.40377540167934706</v>
      </c>
      <c r="I142" s="12">
        <v>15660.76</v>
      </c>
      <c r="J142" s="8">
        <f t="shared" si="9"/>
        <v>0.1361219537889263</v>
      </c>
      <c r="K142" s="9">
        <v>1925.15</v>
      </c>
      <c r="L142" s="17">
        <v>115049.48</v>
      </c>
      <c r="M142" s="15">
        <f t="shared" si="11"/>
        <v>64040.060000000005</v>
      </c>
      <c r="N142" s="4">
        <f t="shared" si="10"/>
        <v>0.55663059059458597</v>
      </c>
    </row>
    <row r="143" spans="1:14" ht="9" hidden="1" customHeight="1" x14ac:dyDescent="0.25">
      <c r="A143" s="2">
        <v>0</v>
      </c>
      <c r="B143" s="2">
        <v>1</v>
      </c>
      <c r="C143" s="2">
        <v>2</v>
      </c>
      <c r="D143" s="24" t="str">
        <f>+"jul - "&amp;E143</f>
        <v>jul - 2022</v>
      </c>
      <c r="E143" s="25">
        <v>2022</v>
      </c>
      <c r="F143" s="3" t="s">
        <v>8</v>
      </c>
      <c r="G143" s="11">
        <v>46484.04</v>
      </c>
      <c r="H143" s="8">
        <f t="shared" si="8"/>
        <v>0.40403520294050876</v>
      </c>
      <c r="I143" s="12">
        <v>13939.51</v>
      </c>
      <c r="J143" s="8">
        <f t="shared" si="9"/>
        <v>0.12116099959773829</v>
      </c>
      <c r="K143" s="9">
        <v>2391.6799999999998</v>
      </c>
      <c r="L143" s="17">
        <v>115049.48</v>
      </c>
      <c r="M143" s="15">
        <f t="shared" si="11"/>
        <v>62815.23</v>
      </c>
      <c r="N143" s="4">
        <f t="shared" si="10"/>
        <v>0.54598447554912899</v>
      </c>
    </row>
    <row r="144" spans="1:14" ht="9" hidden="1" customHeight="1" x14ac:dyDescent="0.25">
      <c r="A144" s="2">
        <v>0</v>
      </c>
      <c r="B144" s="2">
        <v>1</v>
      </c>
      <c r="C144" s="2">
        <v>2</v>
      </c>
      <c r="D144" s="24" t="str">
        <f>+"ago - "&amp;E144</f>
        <v>ago - 2022</v>
      </c>
      <c r="E144" s="25">
        <v>2022</v>
      </c>
      <c r="F144" s="3" t="s">
        <v>9</v>
      </c>
      <c r="G144" s="11">
        <v>46287.3</v>
      </c>
      <c r="H144" s="8">
        <f t="shared" si="8"/>
        <v>0.40232515609805453</v>
      </c>
      <c r="I144" s="12">
        <v>14255.62</v>
      </c>
      <c r="J144" s="8">
        <f t="shared" si="9"/>
        <v>0.12390860002148642</v>
      </c>
      <c r="K144" s="9">
        <v>2042.3</v>
      </c>
      <c r="L144" s="17">
        <v>115049.48</v>
      </c>
      <c r="M144" s="15">
        <f t="shared" si="11"/>
        <v>62585.220000000008</v>
      </c>
      <c r="N144" s="4">
        <f t="shared" si="10"/>
        <v>0.54398524878165477</v>
      </c>
    </row>
    <row r="145" spans="1:14" ht="9" hidden="1" customHeight="1" x14ac:dyDescent="0.25">
      <c r="A145" s="2">
        <v>0</v>
      </c>
      <c r="B145" s="2">
        <v>1</v>
      </c>
      <c r="C145" s="2">
        <v>2</v>
      </c>
      <c r="D145" s="24" t="str">
        <f>+"sep - "&amp;E145</f>
        <v>sep - 2022</v>
      </c>
      <c r="E145" s="25">
        <v>2022</v>
      </c>
      <c r="F145" s="3" t="s">
        <v>2</v>
      </c>
      <c r="G145" s="11">
        <v>46057.3</v>
      </c>
      <c r="H145" s="8">
        <f t="shared" si="8"/>
        <v>0.4003260162497041</v>
      </c>
      <c r="I145" s="12">
        <v>13636.12</v>
      </c>
      <c r="J145" s="8">
        <f t="shared" si="9"/>
        <v>0.11852396029951635</v>
      </c>
      <c r="K145" s="9">
        <v>993.65</v>
      </c>
      <c r="L145" s="17">
        <v>115049.48</v>
      </c>
      <c r="M145" s="15">
        <f t="shared" si="11"/>
        <v>60687.070000000007</v>
      </c>
      <c r="N145" s="4">
        <f t="shared" si="10"/>
        <v>0.5274866952897137</v>
      </c>
    </row>
    <row r="146" spans="1:14" ht="9" hidden="1" customHeight="1" x14ac:dyDescent="0.25">
      <c r="A146" s="2">
        <v>0</v>
      </c>
      <c r="B146" s="2">
        <v>1</v>
      </c>
      <c r="C146" s="2">
        <v>2</v>
      </c>
      <c r="D146" s="24" t="str">
        <f>+"oct - "&amp;E146</f>
        <v>oct - 2022</v>
      </c>
      <c r="E146" s="25">
        <v>2022</v>
      </c>
      <c r="F146" s="3" t="s">
        <v>10</v>
      </c>
      <c r="G146" s="11">
        <v>45592.91</v>
      </c>
      <c r="H146" s="8">
        <f t="shared" si="8"/>
        <v>0.39628957905763679</v>
      </c>
      <c r="I146" s="12">
        <v>14187.57</v>
      </c>
      <c r="J146" s="8">
        <f t="shared" si="9"/>
        <v>0.12331711538374619</v>
      </c>
      <c r="K146" s="9">
        <v>1318.07</v>
      </c>
      <c r="L146" s="17">
        <v>115049.48</v>
      </c>
      <c r="M146" s="15">
        <f t="shared" si="11"/>
        <v>61098.55</v>
      </c>
      <c r="N146" s="4">
        <f t="shared" si="10"/>
        <v>0.53106324339753652</v>
      </c>
    </row>
    <row r="147" spans="1:14" ht="9" hidden="1" customHeight="1" x14ac:dyDescent="0.25">
      <c r="A147" s="2">
        <v>0</v>
      </c>
      <c r="B147" s="2">
        <v>1</v>
      </c>
      <c r="C147" s="2">
        <v>2</v>
      </c>
      <c r="D147" s="24" t="str">
        <f>+"nov - "&amp;E147</f>
        <v>nov - 2022</v>
      </c>
      <c r="E147" s="25">
        <v>2022</v>
      </c>
      <c r="F147" s="3" t="s">
        <v>11</v>
      </c>
      <c r="G147" s="11">
        <v>45744.29</v>
      </c>
      <c r="H147" s="8">
        <f t="shared" si="8"/>
        <v>0.39760536075434677</v>
      </c>
      <c r="I147" s="12">
        <v>13364.14</v>
      </c>
      <c r="J147" s="8">
        <f t="shared" si="9"/>
        <v>0.11615993396928</v>
      </c>
      <c r="K147" s="9">
        <v>1272.8900000000001</v>
      </c>
      <c r="L147" s="17">
        <v>115049.48</v>
      </c>
      <c r="M147" s="15">
        <f t="shared" si="11"/>
        <v>60381.32</v>
      </c>
      <c r="N147" s="4">
        <f t="shared" si="10"/>
        <v>0.52482914307826511</v>
      </c>
    </row>
    <row r="148" spans="1:14" ht="9" customHeight="1" x14ac:dyDescent="0.25">
      <c r="A148" s="2">
        <v>1</v>
      </c>
      <c r="B148" s="2">
        <v>1</v>
      </c>
      <c r="C148" s="2">
        <v>2</v>
      </c>
      <c r="D148" s="24" t="str">
        <f>+"dic - "&amp;E148</f>
        <v>dic - 2022</v>
      </c>
      <c r="E148" s="25">
        <v>2022</v>
      </c>
      <c r="F148" s="3" t="s">
        <v>3</v>
      </c>
      <c r="G148" s="11">
        <v>47707.43</v>
      </c>
      <c r="H148" s="8">
        <f t="shared" si="8"/>
        <v>0.41466880163213254</v>
      </c>
      <c r="I148" s="12">
        <v>14234.82</v>
      </c>
      <c r="J148" s="8">
        <f t="shared" si="9"/>
        <v>0.12372780824389645</v>
      </c>
      <c r="K148" s="9">
        <v>1749.91</v>
      </c>
      <c r="L148" s="17">
        <v>115049.48</v>
      </c>
      <c r="M148" s="15">
        <f t="shared" si="11"/>
        <v>63692.160000000003</v>
      </c>
      <c r="N148" s="4">
        <f t="shared" si="10"/>
        <v>0.55360667427614629</v>
      </c>
    </row>
    <row r="149" spans="1:14" ht="9" hidden="1" customHeight="1" x14ac:dyDescent="0.25">
      <c r="A149" s="2">
        <v>0</v>
      </c>
      <c r="B149" s="2">
        <v>1</v>
      </c>
      <c r="C149" s="2">
        <v>2</v>
      </c>
      <c r="D149" s="24" t="str">
        <f>+"ene - "&amp;E149</f>
        <v>ene - 2023</v>
      </c>
      <c r="E149" s="25">
        <v>2023</v>
      </c>
      <c r="F149" s="3" t="s">
        <v>4</v>
      </c>
      <c r="G149" s="11">
        <v>47689.01</v>
      </c>
      <c r="H149" s="8">
        <f t="shared" si="8"/>
        <v>0.39433112231001305</v>
      </c>
      <c r="I149" s="12">
        <v>11761.65</v>
      </c>
      <c r="J149" s="8">
        <f t="shared" si="9"/>
        <v>9.7254789829303745E-2</v>
      </c>
      <c r="K149" s="9">
        <v>1272.47</v>
      </c>
      <c r="L149" s="17">
        <v>120936.46</v>
      </c>
      <c r="M149" s="15">
        <f t="shared" si="11"/>
        <v>60723.130000000005</v>
      </c>
      <c r="N149" s="4">
        <f t="shared" si="10"/>
        <v>0.50210771838368673</v>
      </c>
    </row>
    <row r="150" spans="1:14" ht="9" hidden="1" customHeight="1" x14ac:dyDescent="0.25">
      <c r="A150" s="2">
        <v>0</v>
      </c>
      <c r="B150" s="2">
        <v>1</v>
      </c>
      <c r="C150" s="2">
        <v>2</v>
      </c>
      <c r="D150" s="24" t="str">
        <f>+"feb - "&amp;E150</f>
        <v>feb - 2023</v>
      </c>
      <c r="E150" s="25">
        <v>2023</v>
      </c>
      <c r="F150" s="3" t="s">
        <v>5</v>
      </c>
      <c r="G150" s="11">
        <v>47502.61</v>
      </c>
      <c r="H150" s="8">
        <f t="shared" si="8"/>
        <v>0.39278981706592037</v>
      </c>
      <c r="I150" s="12">
        <v>11475.14</v>
      </c>
      <c r="J150" s="8">
        <f t="shared" si="9"/>
        <v>9.4885694520907907E-2</v>
      </c>
      <c r="K150" s="18">
        <v>1353.54</v>
      </c>
      <c r="L150" s="17">
        <v>120936.46</v>
      </c>
      <c r="M150" s="15">
        <f t="shared" si="11"/>
        <v>60331.29</v>
      </c>
      <c r="N150" s="4">
        <f t="shared" si="10"/>
        <v>0.49886766984910919</v>
      </c>
    </row>
    <row r="151" spans="1:14" ht="9" hidden="1" customHeight="1" x14ac:dyDescent="0.25">
      <c r="A151" s="2">
        <v>0</v>
      </c>
      <c r="B151" s="2">
        <v>1</v>
      </c>
      <c r="C151" s="2">
        <v>2</v>
      </c>
      <c r="D151" s="24" t="str">
        <f>+"mar - "&amp;E151</f>
        <v>mar - 2023</v>
      </c>
      <c r="E151" s="25">
        <v>2023</v>
      </c>
      <c r="F151" s="3" t="s">
        <v>0</v>
      </c>
      <c r="G151" s="11">
        <v>47559.73</v>
      </c>
      <c r="H151" s="8">
        <f t="shared" si="8"/>
        <v>0.39326213120509729</v>
      </c>
      <c r="I151" s="12">
        <v>10777.48</v>
      </c>
      <c r="J151" s="8">
        <f t="shared" si="9"/>
        <v>8.9116880054203665E-2</v>
      </c>
      <c r="K151" s="18">
        <v>1120.6500000000001</v>
      </c>
      <c r="L151" s="17">
        <v>120936.46</v>
      </c>
      <c r="M151" s="15">
        <f t="shared" si="11"/>
        <v>59457.860000000008</v>
      </c>
      <c r="N151" s="4">
        <f t="shared" si="10"/>
        <v>0.49164544753501138</v>
      </c>
    </row>
    <row r="152" spans="1:14" ht="9" hidden="1" customHeight="1" x14ac:dyDescent="0.25">
      <c r="A152" s="2">
        <v>0</v>
      </c>
      <c r="B152" s="2">
        <v>1</v>
      </c>
      <c r="C152" s="2">
        <v>2</v>
      </c>
      <c r="D152" s="24" t="str">
        <f>+"abr - "&amp;E152</f>
        <v>abr - 2023</v>
      </c>
      <c r="E152" s="25">
        <v>2023</v>
      </c>
      <c r="F152" s="3" t="s">
        <v>6</v>
      </c>
      <c r="G152" s="11">
        <v>47417.919999999998</v>
      </c>
      <c r="H152" s="8">
        <f t="shared" si="8"/>
        <v>0.39208953197406304</v>
      </c>
      <c r="I152" s="12">
        <v>11589.65</v>
      </c>
      <c r="J152" s="8">
        <f t="shared" si="9"/>
        <v>9.5832555376600237E-2</v>
      </c>
      <c r="K152" s="18">
        <v>1092.4100000000001</v>
      </c>
      <c r="L152" s="17">
        <v>120936.46</v>
      </c>
      <c r="M152" s="15">
        <f t="shared" si="11"/>
        <v>60099.98</v>
      </c>
      <c r="N152" s="4">
        <f t="shared" si="10"/>
        <v>0.49695501257437169</v>
      </c>
    </row>
    <row r="153" spans="1:14" ht="9" hidden="1" customHeight="1" x14ac:dyDescent="0.25">
      <c r="A153" s="2">
        <v>0</v>
      </c>
      <c r="B153" s="2">
        <v>1</v>
      </c>
      <c r="C153" s="2">
        <v>2</v>
      </c>
      <c r="D153" s="24" t="str">
        <f>+"may -  "&amp;E153</f>
        <v>may -  2023</v>
      </c>
      <c r="E153" s="25">
        <v>2023</v>
      </c>
      <c r="F153" s="3" t="s">
        <v>7</v>
      </c>
      <c r="G153" s="11">
        <v>46245.64</v>
      </c>
      <c r="H153" s="8">
        <f t="shared" si="8"/>
        <v>0.38239617729839287</v>
      </c>
      <c r="I153" s="12">
        <v>11439.41</v>
      </c>
      <c r="J153" s="8">
        <f t="shared" si="9"/>
        <v>9.4590250119773636E-2</v>
      </c>
      <c r="K153" s="18">
        <v>771.27</v>
      </c>
      <c r="L153" s="17">
        <v>120936.46</v>
      </c>
      <c r="M153" s="15">
        <f t="shared" si="11"/>
        <v>58456.32</v>
      </c>
      <c r="N153" s="4">
        <f t="shared" si="10"/>
        <v>0.4833639086177981</v>
      </c>
    </row>
    <row r="154" spans="1:14" ht="9" hidden="1" customHeight="1" x14ac:dyDescent="0.25">
      <c r="A154" s="2">
        <v>0</v>
      </c>
      <c r="B154" s="2">
        <v>1</v>
      </c>
      <c r="C154" s="2">
        <v>2</v>
      </c>
      <c r="D154" s="24" t="str">
        <f>+"jun - "&amp;E154</f>
        <v>jun - 2023</v>
      </c>
      <c r="E154" s="25">
        <v>2023</v>
      </c>
      <c r="F154" s="3" t="s">
        <v>1</v>
      </c>
      <c r="G154" s="11">
        <v>46149.36</v>
      </c>
      <c r="H154" s="8">
        <f t="shared" si="8"/>
        <v>0.3816000567570772</v>
      </c>
      <c r="I154" s="12">
        <v>11874.94</v>
      </c>
      <c r="J154" s="8">
        <f t="shared" si="9"/>
        <v>9.8191562742947824E-2</v>
      </c>
      <c r="K154" s="9">
        <v>1076.53</v>
      </c>
      <c r="L154" s="17">
        <v>120936.46</v>
      </c>
      <c r="M154" s="15">
        <f t="shared" si="11"/>
        <v>59100.83</v>
      </c>
      <c r="N154" s="4">
        <f t="shared" si="10"/>
        <v>0.48869323610100707</v>
      </c>
    </row>
    <row r="155" spans="1:14" ht="9" hidden="1" customHeight="1" x14ac:dyDescent="0.25">
      <c r="A155" s="2">
        <v>0</v>
      </c>
      <c r="B155" s="2">
        <v>1</v>
      </c>
      <c r="C155" s="2">
        <v>2</v>
      </c>
      <c r="D155" s="24" t="str">
        <f>+"jul - "&amp;E155</f>
        <v>jul - 2023</v>
      </c>
      <c r="E155" s="25">
        <v>2023</v>
      </c>
      <c r="F155" s="3" t="s">
        <v>8</v>
      </c>
      <c r="G155" s="11">
        <v>46350.86</v>
      </c>
      <c r="H155" s="8">
        <f t="shared" si="8"/>
        <v>0.3832662209560293</v>
      </c>
      <c r="I155" s="12">
        <v>11766.06</v>
      </c>
      <c r="J155" s="8">
        <f t="shared" si="9"/>
        <v>9.7291255259166667E-2</v>
      </c>
      <c r="K155" s="9">
        <v>755.13</v>
      </c>
      <c r="L155" s="17">
        <v>120936.46</v>
      </c>
      <c r="M155" s="15">
        <f t="shared" si="11"/>
        <v>58872.049999999996</v>
      </c>
      <c r="N155" s="4">
        <f t="shared" si="10"/>
        <v>0.48680149890281221</v>
      </c>
    </row>
    <row r="156" spans="1:14" ht="9" hidden="1" customHeight="1" x14ac:dyDescent="0.25">
      <c r="A156" s="2">
        <v>0</v>
      </c>
      <c r="B156" s="2">
        <v>1</v>
      </c>
      <c r="C156" s="2">
        <v>2</v>
      </c>
      <c r="D156" s="24" t="str">
        <f>+"ago - "&amp;E156</f>
        <v>ago - 2023</v>
      </c>
      <c r="E156" s="25">
        <v>2023</v>
      </c>
      <c r="F156" s="3" t="s">
        <v>9</v>
      </c>
      <c r="G156" s="11">
        <v>46652.57</v>
      </c>
      <c r="H156" s="8">
        <f t="shared" si="8"/>
        <v>0.38576100209978031</v>
      </c>
      <c r="I156" s="12">
        <v>11491.35</v>
      </c>
      <c r="J156" s="8">
        <f t="shared" si="9"/>
        <v>9.5019731849270261E-2</v>
      </c>
      <c r="K156" s="9">
        <v>1043.54</v>
      </c>
      <c r="L156" s="17">
        <v>120936.46</v>
      </c>
      <c r="M156" s="15">
        <f t="shared" si="11"/>
        <v>59187.46</v>
      </c>
      <c r="N156" s="4">
        <f t="shared" si="10"/>
        <v>0.4894095626744821</v>
      </c>
    </row>
    <row r="157" spans="1:14" ht="9" hidden="1" customHeight="1" x14ac:dyDescent="0.25">
      <c r="A157" s="2">
        <v>0</v>
      </c>
      <c r="B157" s="2">
        <v>1</v>
      </c>
      <c r="C157" s="2">
        <v>2</v>
      </c>
      <c r="D157" s="24" t="str">
        <f>+"sep - "&amp;E157</f>
        <v>sep - 2023</v>
      </c>
      <c r="E157" s="25">
        <v>2023</v>
      </c>
      <c r="F157" s="3" t="s">
        <v>2</v>
      </c>
      <c r="G157" s="11">
        <v>46801.91</v>
      </c>
      <c r="H157" s="8">
        <f t="shared" si="8"/>
        <v>0.38699586543214515</v>
      </c>
      <c r="I157" s="12">
        <v>11760.5</v>
      </c>
      <c r="J157" s="8">
        <f t="shared" si="9"/>
        <v>9.7245280703602527E-2</v>
      </c>
      <c r="K157" s="9">
        <v>1222.2</v>
      </c>
      <c r="L157" s="17">
        <v>120936.46</v>
      </c>
      <c r="M157" s="15">
        <f t="shared" si="11"/>
        <v>59784.61</v>
      </c>
      <c r="N157" s="4">
        <f t="shared" si="10"/>
        <v>0.49434727955490015</v>
      </c>
    </row>
    <row r="158" spans="1:14" ht="9" hidden="1" customHeight="1" x14ac:dyDescent="0.25">
      <c r="A158" s="2">
        <v>0</v>
      </c>
      <c r="B158" s="2">
        <v>1</v>
      </c>
      <c r="C158" s="2">
        <v>2</v>
      </c>
      <c r="D158" s="24" t="str">
        <f>+"oct - "&amp;E158</f>
        <v>oct - 2023</v>
      </c>
      <c r="E158" s="25">
        <v>2023</v>
      </c>
      <c r="F158" s="3" t="s">
        <v>10</v>
      </c>
      <c r="G158" s="11">
        <v>46714.16</v>
      </c>
      <c r="H158" s="8">
        <f t="shared" si="8"/>
        <v>0.3906739684106631</v>
      </c>
      <c r="I158" s="12">
        <v>12083.57</v>
      </c>
      <c r="J158" s="8">
        <f t="shared" si="9"/>
        <v>0.10105578789103851</v>
      </c>
      <c r="K158" s="9">
        <v>1241.8599999999999</v>
      </c>
      <c r="L158" s="17">
        <v>119573.26</v>
      </c>
      <c r="M158" s="15">
        <f t="shared" si="11"/>
        <v>60039.590000000004</v>
      </c>
      <c r="N158" s="4">
        <f t="shared" si="10"/>
        <v>0.50211552315291907</v>
      </c>
    </row>
    <row r="159" spans="1:14" ht="9" hidden="1" customHeight="1" x14ac:dyDescent="0.25">
      <c r="A159" s="2">
        <v>0</v>
      </c>
      <c r="B159" s="2">
        <v>1</v>
      </c>
      <c r="C159" s="2">
        <v>2</v>
      </c>
      <c r="D159" s="24" t="str">
        <f>+"nov - "&amp;E159</f>
        <v>nov - 2023</v>
      </c>
      <c r="E159" s="25">
        <v>2023</v>
      </c>
      <c r="F159" s="3" t="s">
        <v>11</v>
      </c>
      <c r="G159" s="11">
        <v>46742.93</v>
      </c>
      <c r="H159" s="8">
        <f t="shared" si="8"/>
        <v>0.39091457404439756</v>
      </c>
      <c r="I159" s="12">
        <v>12677.43</v>
      </c>
      <c r="J159" s="8">
        <f t="shared" si="9"/>
        <v>0.10602228290840277</v>
      </c>
      <c r="K159" s="9">
        <v>1274.42</v>
      </c>
      <c r="L159" s="17">
        <v>119573.26</v>
      </c>
      <c r="M159" s="15">
        <f t="shared" si="11"/>
        <v>60694.78</v>
      </c>
      <c r="N159" s="4">
        <f t="shared" si="10"/>
        <v>0.50759492548752116</v>
      </c>
    </row>
    <row r="160" spans="1:14" ht="9" customHeight="1" x14ac:dyDescent="0.25">
      <c r="A160" s="2">
        <v>1</v>
      </c>
      <c r="B160" s="2">
        <v>1</v>
      </c>
      <c r="C160" s="2">
        <v>2</v>
      </c>
      <c r="D160" s="24" t="str">
        <f>+"dic - "&amp;E160</f>
        <v>dic - 2023</v>
      </c>
      <c r="E160" s="25">
        <v>2023</v>
      </c>
      <c r="F160" s="3" t="s">
        <v>3</v>
      </c>
      <c r="G160" s="11">
        <v>46877.3</v>
      </c>
      <c r="H160" s="8">
        <f t="shared" si="8"/>
        <v>0.39203832027327851</v>
      </c>
      <c r="I160" s="12">
        <v>13448.59</v>
      </c>
      <c r="J160" s="8">
        <f t="shared" si="9"/>
        <v>0.11247155091364074</v>
      </c>
      <c r="K160" s="9">
        <v>930.14</v>
      </c>
      <c r="L160" s="17">
        <v>119573.26</v>
      </c>
      <c r="M160" s="15">
        <f t="shared" si="11"/>
        <v>61256.03</v>
      </c>
      <c r="N160" s="4">
        <f t="shared" si="10"/>
        <v>0.51228870066769105</v>
      </c>
    </row>
    <row r="161" spans="1:14" ht="9" customHeight="1" x14ac:dyDescent="0.25">
      <c r="A161" s="2">
        <v>2</v>
      </c>
      <c r="B161" s="2">
        <v>1</v>
      </c>
      <c r="C161" s="2">
        <v>2</v>
      </c>
      <c r="D161" s="24" t="str">
        <f>+"ene - "&amp;E161</f>
        <v>ene - 2024</v>
      </c>
      <c r="E161" s="25">
        <v>2024</v>
      </c>
      <c r="F161" s="3" t="s">
        <v>4</v>
      </c>
      <c r="G161" s="11">
        <v>46747.97</v>
      </c>
      <c r="H161" s="8">
        <f t="shared" si="8"/>
        <v>0.38409189092992724</v>
      </c>
      <c r="I161" s="12">
        <v>13247.45</v>
      </c>
      <c r="J161" s="8">
        <f t="shared" si="9"/>
        <v>0.10884404436170522</v>
      </c>
      <c r="K161" s="9">
        <v>926.67</v>
      </c>
      <c r="L161" s="17">
        <v>121710.38</v>
      </c>
      <c r="M161" s="15">
        <f t="shared" si="11"/>
        <v>60922.09</v>
      </c>
      <c r="N161" s="4">
        <f t="shared" si="10"/>
        <v>0.50054966552565194</v>
      </c>
    </row>
    <row r="162" spans="1:14" ht="9" customHeight="1" x14ac:dyDescent="0.25">
      <c r="A162" s="2">
        <v>2</v>
      </c>
      <c r="B162" s="2">
        <v>1</v>
      </c>
      <c r="C162" s="2">
        <v>2</v>
      </c>
      <c r="D162" s="24" t="str">
        <f>+"feb - "&amp;E162</f>
        <v>feb - 2024</v>
      </c>
      <c r="E162" s="25">
        <v>2024</v>
      </c>
      <c r="F162" s="3" t="s">
        <v>5</v>
      </c>
      <c r="G162" s="11">
        <v>46574.01</v>
      </c>
      <c r="H162" s="8">
        <f t="shared" si="8"/>
        <v>0.38155930360485563</v>
      </c>
      <c r="I162" s="12">
        <v>12968.06</v>
      </c>
      <c r="J162" s="8">
        <f t="shared" si="9"/>
        <v>0.10624131232646671</v>
      </c>
      <c r="K162" s="9">
        <v>723.6</v>
      </c>
      <c r="L162" s="17">
        <v>122062.31</v>
      </c>
      <c r="M162" s="15">
        <f t="shared" si="11"/>
        <v>60265.67</v>
      </c>
      <c r="N162" s="4">
        <f t="shared" si="10"/>
        <v>0.49372873575799114</v>
      </c>
    </row>
    <row r="163" spans="1:14" ht="9" customHeight="1" x14ac:dyDescent="0.25">
      <c r="A163" s="2">
        <v>2</v>
      </c>
      <c r="B163" s="2">
        <v>1</v>
      </c>
      <c r="C163" s="2">
        <v>2</v>
      </c>
      <c r="D163" s="24" t="str">
        <f>+"mar - "&amp;E163</f>
        <v>mar - 2024</v>
      </c>
      <c r="E163" s="25">
        <v>2024</v>
      </c>
      <c r="F163" s="3" t="s">
        <v>0</v>
      </c>
      <c r="G163" s="11">
        <v>46345.52</v>
      </c>
      <c r="H163" s="8">
        <f t="shared" si="8"/>
        <v>0.37968739080884178</v>
      </c>
      <c r="I163" s="12">
        <v>12925.4</v>
      </c>
      <c r="J163" s="8">
        <f t="shared" si="9"/>
        <v>0.10589181869489443</v>
      </c>
      <c r="K163" s="9">
        <v>901.05</v>
      </c>
      <c r="L163" s="17">
        <v>122062.31</v>
      </c>
      <c r="M163" s="15">
        <f t="shared" si="11"/>
        <v>60171.97</v>
      </c>
      <c r="N163" s="4">
        <f t="shared" si="10"/>
        <v>0.49296109503416741</v>
      </c>
    </row>
    <row r="164" spans="1:14" ht="9" customHeight="1" x14ac:dyDescent="0.25">
      <c r="F164" s="3"/>
    </row>
    <row r="165" spans="1:14" ht="9" customHeight="1" x14ac:dyDescent="0.25">
      <c r="F165" s="3"/>
    </row>
    <row r="166" spans="1:14" ht="9" customHeight="1" x14ac:dyDescent="0.25">
      <c r="F166" s="3"/>
    </row>
    <row r="167" spans="1:14" ht="9" customHeight="1" x14ac:dyDescent="0.25">
      <c r="F167" s="3"/>
    </row>
    <row r="168" spans="1:14" ht="9" customHeight="1" x14ac:dyDescent="0.25">
      <c r="F168" s="3"/>
    </row>
    <row r="169" spans="1:14" ht="9" customHeight="1" x14ac:dyDescent="0.25">
      <c r="F169" s="3"/>
    </row>
    <row r="170" spans="1:14" ht="9" customHeight="1" x14ac:dyDescent="0.25">
      <c r="F170" s="3"/>
    </row>
    <row r="171" spans="1:14" ht="9" customHeight="1" x14ac:dyDescent="0.25">
      <c r="F171" s="3"/>
    </row>
    <row r="172" spans="1:14" ht="9" customHeight="1" x14ac:dyDescent="0.25">
      <c r="F172" s="3"/>
    </row>
  </sheetData>
  <autoFilter ref="A1:N163" xr:uid="{00000000-0001-0000-0000-000000000000}">
    <filterColumn colId="0">
      <filters>
        <filter val="1"/>
        <filter val="2"/>
      </filters>
    </filterColumn>
    <filterColumn colId="5">
      <filters>
        <filter val="Diciembre"/>
        <filter val="Enero"/>
        <filter val="Febrero"/>
        <filter val="Marzo"/>
      </filters>
    </filterColumn>
  </autoFilter>
  <phoneticPr fontId="2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4BCF-C1C1-4C26-A235-53374787B147}">
  <dimension ref="A1:P163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6" defaultRowHeight="9" customHeight="1" x14ac:dyDescent="0.25"/>
  <cols>
    <col min="1" max="1" width="5.5703125" style="2" bestFit="1" customWidth="1"/>
    <col min="2" max="2" width="6.7109375" style="2" customWidth="1"/>
    <col min="3" max="4" width="9.85546875" style="2" customWidth="1"/>
    <col min="5" max="5" width="10.7109375" style="27" bestFit="1" customWidth="1"/>
    <col min="6" max="6" width="6" style="2"/>
    <col min="7" max="7" width="8.85546875" style="2" bestFit="1" customWidth="1"/>
    <col min="8" max="8" width="8.85546875" style="2" customWidth="1"/>
    <col min="9" max="9" width="11" style="5" bestFit="1" customWidth="1"/>
    <col min="10" max="10" width="6" style="6"/>
    <col min="11" max="11" width="10.85546875" style="5" bestFit="1" customWidth="1"/>
    <col min="12" max="12" width="6.140625" style="6" bestFit="1" customWidth="1"/>
    <col min="13" max="13" width="11.140625" style="6" customWidth="1"/>
    <col min="14" max="15" width="10.85546875" style="5" bestFit="1" customWidth="1"/>
    <col min="16" max="16" width="11.85546875" style="6" bestFit="1" customWidth="1"/>
    <col min="17" max="16384" width="6" style="2"/>
  </cols>
  <sheetData>
    <row r="1" spans="1:16" s="1" customFormat="1" ht="9" customHeight="1" x14ac:dyDescent="0.25">
      <c r="A1" s="19" t="s">
        <v>25</v>
      </c>
      <c r="B1" s="20" t="s">
        <v>24</v>
      </c>
      <c r="C1" s="19" t="s">
        <v>15</v>
      </c>
      <c r="D1" s="19" t="s">
        <v>28</v>
      </c>
      <c r="E1" s="26" t="s">
        <v>27</v>
      </c>
      <c r="F1" s="19" t="s">
        <v>13</v>
      </c>
      <c r="G1" s="19" t="s">
        <v>12</v>
      </c>
      <c r="H1" s="19" t="s">
        <v>26</v>
      </c>
      <c r="I1" s="21" t="s">
        <v>16</v>
      </c>
      <c r="J1" s="22" t="s">
        <v>18</v>
      </c>
      <c r="K1" s="21" t="s">
        <v>17</v>
      </c>
      <c r="L1" s="22" t="s">
        <v>19</v>
      </c>
      <c r="M1" s="19" t="s">
        <v>22</v>
      </c>
      <c r="N1" s="19" t="s">
        <v>14</v>
      </c>
      <c r="O1" s="19" t="s">
        <v>21</v>
      </c>
      <c r="P1" s="23" t="s">
        <v>20</v>
      </c>
    </row>
    <row r="2" spans="1:16" ht="9" customHeight="1" x14ac:dyDescent="0.25">
      <c r="A2" s="2">
        <v>0</v>
      </c>
      <c r="B2" s="2">
        <v>1</v>
      </c>
      <c r="C2" s="2">
        <v>0</v>
      </c>
      <c r="D2" s="24" t="str">
        <f>+"ene - "&amp;F2</f>
        <v>ene - 2011</v>
      </c>
      <c r="E2" s="28">
        <v>40544</v>
      </c>
      <c r="F2" s="25">
        <v>2011</v>
      </c>
      <c r="G2" s="3" t="s">
        <v>4</v>
      </c>
      <c r="H2" s="3">
        <v>1</v>
      </c>
      <c r="I2" s="10">
        <v>8727.6</v>
      </c>
      <c r="J2" s="8">
        <f>+I2/N2</f>
        <v>0.13234584974842825</v>
      </c>
      <c r="K2" s="7">
        <v>4557.3</v>
      </c>
      <c r="L2" s="8">
        <f>+K2/N2</f>
        <v>6.9107170477394939E-2</v>
      </c>
      <c r="M2" s="9"/>
      <c r="N2" s="15">
        <v>65945.399999999994</v>
      </c>
      <c r="O2" s="15">
        <f>+I2+K2</f>
        <v>13284.900000000001</v>
      </c>
      <c r="P2" s="4">
        <f>+O2/N2</f>
        <v>0.20145302022582323</v>
      </c>
    </row>
    <row r="3" spans="1:16" ht="9" customHeight="1" x14ac:dyDescent="0.25">
      <c r="A3" s="2">
        <v>0</v>
      </c>
      <c r="B3" s="2">
        <v>1</v>
      </c>
      <c r="C3" s="2">
        <v>0</v>
      </c>
      <c r="D3" s="24" t="str">
        <f>+"feb - "&amp;F3</f>
        <v>feb - 2011</v>
      </c>
      <c r="E3" s="28">
        <v>40575</v>
      </c>
      <c r="F3" s="25">
        <v>2011</v>
      </c>
      <c r="G3" s="3" t="s">
        <v>5</v>
      </c>
      <c r="H3" s="3">
        <v>2</v>
      </c>
      <c r="I3" s="10">
        <v>8850.5</v>
      </c>
      <c r="J3" s="8">
        <f t="shared" ref="J3:J66" si="0">+I3/N3</f>
        <v>0.13420951271809711</v>
      </c>
      <c r="K3" s="7">
        <v>4555.2</v>
      </c>
      <c r="L3" s="8">
        <f t="shared" ref="L3:L66" si="1">+K3/N3</f>
        <v>6.9075325951468952E-2</v>
      </c>
      <c r="M3" s="9"/>
      <c r="N3" s="15">
        <v>65945.399999999994</v>
      </c>
      <c r="O3" s="15">
        <f t="shared" ref="O3:O66" si="2">+I3+K3</f>
        <v>13405.7</v>
      </c>
      <c r="P3" s="4">
        <f t="shared" ref="P3:P66" si="3">+O3/N3</f>
        <v>0.20328483866956606</v>
      </c>
    </row>
    <row r="4" spans="1:16" ht="9" customHeight="1" x14ac:dyDescent="0.25">
      <c r="A4" s="2">
        <v>0</v>
      </c>
      <c r="B4" s="2">
        <v>1</v>
      </c>
      <c r="C4" s="2">
        <v>0</v>
      </c>
      <c r="D4" s="24" t="str">
        <f>+"mar - "&amp;F4</f>
        <v>mar - 2011</v>
      </c>
      <c r="E4" s="28">
        <v>40603</v>
      </c>
      <c r="F4" s="25">
        <v>2011</v>
      </c>
      <c r="G4" s="3" t="s">
        <v>0</v>
      </c>
      <c r="H4" s="3">
        <v>3</v>
      </c>
      <c r="I4" s="10">
        <v>8848.6</v>
      </c>
      <c r="J4" s="8">
        <f t="shared" si="0"/>
        <v>0.13418070100416407</v>
      </c>
      <c r="K4" s="7">
        <v>4552.7</v>
      </c>
      <c r="L4" s="8">
        <f t="shared" si="1"/>
        <v>6.9037415801557048E-2</v>
      </c>
      <c r="M4" s="9"/>
      <c r="N4" s="15">
        <v>65945.399999999994</v>
      </c>
      <c r="O4" s="15">
        <f t="shared" si="2"/>
        <v>13401.3</v>
      </c>
      <c r="P4" s="4">
        <f t="shared" si="3"/>
        <v>0.20321811680572111</v>
      </c>
    </row>
    <row r="5" spans="1:16" ht="9" customHeight="1" x14ac:dyDescent="0.25">
      <c r="A5" s="2">
        <v>0</v>
      </c>
      <c r="B5" s="2">
        <v>1</v>
      </c>
      <c r="C5" s="2">
        <v>0</v>
      </c>
      <c r="D5" s="24" t="str">
        <f>+"abr - "&amp;F5</f>
        <v>abr - 2011</v>
      </c>
      <c r="E5" s="28">
        <v>40634</v>
      </c>
      <c r="F5" s="25">
        <v>2011</v>
      </c>
      <c r="G5" s="3" t="s">
        <v>6</v>
      </c>
      <c r="H5" s="3">
        <v>4</v>
      </c>
      <c r="I5" s="10">
        <v>8781.4</v>
      </c>
      <c r="J5" s="8">
        <f t="shared" si="0"/>
        <v>0.13316167617453228</v>
      </c>
      <c r="K5" s="7">
        <v>4483.3</v>
      </c>
      <c r="L5" s="8">
        <f t="shared" si="1"/>
        <v>6.7985030040002795E-2</v>
      </c>
      <c r="M5" s="9"/>
      <c r="N5" s="15">
        <v>65945.399999999994</v>
      </c>
      <c r="O5" s="15">
        <f t="shared" si="2"/>
        <v>13264.7</v>
      </c>
      <c r="P5" s="4">
        <f t="shared" si="3"/>
        <v>0.20114670621453509</v>
      </c>
    </row>
    <row r="6" spans="1:16" ht="9" customHeight="1" x14ac:dyDescent="0.25">
      <c r="A6" s="2">
        <v>0</v>
      </c>
      <c r="B6" s="2">
        <v>1</v>
      </c>
      <c r="C6" s="2">
        <v>0</v>
      </c>
      <c r="D6" s="24" t="str">
        <f>+"may -  "&amp;F6</f>
        <v>may -  2011</v>
      </c>
      <c r="E6" s="28">
        <v>40664</v>
      </c>
      <c r="F6" s="25">
        <v>2011</v>
      </c>
      <c r="G6" s="3" t="s">
        <v>7</v>
      </c>
      <c r="H6" s="3">
        <v>5</v>
      </c>
      <c r="I6" s="10">
        <v>8705.2000000000007</v>
      </c>
      <c r="J6" s="8">
        <f t="shared" si="0"/>
        <v>0.13200617480521767</v>
      </c>
      <c r="K6" s="7">
        <v>4473.7</v>
      </c>
      <c r="L6" s="8">
        <f t="shared" si="1"/>
        <v>6.7839455064341109E-2</v>
      </c>
      <c r="M6" s="9"/>
      <c r="N6" s="15">
        <v>65945.399999999994</v>
      </c>
      <c r="O6" s="15">
        <f t="shared" si="2"/>
        <v>13178.900000000001</v>
      </c>
      <c r="P6" s="4">
        <f t="shared" si="3"/>
        <v>0.19984562986955878</v>
      </c>
    </row>
    <row r="7" spans="1:16" ht="9" customHeight="1" x14ac:dyDescent="0.25">
      <c r="A7" s="2">
        <v>0</v>
      </c>
      <c r="B7" s="2">
        <v>1</v>
      </c>
      <c r="C7" s="2">
        <v>0</v>
      </c>
      <c r="D7" s="24" t="str">
        <f>+"jun - "&amp;F7</f>
        <v>jun - 2011</v>
      </c>
      <c r="E7" s="28">
        <v>40695</v>
      </c>
      <c r="F7" s="25">
        <v>2011</v>
      </c>
      <c r="G7" s="3" t="s">
        <v>1</v>
      </c>
      <c r="H7" s="3">
        <v>6</v>
      </c>
      <c r="I7" s="10">
        <v>8725.6</v>
      </c>
      <c r="J7" s="8">
        <f t="shared" si="0"/>
        <v>0.13231552162849874</v>
      </c>
      <c r="K7" s="7">
        <v>4371.3</v>
      </c>
      <c r="L7" s="8">
        <f t="shared" si="1"/>
        <v>6.6286655323949825E-2</v>
      </c>
      <c r="M7" s="9"/>
      <c r="N7" s="15">
        <v>65945.399999999994</v>
      </c>
      <c r="O7" s="15">
        <f t="shared" si="2"/>
        <v>13096.900000000001</v>
      </c>
      <c r="P7" s="4">
        <f t="shared" si="3"/>
        <v>0.19860217695244858</v>
      </c>
    </row>
    <row r="8" spans="1:16" ht="9" customHeight="1" x14ac:dyDescent="0.25">
      <c r="A8" s="2">
        <v>0</v>
      </c>
      <c r="B8" s="2">
        <v>1</v>
      </c>
      <c r="C8" s="2">
        <v>0</v>
      </c>
      <c r="D8" s="24" t="str">
        <f>+"jul - "&amp;F8</f>
        <v>jul - 2011</v>
      </c>
      <c r="E8" s="28">
        <v>40725</v>
      </c>
      <c r="F8" s="25">
        <v>2011</v>
      </c>
      <c r="G8" s="3" t="s">
        <v>8</v>
      </c>
      <c r="H8" s="3">
        <v>7</v>
      </c>
      <c r="I8" s="10">
        <v>8670.1</v>
      </c>
      <c r="J8" s="8">
        <f t="shared" si="0"/>
        <v>0.13147391630045463</v>
      </c>
      <c r="K8" s="7">
        <v>4436.6000000000004</v>
      </c>
      <c r="L8" s="8">
        <f t="shared" si="1"/>
        <v>6.7276868439648571E-2</v>
      </c>
      <c r="M8" s="9"/>
      <c r="N8" s="15">
        <v>65945.399999999994</v>
      </c>
      <c r="O8" s="15">
        <f t="shared" si="2"/>
        <v>13106.7</v>
      </c>
      <c r="P8" s="4">
        <f t="shared" si="3"/>
        <v>0.19875078474010321</v>
      </c>
    </row>
    <row r="9" spans="1:16" ht="9" customHeight="1" x14ac:dyDescent="0.25">
      <c r="A9" s="2">
        <v>0</v>
      </c>
      <c r="B9" s="2">
        <v>1</v>
      </c>
      <c r="C9" s="2">
        <v>0</v>
      </c>
      <c r="D9" s="24" t="str">
        <f>+"ago - "&amp;F9</f>
        <v>ago - 2011</v>
      </c>
      <c r="E9" s="28">
        <v>40756</v>
      </c>
      <c r="F9" s="25">
        <v>2011</v>
      </c>
      <c r="G9" s="3" t="s">
        <v>9</v>
      </c>
      <c r="H9" s="3">
        <v>8</v>
      </c>
      <c r="I9" s="10">
        <v>8696.1</v>
      </c>
      <c r="J9" s="8">
        <f t="shared" si="0"/>
        <v>0.13186818185953836</v>
      </c>
      <c r="K9" s="7">
        <v>4476.8</v>
      </c>
      <c r="L9" s="8">
        <f t="shared" si="1"/>
        <v>6.7886463650231862E-2</v>
      </c>
      <c r="M9" s="9"/>
      <c r="N9" s="15">
        <v>65945.399999999994</v>
      </c>
      <c r="O9" s="15">
        <f t="shared" si="2"/>
        <v>13172.900000000001</v>
      </c>
      <c r="P9" s="4">
        <f t="shared" si="3"/>
        <v>0.19975464550977023</v>
      </c>
    </row>
    <row r="10" spans="1:16" ht="9" customHeight="1" x14ac:dyDescent="0.25">
      <c r="A10" s="2">
        <v>0</v>
      </c>
      <c r="B10" s="2">
        <v>1</v>
      </c>
      <c r="C10" s="2">
        <v>0</v>
      </c>
      <c r="D10" s="24" t="str">
        <f>+"sep - "&amp;F10</f>
        <v>sep - 2011</v>
      </c>
      <c r="E10" s="28">
        <v>40787</v>
      </c>
      <c r="F10" s="25">
        <v>2011</v>
      </c>
      <c r="G10" s="3" t="s">
        <v>2</v>
      </c>
      <c r="H10" s="3">
        <v>9</v>
      </c>
      <c r="I10" s="10">
        <v>8652.9</v>
      </c>
      <c r="J10" s="8">
        <f t="shared" si="0"/>
        <v>0.13121309446906076</v>
      </c>
      <c r="K10" s="7">
        <v>4482.5</v>
      </c>
      <c r="L10" s="8">
        <f t="shared" si="1"/>
        <v>6.7972898792030986E-2</v>
      </c>
      <c r="M10" s="9"/>
      <c r="N10" s="15">
        <v>65945.399999999994</v>
      </c>
      <c r="O10" s="15">
        <f t="shared" si="2"/>
        <v>13135.4</v>
      </c>
      <c r="P10" s="4">
        <f t="shared" si="3"/>
        <v>0.19918599326109176</v>
      </c>
    </row>
    <row r="11" spans="1:16" ht="9" customHeight="1" x14ac:dyDescent="0.25">
      <c r="A11" s="2">
        <v>0</v>
      </c>
      <c r="B11" s="2">
        <v>1</v>
      </c>
      <c r="C11" s="2">
        <v>0</v>
      </c>
      <c r="D11" s="24" t="str">
        <f>+"oct - "&amp;F11</f>
        <v>oct - 2011</v>
      </c>
      <c r="E11" s="28">
        <v>40817</v>
      </c>
      <c r="F11" s="25">
        <v>2011</v>
      </c>
      <c r="G11" s="3" t="s">
        <v>10</v>
      </c>
      <c r="H11" s="3">
        <v>10</v>
      </c>
      <c r="I11" s="10">
        <v>9948.4</v>
      </c>
      <c r="J11" s="8">
        <f t="shared" si="0"/>
        <v>0.15085813415340571</v>
      </c>
      <c r="K11" s="7">
        <v>4372.8</v>
      </c>
      <c r="L11" s="8">
        <f t="shared" si="1"/>
        <v>6.6309401413896962E-2</v>
      </c>
      <c r="M11" s="9"/>
      <c r="N11" s="15">
        <v>65945.399999999994</v>
      </c>
      <c r="O11" s="15">
        <f t="shared" si="2"/>
        <v>14321.2</v>
      </c>
      <c r="P11" s="4">
        <f t="shared" si="3"/>
        <v>0.21716753556730267</v>
      </c>
    </row>
    <row r="12" spans="1:16" ht="9" customHeight="1" x14ac:dyDescent="0.25">
      <c r="A12" s="2">
        <v>0</v>
      </c>
      <c r="B12" s="2">
        <v>1</v>
      </c>
      <c r="C12" s="2">
        <v>0</v>
      </c>
      <c r="D12" s="24" t="str">
        <f>+"nov - "&amp;F12</f>
        <v>nov - 2011</v>
      </c>
      <c r="E12" s="28">
        <v>40848</v>
      </c>
      <c r="F12" s="25">
        <v>2011</v>
      </c>
      <c r="G12" s="3" t="s">
        <v>11</v>
      </c>
      <c r="H12" s="3">
        <v>11</v>
      </c>
      <c r="I12" s="10">
        <v>9868.7000000000007</v>
      </c>
      <c r="J12" s="8">
        <f t="shared" si="0"/>
        <v>0.14964955857421444</v>
      </c>
      <c r="K12" s="7">
        <v>4369.3</v>
      </c>
      <c r="L12" s="8">
        <f t="shared" si="1"/>
        <v>6.6256327204020304E-2</v>
      </c>
      <c r="M12" s="9"/>
      <c r="N12" s="15">
        <v>65945.399999999994</v>
      </c>
      <c r="O12" s="15">
        <f t="shared" si="2"/>
        <v>14238</v>
      </c>
      <c r="P12" s="4">
        <f t="shared" si="3"/>
        <v>0.21590588577823475</v>
      </c>
    </row>
    <row r="13" spans="1:16" ht="9" customHeight="1" x14ac:dyDescent="0.25">
      <c r="A13" s="2">
        <v>1</v>
      </c>
      <c r="B13" s="2">
        <v>1</v>
      </c>
      <c r="C13" s="2">
        <v>0</v>
      </c>
      <c r="D13" s="24" t="str">
        <f>+""&amp;F13</f>
        <v>2011</v>
      </c>
      <c r="E13" s="28">
        <v>40878</v>
      </c>
      <c r="F13" s="25">
        <v>2011</v>
      </c>
      <c r="G13" s="3" t="s">
        <v>3</v>
      </c>
      <c r="H13" s="3">
        <v>12</v>
      </c>
      <c r="I13" s="10">
        <v>10055.299999999999</v>
      </c>
      <c r="J13" s="8">
        <f t="shared" si="0"/>
        <v>0.1524791721636384</v>
      </c>
      <c r="K13" s="7">
        <v>4506.5</v>
      </c>
      <c r="L13" s="8">
        <f t="shared" si="1"/>
        <v>6.8336836231185194E-2</v>
      </c>
      <c r="M13" s="9"/>
      <c r="N13" s="15">
        <v>65945.399999999994</v>
      </c>
      <c r="O13" s="15">
        <f t="shared" si="2"/>
        <v>14561.8</v>
      </c>
      <c r="P13" s="4">
        <f t="shared" si="3"/>
        <v>0.2208160083948236</v>
      </c>
    </row>
    <row r="14" spans="1:16" ht="9" customHeight="1" x14ac:dyDescent="0.25">
      <c r="A14" s="2">
        <v>0</v>
      </c>
      <c r="B14" s="2">
        <v>1</v>
      </c>
      <c r="C14" s="2">
        <v>0</v>
      </c>
      <c r="D14" s="24" t="str">
        <f>+"ene - "&amp;F14</f>
        <v>ene - 2012</v>
      </c>
      <c r="E14" s="28">
        <v>40909</v>
      </c>
      <c r="F14" s="25">
        <v>2012</v>
      </c>
      <c r="G14" s="3" t="s">
        <v>4</v>
      </c>
      <c r="H14" s="3">
        <v>1</v>
      </c>
      <c r="I14" s="10">
        <v>9948.2999999999993</v>
      </c>
      <c r="J14" s="8">
        <f t="shared" si="0"/>
        <v>0.13584653682343351</v>
      </c>
      <c r="K14" s="7">
        <v>4503.3999999999996</v>
      </c>
      <c r="L14" s="8">
        <f t="shared" si="1"/>
        <v>6.1495058847305613E-2</v>
      </c>
      <c r="M14" s="9"/>
      <c r="N14" s="15">
        <v>73231.899999999994</v>
      </c>
      <c r="O14" s="15">
        <f t="shared" si="2"/>
        <v>14451.699999999999</v>
      </c>
      <c r="P14" s="4">
        <f t="shared" si="3"/>
        <v>0.19734159567073911</v>
      </c>
    </row>
    <row r="15" spans="1:16" ht="9" customHeight="1" x14ac:dyDescent="0.25">
      <c r="A15" s="2">
        <v>0</v>
      </c>
      <c r="B15" s="2">
        <v>1</v>
      </c>
      <c r="C15" s="2">
        <v>0</v>
      </c>
      <c r="D15" s="24" t="str">
        <f>+"feb - "&amp;F15</f>
        <v>feb - 2012</v>
      </c>
      <c r="E15" s="28">
        <v>40940</v>
      </c>
      <c r="F15" s="25">
        <v>2012</v>
      </c>
      <c r="G15" s="3" t="s">
        <v>5</v>
      </c>
      <c r="H15" s="3">
        <v>2</v>
      </c>
      <c r="I15" s="10">
        <v>10069.6</v>
      </c>
      <c r="J15" s="8">
        <f t="shared" si="0"/>
        <v>0.13750291880997217</v>
      </c>
      <c r="K15" s="7">
        <v>4505.3999999999996</v>
      </c>
      <c r="L15" s="8">
        <f t="shared" si="1"/>
        <v>6.1522369349969068E-2</v>
      </c>
      <c r="M15" s="9"/>
      <c r="N15" s="15">
        <v>73231.899999999994</v>
      </c>
      <c r="O15" s="15">
        <f t="shared" si="2"/>
        <v>14575</v>
      </c>
      <c r="P15" s="4">
        <f t="shared" si="3"/>
        <v>0.19902528815994125</v>
      </c>
    </row>
    <row r="16" spans="1:16" ht="9" customHeight="1" x14ac:dyDescent="0.25">
      <c r="A16" s="2">
        <v>0</v>
      </c>
      <c r="B16" s="2">
        <v>1</v>
      </c>
      <c r="C16" s="2">
        <v>0</v>
      </c>
      <c r="D16" s="24" t="str">
        <f>+"mar - "&amp;F16</f>
        <v>mar - 2012</v>
      </c>
      <c r="E16" s="28">
        <v>40969</v>
      </c>
      <c r="F16" s="25">
        <v>2012</v>
      </c>
      <c r="G16" s="3" t="s">
        <v>0</v>
      </c>
      <c r="H16" s="3">
        <v>3</v>
      </c>
      <c r="I16" s="10">
        <v>10178.299999999999</v>
      </c>
      <c r="J16" s="8">
        <f t="shared" si="0"/>
        <v>0.13898724462973103</v>
      </c>
      <c r="K16" s="7">
        <v>4822.6000000000004</v>
      </c>
      <c r="L16" s="8">
        <f t="shared" si="1"/>
        <v>6.5853815072393324E-2</v>
      </c>
      <c r="M16" s="9"/>
      <c r="N16" s="15">
        <v>73231.899999999994</v>
      </c>
      <c r="O16" s="15">
        <f t="shared" si="2"/>
        <v>15000.9</v>
      </c>
      <c r="P16" s="4">
        <f t="shared" si="3"/>
        <v>0.20484105970212435</v>
      </c>
    </row>
    <row r="17" spans="1:16" ht="9" customHeight="1" x14ac:dyDescent="0.25">
      <c r="A17" s="2">
        <v>0</v>
      </c>
      <c r="B17" s="2">
        <v>1</v>
      </c>
      <c r="C17" s="2">
        <v>0</v>
      </c>
      <c r="D17" s="24" t="str">
        <f>+"abr - "&amp;F17</f>
        <v>abr - 2012</v>
      </c>
      <c r="E17" s="28">
        <v>41000</v>
      </c>
      <c r="F17" s="25">
        <v>2012</v>
      </c>
      <c r="G17" s="3" t="s">
        <v>6</v>
      </c>
      <c r="H17" s="3">
        <v>4</v>
      </c>
      <c r="I17" s="10">
        <v>10113.1</v>
      </c>
      <c r="J17" s="8">
        <f t="shared" si="0"/>
        <v>0.13809692224290235</v>
      </c>
      <c r="K17" s="7">
        <v>6147.6</v>
      </c>
      <c r="L17" s="8">
        <f t="shared" si="1"/>
        <v>8.3947023086933442E-2</v>
      </c>
      <c r="M17" s="18"/>
      <c r="N17" s="15">
        <v>73231.899999999994</v>
      </c>
      <c r="O17" s="15">
        <f t="shared" si="2"/>
        <v>16260.7</v>
      </c>
      <c r="P17" s="4">
        <f t="shared" si="3"/>
        <v>0.22204394532983579</v>
      </c>
    </row>
    <row r="18" spans="1:16" ht="9" customHeight="1" x14ac:dyDescent="0.25">
      <c r="A18" s="2">
        <v>0</v>
      </c>
      <c r="B18" s="2">
        <v>1</v>
      </c>
      <c r="C18" s="2">
        <v>0</v>
      </c>
      <c r="D18" s="24" t="str">
        <f>+"may -  "&amp;F18</f>
        <v>may -  2012</v>
      </c>
      <c r="E18" s="28">
        <v>41030</v>
      </c>
      <c r="F18" s="25">
        <v>2012</v>
      </c>
      <c r="G18" s="3" t="s">
        <v>7</v>
      </c>
      <c r="H18" s="3">
        <v>5</v>
      </c>
      <c r="I18" s="10">
        <v>10097.1</v>
      </c>
      <c r="J18" s="8">
        <f t="shared" si="0"/>
        <v>0.13787843822159471</v>
      </c>
      <c r="K18" s="7">
        <v>6033.2</v>
      </c>
      <c r="L18" s="8">
        <f t="shared" si="1"/>
        <v>8.2384862334583697E-2</v>
      </c>
      <c r="M18" s="18"/>
      <c r="N18" s="15">
        <v>73231.899999999994</v>
      </c>
      <c r="O18" s="15">
        <f t="shared" si="2"/>
        <v>16130.3</v>
      </c>
      <c r="P18" s="4">
        <f t="shared" si="3"/>
        <v>0.2202633005561784</v>
      </c>
    </row>
    <row r="19" spans="1:16" ht="9" customHeight="1" x14ac:dyDescent="0.25">
      <c r="A19" s="2">
        <v>0</v>
      </c>
      <c r="B19" s="2">
        <v>1</v>
      </c>
      <c r="C19" s="2">
        <v>0</v>
      </c>
      <c r="D19" s="24" t="str">
        <f>+"jun - "&amp;F19</f>
        <v>jun - 2012</v>
      </c>
      <c r="E19" s="28">
        <v>41061</v>
      </c>
      <c r="F19" s="25">
        <v>2012</v>
      </c>
      <c r="G19" s="3" t="s">
        <v>1</v>
      </c>
      <c r="H19" s="3">
        <v>6</v>
      </c>
      <c r="I19" s="10">
        <v>10015.6</v>
      </c>
      <c r="J19" s="8">
        <f t="shared" si="0"/>
        <v>0.13676553523805884</v>
      </c>
      <c r="K19" s="7">
        <v>6115.6</v>
      </c>
      <c r="L19" s="8">
        <f t="shared" si="1"/>
        <v>8.3510055044318132E-2</v>
      </c>
      <c r="M19" s="18"/>
      <c r="N19" s="15">
        <v>73231.899999999994</v>
      </c>
      <c r="O19" s="15">
        <f t="shared" si="2"/>
        <v>16131.2</v>
      </c>
      <c r="P19" s="4">
        <f t="shared" si="3"/>
        <v>0.22027559028237698</v>
      </c>
    </row>
    <row r="20" spans="1:16" ht="9" customHeight="1" x14ac:dyDescent="0.25">
      <c r="A20" s="2">
        <v>0</v>
      </c>
      <c r="B20" s="2">
        <v>1</v>
      </c>
      <c r="C20" s="2">
        <v>0</v>
      </c>
      <c r="D20" s="24" t="str">
        <f>+"jul - "&amp;F20</f>
        <v>jul - 2012</v>
      </c>
      <c r="E20" s="28">
        <v>41091</v>
      </c>
      <c r="F20" s="25">
        <v>2012</v>
      </c>
      <c r="G20" s="3" t="s">
        <v>8</v>
      </c>
      <c r="H20" s="3">
        <v>7</v>
      </c>
      <c r="I20" s="10">
        <v>10027.799999999999</v>
      </c>
      <c r="J20" s="8">
        <f t="shared" si="0"/>
        <v>0.1369321293043059</v>
      </c>
      <c r="K20" s="7">
        <v>6151.7</v>
      </c>
      <c r="L20" s="8">
        <f t="shared" si="1"/>
        <v>8.4003009617393515E-2</v>
      </c>
      <c r="M20" s="18"/>
      <c r="N20" s="15">
        <v>73231.899999999994</v>
      </c>
      <c r="O20" s="15">
        <f t="shared" si="2"/>
        <v>16179.5</v>
      </c>
      <c r="P20" s="4">
        <f t="shared" si="3"/>
        <v>0.22093513892169944</v>
      </c>
    </row>
    <row r="21" spans="1:16" ht="9" customHeight="1" x14ac:dyDescent="0.25">
      <c r="A21" s="2">
        <v>0</v>
      </c>
      <c r="B21" s="2">
        <v>1</v>
      </c>
      <c r="C21" s="2">
        <v>0</v>
      </c>
      <c r="D21" s="24" t="str">
        <f>+"ago - "&amp;F21</f>
        <v>ago - 2012</v>
      </c>
      <c r="E21" s="28">
        <v>41122</v>
      </c>
      <c r="F21" s="25">
        <v>2012</v>
      </c>
      <c r="G21" s="3" t="s">
        <v>9</v>
      </c>
      <c r="H21" s="3">
        <v>8</v>
      </c>
      <c r="I21" s="10">
        <v>10000.4</v>
      </c>
      <c r="J21" s="8">
        <f t="shared" si="0"/>
        <v>0.13655797541781656</v>
      </c>
      <c r="K21" s="7">
        <v>6415.1</v>
      </c>
      <c r="L21" s="8">
        <f t="shared" si="1"/>
        <v>8.7599802818170786E-2</v>
      </c>
      <c r="M21" s="9"/>
      <c r="N21" s="15">
        <v>73231.899999999994</v>
      </c>
      <c r="O21" s="15">
        <f t="shared" si="2"/>
        <v>16415.5</v>
      </c>
      <c r="P21" s="4">
        <f t="shared" si="3"/>
        <v>0.22415777823598734</v>
      </c>
    </row>
    <row r="22" spans="1:16" ht="9" customHeight="1" x14ac:dyDescent="0.25">
      <c r="A22" s="2">
        <v>0</v>
      </c>
      <c r="B22" s="2">
        <v>1</v>
      </c>
      <c r="C22" s="2">
        <v>0</v>
      </c>
      <c r="D22" s="24" t="str">
        <f>+"sep - "&amp;F22</f>
        <v>sep - 2012</v>
      </c>
      <c r="E22" s="28">
        <v>41153</v>
      </c>
      <c r="F22" s="25">
        <v>2012</v>
      </c>
      <c r="G22" s="3" t="s">
        <v>2</v>
      </c>
      <c r="H22" s="3">
        <v>9</v>
      </c>
      <c r="I22" s="10">
        <v>10658.6</v>
      </c>
      <c r="J22" s="8">
        <f t="shared" si="0"/>
        <v>0.14554586184436019</v>
      </c>
      <c r="K22" s="7">
        <v>6531</v>
      </c>
      <c r="L22" s="8">
        <f t="shared" si="1"/>
        <v>8.9182446447518091E-2</v>
      </c>
      <c r="M22" s="9"/>
      <c r="N22" s="15">
        <v>73231.899999999994</v>
      </c>
      <c r="O22" s="15">
        <f t="shared" si="2"/>
        <v>17189.599999999999</v>
      </c>
      <c r="P22" s="4">
        <f t="shared" si="3"/>
        <v>0.23472830829187827</v>
      </c>
    </row>
    <row r="23" spans="1:16" ht="9" customHeight="1" x14ac:dyDescent="0.25">
      <c r="A23" s="2">
        <v>0</v>
      </c>
      <c r="B23" s="2">
        <v>1</v>
      </c>
      <c r="C23" s="2">
        <v>0</v>
      </c>
      <c r="D23" s="24" t="str">
        <f>+"oct - "&amp;F23</f>
        <v>oct - 2012</v>
      </c>
      <c r="E23" s="28">
        <v>41183</v>
      </c>
      <c r="F23" s="25">
        <v>2012</v>
      </c>
      <c r="G23" s="3" t="s">
        <v>10</v>
      </c>
      <c r="H23" s="3">
        <v>10</v>
      </c>
      <c r="I23" s="10">
        <v>10709.3</v>
      </c>
      <c r="J23" s="8">
        <f t="shared" si="0"/>
        <v>0.1462381830868788</v>
      </c>
      <c r="K23" s="7">
        <v>6708</v>
      </c>
      <c r="L23" s="8">
        <f t="shared" si="1"/>
        <v>9.1599425933234016E-2</v>
      </c>
      <c r="M23" s="9"/>
      <c r="N23" s="15">
        <v>73231.899999999994</v>
      </c>
      <c r="O23" s="15">
        <f t="shared" si="2"/>
        <v>17417.3</v>
      </c>
      <c r="P23" s="4">
        <f t="shared" si="3"/>
        <v>0.23783760902011283</v>
      </c>
    </row>
    <row r="24" spans="1:16" ht="9" customHeight="1" x14ac:dyDescent="0.25">
      <c r="A24" s="2">
        <v>0</v>
      </c>
      <c r="B24" s="2">
        <v>1</v>
      </c>
      <c r="C24" s="2">
        <v>0</v>
      </c>
      <c r="D24" s="24" t="str">
        <f>+"nov - "&amp;F24</f>
        <v>nov - 2012</v>
      </c>
      <c r="E24" s="28">
        <v>41214</v>
      </c>
      <c r="F24" s="25">
        <v>2012</v>
      </c>
      <c r="G24" s="3" t="s">
        <v>11</v>
      </c>
      <c r="H24" s="3">
        <v>11</v>
      </c>
      <c r="I24" s="10">
        <v>10702.2</v>
      </c>
      <c r="J24" s="8">
        <f t="shared" si="0"/>
        <v>0.14614123080242356</v>
      </c>
      <c r="K24" s="7">
        <v>7334.9</v>
      </c>
      <c r="L24" s="8">
        <f t="shared" si="1"/>
        <v>0.10015990299309455</v>
      </c>
      <c r="M24" s="9"/>
      <c r="N24" s="15">
        <v>73231.899999999994</v>
      </c>
      <c r="O24" s="15">
        <f t="shared" si="2"/>
        <v>18037.099999999999</v>
      </c>
      <c r="P24" s="4">
        <f t="shared" si="3"/>
        <v>0.24630113379551807</v>
      </c>
    </row>
    <row r="25" spans="1:16" ht="9" customHeight="1" x14ac:dyDescent="0.25">
      <c r="A25" s="2">
        <v>1</v>
      </c>
      <c r="B25" s="2">
        <v>1</v>
      </c>
      <c r="C25" s="2">
        <v>0</v>
      </c>
      <c r="D25" s="24" t="str">
        <f>+""&amp;F25</f>
        <v>2012</v>
      </c>
      <c r="E25" s="28">
        <v>41244</v>
      </c>
      <c r="F25" s="25">
        <v>2012</v>
      </c>
      <c r="G25" s="3" t="s">
        <v>3</v>
      </c>
      <c r="H25" s="3">
        <v>12</v>
      </c>
      <c r="I25" s="10">
        <v>10871.8</v>
      </c>
      <c r="J25" s="8">
        <f t="shared" si="0"/>
        <v>0.14845716142828466</v>
      </c>
      <c r="K25" s="7">
        <v>7780.5</v>
      </c>
      <c r="L25" s="8">
        <f t="shared" si="1"/>
        <v>0.10624468298651271</v>
      </c>
      <c r="M25" s="9"/>
      <c r="N25" s="15">
        <v>73231.899999999994</v>
      </c>
      <c r="O25" s="15">
        <f t="shared" si="2"/>
        <v>18652.3</v>
      </c>
      <c r="P25" s="4">
        <f t="shared" si="3"/>
        <v>0.25470184441479737</v>
      </c>
    </row>
    <row r="26" spans="1:16" ht="9" customHeight="1" x14ac:dyDescent="0.25">
      <c r="A26" s="2">
        <v>0</v>
      </c>
      <c r="B26" s="2">
        <v>1</v>
      </c>
      <c r="C26" s="2">
        <v>0</v>
      </c>
      <c r="D26" s="24" t="str">
        <f>+"ene - "&amp;F26</f>
        <v>ene - 2013</v>
      </c>
      <c r="E26" s="28">
        <v>41275</v>
      </c>
      <c r="F26" s="25">
        <v>2013</v>
      </c>
      <c r="G26" s="3" t="s">
        <v>4</v>
      </c>
      <c r="H26" s="3">
        <v>1</v>
      </c>
      <c r="I26" s="10">
        <v>10899.1</v>
      </c>
      <c r="J26" s="8">
        <f t="shared" si="0"/>
        <v>0.11647174739145862</v>
      </c>
      <c r="K26" s="7">
        <v>7874.4</v>
      </c>
      <c r="L26" s="8">
        <f t="shared" si="1"/>
        <v>8.4148702889165303E-2</v>
      </c>
      <c r="M26" s="9"/>
      <c r="N26" s="15">
        <v>93577.2</v>
      </c>
      <c r="O26" s="15">
        <f t="shared" si="2"/>
        <v>18773.5</v>
      </c>
      <c r="P26" s="4">
        <f t="shared" si="3"/>
        <v>0.20062045028062392</v>
      </c>
    </row>
    <row r="27" spans="1:16" ht="9" customHeight="1" x14ac:dyDescent="0.25">
      <c r="A27" s="2">
        <v>0</v>
      </c>
      <c r="B27" s="2">
        <v>1</v>
      </c>
      <c r="C27" s="2">
        <v>0</v>
      </c>
      <c r="D27" s="24" t="str">
        <f>+"feb - "&amp;F27</f>
        <v>feb - 2013</v>
      </c>
      <c r="E27" s="28">
        <v>41306</v>
      </c>
      <c r="F27" s="25">
        <v>2013</v>
      </c>
      <c r="G27" s="3" t="s">
        <v>5</v>
      </c>
      <c r="H27" s="3">
        <v>2</v>
      </c>
      <c r="I27" s="10">
        <v>12283.5</v>
      </c>
      <c r="J27" s="8">
        <f t="shared" si="0"/>
        <v>0.13126594939793026</v>
      </c>
      <c r="K27" s="7">
        <v>7766.9</v>
      </c>
      <c r="L27" s="8">
        <f t="shared" si="1"/>
        <v>8.2999918783635329E-2</v>
      </c>
      <c r="M27" s="9"/>
      <c r="N27" s="15">
        <v>93577.2</v>
      </c>
      <c r="O27" s="15">
        <f t="shared" si="2"/>
        <v>20050.400000000001</v>
      </c>
      <c r="P27" s="4">
        <f t="shared" si="3"/>
        <v>0.21426586818156562</v>
      </c>
    </row>
    <row r="28" spans="1:16" ht="9" customHeight="1" x14ac:dyDescent="0.25">
      <c r="A28" s="2">
        <v>0</v>
      </c>
      <c r="B28" s="2">
        <v>1</v>
      </c>
      <c r="C28" s="2">
        <v>0</v>
      </c>
      <c r="D28" s="24" t="str">
        <f>+"mar - "&amp;F28</f>
        <v>mar - 2013</v>
      </c>
      <c r="E28" s="28">
        <v>41334</v>
      </c>
      <c r="F28" s="25">
        <v>2013</v>
      </c>
      <c r="G28" s="3" t="s">
        <v>0</v>
      </c>
      <c r="H28" s="3">
        <v>3</v>
      </c>
      <c r="I28" s="10">
        <v>12330.7</v>
      </c>
      <c r="J28" s="8">
        <f t="shared" si="0"/>
        <v>0.13177034576798624</v>
      </c>
      <c r="K28" s="7">
        <v>7866.3</v>
      </c>
      <c r="L28" s="8">
        <f t="shared" si="1"/>
        <v>8.40621433426091E-2</v>
      </c>
      <c r="M28" s="9"/>
      <c r="N28" s="15">
        <v>93577.2</v>
      </c>
      <c r="O28" s="15">
        <f t="shared" si="2"/>
        <v>20197</v>
      </c>
      <c r="P28" s="4">
        <f t="shared" si="3"/>
        <v>0.21583248911059533</v>
      </c>
    </row>
    <row r="29" spans="1:16" ht="9" customHeight="1" x14ac:dyDescent="0.25">
      <c r="A29" s="2">
        <v>0</v>
      </c>
      <c r="B29" s="2">
        <v>1</v>
      </c>
      <c r="C29" s="2">
        <v>0</v>
      </c>
      <c r="D29" s="24" t="str">
        <f>+"abr - "&amp;F29</f>
        <v>abr - 2013</v>
      </c>
      <c r="E29" s="28">
        <v>41365</v>
      </c>
      <c r="F29" s="25">
        <v>2013</v>
      </c>
      <c r="G29" s="3" t="s">
        <v>6</v>
      </c>
      <c r="H29" s="3">
        <v>4</v>
      </c>
      <c r="I29" s="10">
        <v>12321.3</v>
      </c>
      <c r="J29" s="8">
        <f t="shared" si="0"/>
        <v>0.13166989394852591</v>
      </c>
      <c r="K29" s="7">
        <v>8035.2</v>
      </c>
      <c r="L29" s="8">
        <f t="shared" si="1"/>
        <v>8.5867070183762717E-2</v>
      </c>
      <c r="M29" s="9"/>
      <c r="N29" s="15">
        <v>93577.2</v>
      </c>
      <c r="O29" s="15">
        <f t="shared" si="2"/>
        <v>20356.5</v>
      </c>
      <c r="P29" s="4">
        <f t="shared" si="3"/>
        <v>0.21753696413228865</v>
      </c>
    </row>
    <row r="30" spans="1:16" ht="9" customHeight="1" x14ac:dyDescent="0.25">
      <c r="A30" s="2">
        <v>0</v>
      </c>
      <c r="B30" s="2">
        <v>1</v>
      </c>
      <c r="C30" s="2">
        <v>0</v>
      </c>
      <c r="D30" s="24" t="str">
        <f>+"may -  "&amp;F30</f>
        <v>may -  2013</v>
      </c>
      <c r="E30" s="28">
        <v>41395</v>
      </c>
      <c r="F30" s="25">
        <v>2013</v>
      </c>
      <c r="G30" s="3" t="s">
        <v>7</v>
      </c>
      <c r="H30" s="3">
        <v>5</v>
      </c>
      <c r="I30" s="10">
        <v>12375.2</v>
      </c>
      <c r="J30" s="8">
        <f t="shared" si="0"/>
        <v>0.13224588895585679</v>
      </c>
      <c r="K30" s="7">
        <v>8208.7999999999993</v>
      </c>
      <c r="L30" s="8">
        <f t="shared" si="1"/>
        <v>8.7722222934646474E-2</v>
      </c>
      <c r="M30" s="9"/>
      <c r="N30" s="15">
        <v>93577.2</v>
      </c>
      <c r="O30" s="15">
        <f t="shared" si="2"/>
        <v>20584</v>
      </c>
      <c r="P30" s="4">
        <f t="shared" si="3"/>
        <v>0.21996811189050325</v>
      </c>
    </row>
    <row r="31" spans="1:16" ht="9" customHeight="1" x14ac:dyDescent="0.25">
      <c r="A31" s="2">
        <v>0</v>
      </c>
      <c r="B31" s="2">
        <v>1</v>
      </c>
      <c r="C31" s="2">
        <v>0</v>
      </c>
      <c r="D31" s="24" t="str">
        <f>+"jun - "&amp;F31</f>
        <v>jun - 2013</v>
      </c>
      <c r="E31" s="28">
        <v>41426</v>
      </c>
      <c r="F31" s="25">
        <v>2013</v>
      </c>
      <c r="G31" s="3" t="s">
        <v>1</v>
      </c>
      <c r="H31" s="3">
        <v>6</v>
      </c>
      <c r="I31" s="10">
        <v>12532.5</v>
      </c>
      <c r="J31" s="8">
        <f t="shared" si="0"/>
        <v>0.13392685397725088</v>
      </c>
      <c r="K31" s="7">
        <v>8418.7000000000007</v>
      </c>
      <c r="L31" s="8">
        <f t="shared" si="1"/>
        <v>8.9965290690467353E-2</v>
      </c>
      <c r="M31" s="9"/>
      <c r="N31" s="15">
        <v>93577.2</v>
      </c>
      <c r="O31" s="15">
        <f t="shared" si="2"/>
        <v>20951.2</v>
      </c>
      <c r="P31" s="4">
        <f t="shared" si="3"/>
        <v>0.22389214466771823</v>
      </c>
    </row>
    <row r="32" spans="1:16" ht="9" customHeight="1" x14ac:dyDescent="0.25">
      <c r="A32" s="2">
        <v>0</v>
      </c>
      <c r="B32" s="2">
        <v>1</v>
      </c>
      <c r="C32" s="2">
        <v>0</v>
      </c>
      <c r="D32" s="24" t="str">
        <f>+"jul - "&amp;F32</f>
        <v>jul - 2013</v>
      </c>
      <c r="E32" s="28">
        <v>41456</v>
      </c>
      <c r="F32" s="25">
        <v>2013</v>
      </c>
      <c r="G32" s="3" t="s">
        <v>8</v>
      </c>
      <c r="H32" s="3">
        <v>7</v>
      </c>
      <c r="I32" s="10">
        <v>12578.1</v>
      </c>
      <c r="J32" s="8">
        <f t="shared" si="0"/>
        <v>0.13441415216527103</v>
      </c>
      <c r="K32" s="7">
        <v>8546.6</v>
      </c>
      <c r="L32" s="8">
        <f t="shared" si="1"/>
        <v>9.1332076616953708E-2</v>
      </c>
      <c r="M32" s="9"/>
      <c r="N32" s="15">
        <v>93577.2</v>
      </c>
      <c r="O32" s="15">
        <f t="shared" si="2"/>
        <v>21124.7</v>
      </c>
      <c r="P32" s="4">
        <f t="shared" si="3"/>
        <v>0.22574622878222475</v>
      </c>
    </row>
    <row r="33" spans="1:16" ht="9" customHeight="1" x14ac:dyDescent="0.25">
      <c r="A33" s="2">
        <v>0</v>
      </c>
      <c r="B33" s="2">
        <v>1</v>
      </c>
      <c r="C33" s="2">
        <v>0</v>
      </c>
      <c r="D33" s="24" t="str">
        <f>+"ago - "&amp;F33</f>
        <v>ago - 2013</v>
      </c>
      <c r="E33" s="28">
        <v>41487</v>
      </c>
      <c r="F33" s="25">
        <v>2013</v>
      </c>
      <c r="G33" s="3" t="s">
        <v>9</v>
      </c>
      <c r="H33" s="3">
        <v>8</v>
      </c>
      <c r="I33" s="10">
        <v>12518.6</v>
      </c>
      <c r="J33" s="8">
        <f t="shared" si="0"/>
        <v>0.1337783135208149</v>
      </c>
      <c r="K33" s="7">
        <v>8624.6</v>
      </c>
      <c r="L33" s="8">
        <f t="shared" si="1"/>
        <v>9.2165612991198714E-2</v>
      </c>
      <c r="M33" s="9"/>
      <c r="N33" s="15">
        <v>93577.2</v>
      </c>
      <c r="O33" s="15">
        <f t="shared" si="2"/>
        <v>21143.200000000001</v>
      </c>
      <c r="P33" s="4">
        <f t="shared" si="3"/>
        <v>0.22594392651201362</v>
      </c>
    </row>
    <row r="34" spans="1:16" ht="9" customHeight="1" x14ac:dyDescent="0.25">
      <c r="A34" s="2">
        <v>0</v>
      </c>
      <c r="B34" s="2">
        <v>1</v>
      </c>
      <c r="C34" s="2">
        <v>0</v>
      </c>
      <c r="D34" s="24" t="str">
        <f>+"sep - "&amp;F34</f>
        <v>sep - 2013</v>
      </c>
      <c r="E34" s="28">
        <v>41518</v>
      </c>
      <c r="F34" s="25">
        <v>2013</v>
      </c>
      <c r="G34" s="3" t="s">
        <v>2</v>
      </c>
      <c r="H34" s="3">
        <v>9</v>
      </c>
      <c r="I34" s="10">
        <v>12529.2</v>
      </c>
      <c r="J34" s="8">
        <f t="shared" si="0"/>
        <v>0.13389158897680206</v>
      </c>
      <c r="K34" s="7">
        <v>8745</v>
      </c>
      <c r="L34" s="8">
        <f t="shared" si="1"/>
        <v>9.3452251189392294E-2</v>
      </c>
      <c r="M34" s="9"/>
      <c r="N34" s="15">
        <v>93577.2</v>
      </c>
      <c r="O34" s="15">
        <f t="shared" si="2"/>
        <v>21274.2</v>
      </c>
      <c r="P34" s="4">
        <f t="shared" si="3"/>
        <v>0.22734384016619436</v>
      </c>
    </row>
    <row r="35" spans="1:16" ht="9" customHeight="1" x14ac:dyDescent="0.25">
      <c r="A35" s="2">
        <v>0</v>
      </c>
      <c r="B35" s="2">
        <v>1</v>
      </c>
      <c r="C35" s="2">
        <v>0</v>
      </c>
      <c r="D35" s="24" t="str">
        <f>+"oct - "&amp;F35</f>
        <v>oct - 2013</v>
      </c>
      <c r="E35" s="28">
        <v>41548</v>
      </c>
      <c r="F35" s="25">
        <v>2013</v>
      </c>
      <c r="G35" s="3" t="s">
        <v>10</v>
      </c>
      <c r="H35" s="3">
        <v>10</v>
      </c>
      <c r="I35" s="10">
        <v>12606.4</v>
      </c>
      <c r="J35" s="8">
        <f t="shared" si="0"/>
        <v>0.13471657626002914</v>
      </c>
      <c r="K35" s="7">
        <v>9287.7999999999993</v>
      </c>
      <c r="L35" s="8">
        <f t="shared" si="1"/>
        <v>9.9252809445035756E-2</v>
      </c>
      <c r="M35" s="9"/>
      <c r="N35" s="15">
        <v>93577.2</v>
      </c>
      <c r="O35" s="15">
        <f t="shared" si="2"/>
        <v>21894.199999999997</v>
      </c>
      <c r="P35" s="4">
        <f t="shared" si="3"/>
        <v>0.2339693857050649</v>
      </c>
    </row>
    <row r="36" spans="1:16" ht="9" customHeight="1" x14ac:dyDescent="0.25">
      <c r="A36" s="2">
        <v>0</v>
      </c>
      <c r="B36" s="2">
        <v>1</v>
      </c>
      <c r="C36" s="2">
        <v>0</v>
      </c>
      <c r="D36" s="24" t="str">
        <f>+"nov - "&amp;F36</f>
        <v>nov - 2013</v>
      </c>
      <c r="E36" s="28">
        <v>41579</v>
      </c>
      <c r="F36" s="25">
        <v>2013</v>
      </c>
      <c r="G36" s="3" t="s">
        <v>11</v>
      </c>
      <c r="H36" s="3">
        <v>11</v>
      </c>
      <c r="I36" s="10">
        <v>12847.4</v>
      </c>
      <c r="J36" s="8">
        <f t="shared" si="0"/>
        <v>0.13729198992917077</v>
      </c>
      <c r="K36" s="7">
        <v>9644.2999999999993</v>
      </c>
      <c r="L36" s="8">
        <f t="shared" si="1"/>
        <v>0.10306249812988634</v>
      </c>
      <c r="M36" s="18"/>
      <c r="N36" s="15">
        <v>93577.2</v>
      </c>
      <c r="O36" s="15">
        <f t="shared" si="2"/>
        <v>22491.699999999997</v>
      </c>
      <c r="P36" s="4">
        <f t="shared" si="3"/>
        <v>0.2403544880590571</v>
      </c>
    </row>
    <row r="37" spans="1:16" ht="9" customHeight="1" x14ac:dyDescent="0.25">
      <c r="A37" s="2">
        <v>1</v>
      </c>
      <c r="B37" s="2">
        <v>1</v>
      </c>
      <c r="C37" s="2">
        <v>0</v>
      </c>
      <c r="D37" s="24" t="str">
        <f>+""&amp;F37</f>
        <v>2013</v>
      </c>
      <c r="E37" s="28">
        <v>41609</v>
      </c>
      <c r="F37" s="25">
        <v>2013</v>
      </c>
      <c r="G37" s="3" t="s">
        <v>3</v>
      </c>
      <c r="H37" s="3">
        <v>12</v>
      </c>
      <c r="I37" s="10">
        <v>12920.1</v>
      </c>
      <c r="J37" s="8">
        <f t="shared" si="0"/>
        <v>0.13806888857542224</v>
      </c>
      <c r="K37" s="7">
        <v>9926.6</v>
      </c>
      <c r="L37" s="8">
        <f t="shared" si="1"/>
        <v>0.10607925862282694</v>
      </c>
      <c r="M37" s="18"/>
      <c r="N37" s="15">
        <v>93577.2</v>
      </c>
      <c r="O37" s="15">
        <f>+I37+K37</f>
        <v>22846.7</v>
      </c>
      <c r="P37" s="4">
        <f t="shared" si="3"/>
        <v>0.24414814719824915</v>
      </c>
    </row>
    <row r="38" spans="1:16" ht="9" customHeight="1" x14ac:dyDescent="0.25">
      <c r="A38" s="2">
        <v>0</v>
      </c>
      <c r="B38" s="2">
        <v>1</v>
      </c>
      <c r="C38" s="2">
        <v>0</v>
      </c>
      <c r="D38" s="24" t="str">
        <f>+"ene - "&amp;F38</f>
        <v>ene - 2014</v>
      </c>
      <c r="E38" s="28">
        <v>41640</v>
      </c>
      <c r="F38" s="25">
        <v>2014</v>
      </c>
      <c r="G38" s="3" t="s">
        <v>4</v>
      </c>
      <c r="H38" s="3">
        <v>1</v>
      </c>
      <c r="I38" s="10">
        <v>12955.6</v>
      </c>
      <c r="J38" s="8">
        <f t="shared" si="0"/>
        <v>0.1281537417576874</v>
      </c>
      <c r="K38" s="7">
        <v>10047.5</v>
      </c>
      <c r="L38" s="8">
        <f t="shared" si="1"/>
        <v>9.9387501953623461E-2</v>
      </c>
      <c r="M38" s="18"/>
      <c r="N38" s="15">
        <v>101094.2</v>
      </c>
      <c r="O38" s="15">
        <f t="shared" si="2"/>
        <v>23003.1</v>
      </c>
      <c r="P38" s="4">
        <f t="shared" si="3"/>
        <v>0.22754124371131082</v>
      </c>
    </row>
    <row r="39" spans="1:16" ht="9" customHeight="1" x14ac:dyDescent="0.25">
      <c r="A39" s="2">
        <v>0</v>
      </c>
      <c r="B39" s="2">
        <v>1</v>
      </c>
      <c r="C39" s="2">
        <v>0</v>
      </c>
      <c r="D39" s="24" t="str">
        <f>+"feb - "&amp;F39</f>
        <v>feb - 2014</v>
      </c>
      <c r="E39" s="28">
        <v>41671</v>
      </c>
      <c r="F39" s="25">
        <v>2014</v>
      </c>
      <c r="G39" s="3" t="s">
        <v>5</v>
      </c>
      <c r="H39" s="3">
        <v>2</v>
      </c>
      <c r="I39" s="10">
        <v>13029</v>
      </c>
      <c r="J39" s="8">
        <f t="shared" si="0"/>
        <v>0.1288797972583986</v>
      </c>
      <c r="K39" s="7">
        <v>10456.4</v>
      </c>
      <c r="L39" s="8">
        <f t="shared" si="1"/>
        <v>0.10343224438197246</v>
      </c>
      <c r="M39" s="18"/>
      <c r="N39" s="15">
        <v>101094.2</v>
      </c>
      <c r="O39" s="15">
        <f t="shared" si="2"/>
        <v>23485.4</v>
      </c>
      <c r="P39" s="4">
        <f t="shared" si="3"/>
        <v>0.23231204164037109</v>
      </c>
    </row>
    <row r="40" spans="1:16" ht="9" customHeight="1" x14ac:dyDescent="0.25">
      <c r="A40" s="2">
        <v>0</v>
      </c>
      <c r="B40" s="2">
        <v>1</v>
      </c>
      <c r="C40" s="2">
        <v>0</v>
      </c>
      <c r="D40" s="24" t="str">
        <f>+"mar - "&amp;F40</f>
        <v>mar - 2014</v>
      </c>
      <c r="E40" s="28">
        <v>41699</v>
      </c>
      <c r="F40" s="25">
        <v>2014</v>
      </c>
      <c r="G40" s="3" t="s">
        <v>0</v>
      </c>
      <c r="H40" s="3">
        <v>3</v>
      </c>
      <c r="I40" s="10">
        <v>12899</v>
      </c>
      <c r="J40" s="8">
        <f t="shared" si="0"/>
        <v>0.12759386789746593</v>
      </c>
      <c r="K40" s="7">
        <v>10869.8</v>
      </c>
      <c r="L40" s="8">
        <f t="shared" si="1"/>
        <v>0.10752149974973836</v>
      </c>
      <c r="M40" s="9"/>
      <c r="N40" s="15">
        <v>101094.2</v>
      </c>
      <c r="O40" s="15">
        <f t="shared" si="2"/>
        <v>23768.799999999999</v>
      </c>
      <c r="P40" s="4">
        <f t="shared" si="3"/>
        <v>0.23511536764720428</v>
      </c>
    </row>
    <row r="41" spans="1:16" ht="9" customHeight="1" x14ac:dyDescent="0.25">
      <c r="A41" s="2">
        <v>0</v>
      </c>
      <c r="B41" s="2">
        <v>1</v>
      </c>
      <c r="C41" s="2">
        <v>0</v>
      </c>
      <c r="D41" s="24" t="str">
        <f>+"abr - "&amp;F41</f>
        <v>abr - 2014</v>
      </c>
      <c r="E41" s="28">
        <v>41730</v>
      </c>
      <c r="F41" s="25">
        <v>2014</v>
      </c>
      <c r="G41" s="3" t="s">
        <v>6</v>
      </c>
      <c r="H41" s="3">
        <v>4</v>
      </c>
      <c r="I41" s="10">
        <v>12930.4</v>
      </c>
      <c r="J41" s="8">
        <f t="shared" si="0"/>
        <v>0.12790446929695273</v>
      </c>
      <c r="K41" s="7">
        <v>11075.6</v>
      </c>
      <c r="L41" s="8">
        <f t="shared" si="1"/>
        <v>0.10955722484573795</v>
      </c>
      <c r="M41" s="9"/>
      <c r="N41" s="15">
        <v>101094.2</v>
      </c>
      <c r="O41" s="15">
        <f t="shared" si="2"/>
        <v>24006</v>
      </c>
      <c r="P41" s="4">
        <f t="shared" si="3"/>
        <v>0.23746169414269069</v>
      </c>
    </row>
    <row r="42" spans="1:16" ht="9" customHeight="1" x14ac:dyDescent="0.25">
      <c r="A42" s="2">
        <v>0</v>
      </c>
      <c r="B42" s="2">
        <v>1</v>
      </c>
      <c r="C42" s="2">
        <v>0</v>
      </c>
      <c r="D42" s="24" t="str">
        <f>+"may -  "&amp;F42</f>
        <v>may -  2014</v>
      </c>
      <c r="E42" s="28">
        <v>41760</v>
      </c>
      <c r="F42" s="25">
        <v>2014</v>
      </c>
      <c r="G42" s="3" t="s">
        <v>7</v>
      </c>
      <c r="H42" s="3">
        <v>5</v>
      </c>
      <c r="I42" s="10">
        <v>13300.8</v>
      </c>
      <c r="J42" s="8">
        <f t="shared" si="0"/>
        <v>0.13156837879917938</v>
      </c>
      <c r="K42" s="7">
        <v>11309.9</v>
      </c>
      <c r="L42" s="8">
        <f t="shared" si="1"/>
        <v>0.11187486522471121</v>
      </c>
      <c r="M42" s="9"/>
      <c r="N42" s="15">
        <v>101094.2</v>
      </c>
      <c r="O42" s="15">
        <f t="shared" si="2"/>
        <v>24610.699999999997</v>
      </c>
      <c r="P42" s="4">
        <f t="shared" si="3"/>
        <v>0.24344324402389056</v>
      </c>
    </row>
    <row r="43" spans="1:16" ht="9" customHeight="1" x14ac:dyDescent="0.25">
      <c r="A43" s="2">
        <v>0</v>
      </c>
      <c r="B43" s="2">
        <v>1</v>
      </c>
      <c r="C43" s="2">
        <v>0</v>
      </c>
      <c r="D43" s="24" t="str">
        <f>+"jun - "&amp;F43</f>
        <v>jun - 2014</v>
      </c>
      <c r="E43" s="28">
        <v>41791</v>
      </c>
      <c r="F43" s="25">
        <v>2014</v>
      </c>
      <c r="G43" s="3" t="s">
        <v>1</v>
      </c>
      <c r="H43" s="3">
        <v>6</v>
      </c>
      <c r="I43" s="10">
        <v>15163.9</v>
      </c>
      <c r="J43" s="8">
        <f t="shared" si="0"/>
        <v>0.14999772489420757</v>
      </c>
      <c r="K43" s="7">
        <v>11295</v>
      </c>
      <c r="L43" s="8">
        <f t="shared" si="1"/>
        <v>0.1117274779364197</v>
      </c>
      <c r="M43" s="9"/>
      <c r="N43" s="15">
        <v>101094.2</v>
      </c>
      <c r="O43" s="15">
        <f t="shared" si="2"/>
        <v>26458.9</v>
      </c>
      <c r="P43" s="4">
        <f t="shared" si="3"/>
        <v>0.26172520283062728</v>
      </c>
    </row>
    <row r="44" spans="1:16" ht="9" customHeight="1" x14ac:dyDescent="0.25">
      <c r="A44" s="2">
        <v>0</v>
      </c>
      <c r="B44" s="2">
        <v>1</v>
      </c>
      <c r="C44" s="2">
        <v>0</v>
      </c>
      <c r="D44" s="24" t="str">
        <f>+"jul - "&amp;F44</f>
        <v>jul - 2014</v>
      </c>
      <c r="E44" s="28">
        <v>41821</v>
      </c>
      <c r="F44" s="25">
        <v>2014</v>
      </c>
      <c r="G44" s="3" t="s">
        <v>8</v>
      </c>
      <c r="H44" s="3">
        <v>7</v>
      </c>
      <c r="I44" s="10">
        <v>15229.4</v>
      </c>
      <c r="J44" s="8">
        <f t="shared" si="0"/>
        <v>0.15064563545683135</v>
      </c>
      <c r="K44" s="7">
        <v>11152.6</v>
      </c>
      <c r="L44" s="8">
        <f t="shared" si="1"/>
        <v>0.11031889069798267</v>
      </c>
      <c r="M44" s="9"/>
      <c r="N44" s="15">
        <v>101094.2</v>
      </c>
      <c r="O44" s="15">
        <f t="shared" si="2"/>
        <v>26382</v>
      </c>
      <c r="P44" s="4">
        <f t="shared" si="3"/>
        <v>0.26096452615481402</v>
      </c>
    </row>
    <row r="45" spans="1:16" ht="9" customHeight="1" x14ac:dyDescent="0.25">
      <c r="A45" s="2">
        <v>0</v>
      </c>
      <c r="B45" s="2">
        <v>1</v>
      </c>
      <c r="C45" s="2">
        <v>0</v>
      </c>
      <c r="D45" s="24" t="str">
        <f>+"ago - "&amp;F45</f>
        <v>ago - 2014</v>
      </c>
      <c r="E45" s="28">
        <v>41852</v>
      </c>
      <c r="F45" s="25">
        <v>2014</v>
      </c>
      <c r="G45" s="3" t="s">
        <v>9</v>
      </c>
      <c r="H45" s="3">
        <v>8</v>
      </c>
      <c r="I45" s="10">
        <v>15386.5</v>
      </c>
      <c r="J45" s="8">
        <f t="shared" si="0"/>
        <v>0.15219963163069691</v>
      </c>
      <c r="K45" s="7">
        <v>11176.5</v>
      </c>
      <c r="L45" s="8">
        <f t="shared" si="1"/>
        <v>0.11055530386510799</v>
      </c>
      <c r="M45" s="9"/>
      <c r="N45" s="15">
        <v>101094.2</v>
      </c>
      <c r="O45" s="15">
        <f t="shared" si="2"/>
        <v>26563</v>
      </c>
      <c r="P45" s="4">
        <f t="shared" si="3"/>
        <v>0.26275493549580492</v>
      </c>
    </row>
    <row r="46" spans="1:16" ht="9" customHeight="1" x14ac:dyDescent="0.25">
      <c r="A46" s="2">
        <v>0</v>
      </c>
      <c r="B46" s="2">
        <v>1</v>
      </c>
      <c r="C46" s="2">
        <v>0</v>
      </c>
      <c r="D46" s="24" t="str">
        <f>+"sep - "&amp;F46</f>
        <v>sep - 2014</v>
      </c>
      <c r="E46" s="28">
        <v>41883</v>
      </c>
      <c r="F46" s="25">
        <v>2014</v>
      </c>
      <c r="G46" s="3" t="s">
        <v>2</v>
      </c>
      <c r="H46" s="3">
        <v>9</v>
      </c>
      <c r="I46" s="10">
        <v>16724.2</v>
      </c>
      <c r="J46" s="8">
        <f t="shared" si="0"/>
        <v>0.16543184475469414</v>
      </c>
      <c r="K46" s="7">
        <v>11279.7</v>
      </c>
      <c r="L46" s="8">
        <f t="shared" si="1"/>
        <v>0.11157613394240225</v>
      </c>
      <c r="M46" s="9"/>
      <c r="N46" s="15">
        <v>101094.2</v>
      </c>
      <c r="O46" s="15">
        <f t="shared" si="2"/>
        <v>28003.9</v>
      </c>
      <c r="P46" s="4">
        <f t="shared" si="3"/>
        <v>0.27700797869709637</v>
      </c>
    </row>
    <row r="47" spans="1:16" ht="9" customHeight="1" x14ac:dyDescent="0.25">
      <c r="A47" s="2">
        <v>0</v>
      </c>
      <c r="B47" s="2">
        <v>1</v>
      </c>
      <c r="C47" s="2">
        <v>0</v>
      </c>
      <c r="D47" s="24" t="str">
        <f>+"oct - "&amp;F47</f>
        <v>oct - 2014</v>
      </c>
      <c r="E47" s="28">
        <v>41913</v>
      </c>
      <c r="F47" s="25">
        <v>2014</v>
      </c>
      <c r="G47" s="3" t="s">
        <v>10</v>
      </c>
      <c r="H47" s="3">
        <v>10</v>
      </c>
      <c r="I47" s="10">
        <v>16753.900000000001</v>
      </c>
      <c r="J47" s="8">
        <f t="shared" si="0"/>
        <v>0.1657256301548457</v>
      </c>
      <c r="K47" s="7">
        <v>11652</v>
      </c>
      <c r="L47" s="8">
        <f t="shared" si="1"/>
        <v>0.11525883779682712</v>
      </c>
      <c r="M47" s="9"/>
      <c r="N47" s="15">
        <v>101094.2</v>
      </c>
      <c r="O47" s="15">
        <f t="shared" si="2"/>
        <v>28405.9</v>
      </c>
      <c r="P47" s="4">
        <f t="shared" si="3"/>
        <v>0.28098446795167281</v>
      </c>
    </row>
    <row r="48" spans="1:16" ht="9" customHeight="1" x14ac:dyDescent="0.25">
      <c r="A48" s="2">
        <v>0</v>
      </c>
      <c r="B48" s="2">
        <v>1</v>
      </c>
      <c r="C48" s="2">
        <v>0</v>
      </c>
      <c r="D48" s="24" t="str">
        <f>+"nov - "&amp;F48</f>
        <v>nov - 2014</v>
      </c>
      <c r="E48" s="28">
        <v>41944</v>
      </c>
      <c r="F48" s="25">
        <v>2014</v>
      </c>
      <c r="G48" s="3" t="s">
        <v>11</v>
      </c>
      <c r="H48" s="3">
        <v>11</v>
      </c>
      <c r="I48" s="10">
        <v>16913.400000000001</v>
      </c>
      <c r="J48" s="8">
        <f t="shared" si="0"/>
        <v>0.16730336656306694</v>
      </c>
      <c r="K48" s="7">
        <v>11893.1</v>
      </c>
      <c r="L48" s="8">
        <f t="shared" si="1"/>
        <v>0.1176437421731415</v>
      </c>
      <c r="M48" s="9"/>
      <c r="N48" s="15">
        <v>101094.2</v>
      </c>
      <c r="O48" s="15">
        <f t="shared" si="2"/>
        <v>28806.5</v>
      </c>
      <c r="P48" s="4">
        <f t="shared" si="3"/>
        <v>0.28494710873620843</v>
      </c>
    </row>
    <row r="49" spans="1:16" ht="9" customHeight="1" x14ac:dyDescent="0.25">
      <c r="A49" s="2">
        <v>1</v>
      </c>
      <c r="B49" s="2">
        <v>1</v>
      </c>
      <c r="C49" s="2">
        <v>0</v>
      </c>
      <c r="D49" s="24" t="str">
        <f>+""&amp;F49</f>
        <v>2014</v>
      </c>
      <c r="E49" s="28">
        <v>41974</v>
      </c>
      <c r="F49" s="25">
        <v>2014</v>
      </c>
      <c r="G49" s="3" t="s">
        <v>3</v>
      </c>
      <c r="H49" s="3">
        <v>12</v>
      </c>
      <c r="I49" s="10">
        <v>17581.900000000001</v>
      </c>
      <c r="J49" s="8">
        <f t="shared" si="0"/>
        <v>0.17391601100755535</v>
      </c>
      <c r="K49" s="7">
        <v>12558.3</v>
      </c>
      <c r="L49" s="8">
        <f t="shared" si="1"/>
        <v>0.12422374379539083</v>
      </c>
      <c r="M49" s="9"/>
      <c r="N49" s="15">
        <v>101094.2</v>
      </c>
      <c r="O49" s="15">
        <f t="shared" si="2"/>
        <v>30140.2</v>
      </c>
      <c r="P49" s="4">
        <f t="shared" si="3"/>
        <v>0.29813975480294619</v>
      </c>
    </row>
    <row r="50" spans="1:16" ht="9" customHeight="1" x14ac:dyDescent="0.25">
      <c r="A50" s="2">
        <v>0</v>
      </c>
      <c r="B50" s="2">
        <v>1</v>
      </c>
      <c r="C50" s="2">
        <v>0</v>
      </c>
      <c r="D50" s="24" t="str">
        <f>+"ene - "&amp;F50</f>
        <v>ene - 2015</v>
      </c>
      <c r="E50" s="28">
        <v>42005</v>
      </c>
      <c r="F50" s="25">
        <v>2015</v>
      </c>
      <c r="G50" s="3" t="s">
        <v>4</v>
      </c>
      <c r="H50" s="3">
        <v>1</v>
      </c>
      <c r="I50" s="10">
        <v>17645.5</v>
      </c>
      <c r="J50" s="8">
        <f t="shared" si="0"/>
        <v>0.17811467251852764</v>
      </c>
      <c r="K50" s="7">
        <v>12669.1</v>
      </c>
      <c r="L50" s="8">
        <f t="shared" si="1"/>
        <v>0.12788261016148472</v>
      </c>
      <c r="M50" s="9"/>
      <c r="N50" s="15">
        <v>99068.2</v>
      </c>
      <c r="O50" s="15">
        <f t="shared" si="2"/>
        <v>30314.6</v>
      </c>
      <c r="P50" s="4">
        <f t="shared" si="3"/>
        <v>0.30599728268001236</v>
      </c>
    </row>
    <row r="51" spans="1:16" ht="9" customHeight="1" x14ac:dyDescent="0.25">
      <c r="A51" s="2">
        <v>0</v>
      </c>
      <c r="B51" s="2">
        <v>1</v>
      </c>
      <c r="C51" s="2">
        <v>0</v>
      </c>
      <c r="D51" s="24" t="str">
        <f>+"feb - "&amp;F51</f>
        <v>feb - 2015</v>
      </c>
      <c r="E51" s="28">
        <v>42036</v>
      </c>
      <c r="F51" s="25">
        <v>2015</v>
      </c>
      <c r="G51" s="3" t="s">
        <v>5</v>
      </c>
      <c r="H51" s="3">
        <v>2</v>
      </c>
      <c r="I51" s="10">
        <v>18499.5</v>
      </c>
      <c r="J51" s="8">
        <f t="shared" si="0"/>
        <v>0.18673499669924357</v>
      </c>
      <c r="K51" s="7">
        <v>12587.1</v>
      </c>
      <c r="L51" s="8">
        <f t="shared" si="1"/>
        <v>0.1270548975352333</v>
      </c>
      <c r="M51" s="9"/>
      <c r="N51" s="15">
        <v>99068.2</v>
      </c>
      <c r="O51" s="15">
        <f t="shared" si="2"/>
        <v>31086.6</v>
      </c>
      <c r="P51" s="4">
        <f t="shared" si="3"/>
        <v>0.31378989423447684</v>
      </c>
    </row>
    <row r="52" spans="1:16" ht="9" customHeight="1" x14ac:dyDescent="0.25">
      <c r="A52" s="2">
        <v>0</v>
      </c>
      <c r="B52" s="2">
        <v>1</v>
      </c>
      <c r="C52" s="2">
        <v>0</v>
      </c>
      <c r="D52" s="24" t="str">
        <f>+"mar - "&amp;F52</f>
        <v>mar - 2015</v>
      </c>
      <c r="E52" s="28">
        <v>42064</v>
      </c>
      <c r="F52" s="25">
        <v>2015</v>
      </c>
      <c r="G52" s="3" t="s">
        <v>0</v>
      </c>
      <c r="H52" s="3">
        <v>3</v>
      </c>
      <c r="I52" s="10">
        <v>19066.7</v>
      </c>
      <c r="J52" s="8">
        <f t="shared" si="0"/>
        <v>0.19246034549936308</v>
      </c>
      <c r="K52" s="7">
        <v>12630.7</v>
      </c>
      <c r="L52" s="8">
        <f t="shared" si="1"/>
        <v>0.12749499839504505</v>
      </c>
      <c r="M52" s="9"/>
      <c r="N52" s="15">
        <v>99068.2</v>
      </c>
      <c r="O52" s="15">
        <f t="shared" si="2"/>
        <v>31697.4</v>
      </c>
      <c r="P52" s="4">
        <f t="shared" si="3"/>
        <v>0.31995534389440811</v>
      </c>
    </row>
    <row r="53" spans="1:16" ht="9" customHeight="1" x14ac:dyDescent="0.25">
      <c r="A53" s="2">
        <v>0</v>
      </c>
      <c r="B53" s="2">
        <v>1</v>
      </c>
      <c r="C53" s="2">
        <v>0</v>
      </c>
      <c r="D53" s="24" t="str">
        <f>+"abr - "&amp;F53</f>
        <v>abr - 2015</v>
      </c>
      <c r="E53" s="28">
        <v>42095</v>
      </c>
      <c r="F53" s="25">
        <v>2015</v>
      </c>
      <c r="G53" s="3" t="s">
        <v>6</v>
      </c>
      <c r="H53" s="3">
        <v>4</v>
      </c>
      <c r="I53" s="10">
        <v>19325.5</v>
      </c>
      <c r="J53" s="8">
        <f t="shared" si="0"/>
        <v>0.19507268730026386</v>
      </c>
      <c r="K53" s="7">
        <v>12526.4</v>
      </c>
      <c r="L53" s="8">
        <f t="shared" si="1"/>
        <v>0.12644218831067891</v>
      </c>
      <c r="M53" s="9"/>
      <c r="N53" s="15">
        <v>99068.2</v>
      </c>
      <c r="O53" s="15">
        <f t="shared" si="2"/>
        <v>31851.9</v>
      </c>
      <c r="P53" s="4">
        <f t="shared" si="3"/>
        <v>0.32151487561094277</v>
      </c>
    </row>
    <row r="54" spans="1:16" ht="9" customHeight="1" x14ac:dyDescent="0.25">
      <c r="A54" s="2">
        <v>0</v>
      </c>
      <c r="B54" s="2">
        <v>1</v>
      </c>
      <c r="C54" s="2">
        <v>0</v>
      </c>
      <c r="D54" s="24" t="str">
        <f>+"may -  "&amp;F54</f>
        <v>may -  2015</v>
      </c>
      <c r="E54" s="28">
        <v>42125</v>
      </c>
      <c r="F54" s="25">
        <v>2015</v>
      </c>
      <c r="G54" s="3" t="s">
        <v>7</v>
      </c>
      <c r="H54" s="3">
        <v>5</v>
      </c>
      <c r="I54" s="10">
        <v>20092.400000000001</v>
      </c>
      <c r="J54" s="8">
        <f t="shared" si="0"/>
        <v>0.20281381916699812</v>
      </c>
      <c r="K54" s="7">
        <v>12496.3</v>
      </c>
      <c r="L54" s="8">
        <f t="shared" si="1"/>
        <v>0.12613835721250613</v>
      </c>
      <c r="M54" s="9"/>
      <c r="N54" s="15">
        <v>99068.2</v>
      </c>
      <c r="O54" s="15">
        <f t="shared" si="2"/>
        <v>32588.7</v>
      </c>
      <c r="P54" s="4">
        <f t="shared" si="3"/>
        <v>0.32895217637950425</v>
      </c>
    </row>
    <row r="55" spans="1:16" ht="9" customHeight="1" x14ac:dyDescent="0.25">
      <c r="A55" s="2">
        <v>0</v>
      </c>
      <c r="B55" s="2">
        <v>1</v>
      </c>
      <c r="C55" s="2">
        <v>0</v>
      </c>
      <c r="D55" s="24" t="str">
        <f>+"jun - "&amp;F55</f>
        <v>jun - 2015</v>
      </c>
      <c r="E55" s="28">
        <v>42156</v>
      </c>
      <c r="F55" s="25">
        <v>2015</v>
      </c>
      <c r="G55" s="3" t="s">
        <v>1</v>
      </c>
      <c r="H55" s="3">
        <v>6</v>
      </c>
      <c r="I55" s="10">
        <v>20037.599999999999</v>
      </c>
      <c r="J55" s="8">
        <f t="shared" si="0"/>
        <v>0.20226066487530811</v>
      </c>
      <c r="K55" s="7">
        <v>12303.7</v>
      </c>
      <c r="L55" s="8">
        <f t="shared" si="1"/>
        <v>0.1241942419464571</v>
      </c>
      <c r="M55" s="18"/>
      <c r="N55" s="15">
        <v>99068.2</v>
      </c>
      <c r="O55" s="15">
        <f t="shared" si="2"/>
        <v>32341.3</v>
      </c>
      <c r="P55" s="4">
        <f t="shared" si="3"/>
        <v>0.3264549068217652</v>
      </c>
    </row>
    <row r="56" spans="1:16" ht="9" customHeight="1" x14ac:dyDescent="0.25">
      <c r="A56" s="2">
        <v>0</v>
      </c>
      <c r="B56" s="2">
        <v>1</v>
      </c>
      <c r="C56" s="2">
        <v>0</v>
      </c>
      <c r="D56" s="24" t="str">
        <f>+"jul - "&amp;F56</f>
        <v>jul - 2015</v>
      </c>
      <c r="E56" s="28">
        <v>42186</v>
      </c>
      <c r="F56" s="25">
        <v>2015</v>
      </c>
      <c r="G56" s="3" t="s">
        <v>8</v>
      </c>
      <c r="H56" s="3">
        <v>7</v>
      </c>
      <c r="I56" s="10">
        <v>20385</v>
      </c>
      <c r="J56" s="8">
        <f t="shared" si="0"/>
        <v>0.20576734007481715</v>
      </c>
      <c r="K56" s="7">
        <v>12239.8</v>
      </c>
      <c r="L56" s="8">
        <f t="shared" si="1"/>
        <v>0.12354923174136605</v>
      </c>
      <c r="M56" s="18"/>
      <c r="N56" s="15">
        <v>99068.2</v>
      </c>
      <c r="O56" s="15">
        <f t="shared" si="2"/>
        <v>32624.799999999999</v>
      </c>
      <c r="P56" s="4">
        <f t="shared" si="3"/>
        <v>0.32931657181618318</v>
      </c>
    </row>
    <row r="57" spans="1:16" ht="9" customHeight="1" x14ac:dyDescent="0.25">
      <c r="A57" s="2">
        <v>0</v>
      </c>
      <c r="B57" s="2">
        <v>1</v>
      </c>
      <c r="C57" s="2">
        <v>0</v>
      </c>
      <c r="D57" s="24" t="str">
        <f>+"ago - "&amp;F57</f>
        <v>ago - 2015</v>
      </c>
      <c r="E57" s="28">
        <v>42217</v>
      </c>
      <c r="F57" s="25">
        <v>2015</v>
      </c>
      <c r="G57" s="3" t="s">
        <v>9</v>
      </c>
      <c r="H57" s="3">
        <v>8</v>
      </c>
      <c r="I57" s="10">
        <v>20382.3</v>
      </c>
      <c r="J57" s="8">
        <f t="shared" si="0"/>
        <v>0.20574008612248934</v>
      </c>
      <c r="K57" s="7">
        <v>12176.6</v>
      </c>
      <c r="L57" s="8">
        <f t="shared" si="1"/>
        <v>0.12291128737576741</v>
      </c>
      <c r="M57" s="18"/>
      <c r="N57" s="15">
        <v>99068.2</v>
      </c>
      <c r="O57" s="15">
        <f t="shared" si="2"/>
        <v>32558.9</v>
      </c>
      <c r="P57" s="4">
        <f t="shared" si="3"/>
        <v>0.32865137349825679</v>
      </c>
    </row>
    <row r="58" spans="1:16" ht="9" customHeight="1" x14ac:dyDescent="0.25">
      <c r="A58" s="2">
        <v>0</v>
      </c>
      <c r="B58" s="2">
        <v>1</v>
      </c>
      <c r="C58" s="2">
        <v>0</v>
      </c>
      <c r="D58" s="24" t="str">
        <f>+"sep - "&amp;F58</f>
        <v>sep - 2015</v>
      </c>
      <c r="E58" s="28">
        <v>42248</v>
      </c>
      <c r="F58" s="25">
        <v>2015</v>
      </c>
      <c r="G58" s="3" t="s">
        <v>2</v>
      </c>
      <c r="H58" s="3">
        <v>9</v>
      </c>
      <c r="I58" s="10">
        <v>20321.099999999999</v>
      </c>
      <c r="J58" s="8">
        <f t="shared" si="0"/>
        <v>0.20512232986972609</v>
      </c>
      <c r="K58" s="7">
        <v>12109.5</v>
      </c>
      <c r="L58" s="8">
        <f t="shared" si="1"/>
        <v>0.12223397619013973</v>
      </c>
      <c r="M58" s="18"/>
      <c r="N58" s="15">
        <v>99068.2</v>
      </c>
      <c r="O58" s="15">
        <f t="shared" si="2"/>
        <v>32430.6</v>
      </c>
      <c r="P58" s="4">
        <f t="shared" si="3"/>
        <v>0.32735630605986582</v>
      </c>
    </row>
    <row r="59" spans="1:16" ht="9" customHeight="1" x14ac:dyDescent="0.25">
      <c r="A59" s="2">
        <v>0</v>
      </c>
      <c r="B59" s="2">
        <v>1</v>
      </c>
      <c r="C59" s="2">
        <v>0</v>
      </c>
      <c r="D59" s="24" t="str">
        <f>+"oct - "&amp;F59</f>
        <v>oct - 2015</v>
      </c>
      <c r="E59" s="28">
        <v>42278</v>
      </c>
      <c r="F59" s="25">
        <v>2015</v>
      </c>
      <c r="G59" s="3" t="s">
        <v>10</v>
      </c>
      <c r="H59" s="3">
        <v>10</v>
      </c>
      <c r="I59" s="10">
        <v>20312.7</v>
      </c>
      <c r="J59" s="8">
        <f t="shared" si="0"/>
        <v>0.20503753979581743</v>
      </c>
      <c r="K59" s="7">
        <v>12103</v>
      </c>
      <c r="L59" s="8">
        <f t="shared" si="1"/>
        <v>0.12216836482342468</v>
      </c>
      <c r="M59" s="9"/>
      <c r="N59" s="15">
        <v>99068.2</v>
      </c>
      <c r="O59" s="15">
        <f t="shared" si="2"/>
        <v>32415.7</v>
      </c>
      <c r="P59" s="4">
        <f t="shared" si="3"/>
        <v>0.32720590461924209</v>
      </c>
    </row>
    <row r="60" spans="1:16" ht="9" customHeight="1" x14ac:dyDescent="0.25">
      <c r="A60" s="2">
        <v>0</v>
      </c>
      <c r="B60" s="2">
        <v>1</v>
      </c>
      <c r="C60" s="2">
        <v>0</v>
      </c>
      <c r="D60" s="24" t="str">
        <f>+"nov - "&amp;F60</f>
        <v>nov - 2015</v>
      </c>
      <c r="E60" s="28">
        <v>42309</v>
      </c>
      <c r="F60" s="25">
        <v>2015</v>
      </c>
      <c r="G60" s="3" t="s">
        <v>11</v>
      </c>
      <c r="H60" s="3">
        <v>11</v>
      </c>
      <c r="I60" s="10">
        <v>20575.099999999999</v>
      </c>
      <c r="J60" s="8">
        <f t="shared" si="0"/>
        <v>0.20768622019982194</v>
      </c>
      <c r="K60" s="7">
        <v>12385.8</v>
      </c>
      <c r="L60" s="8">
        <f t="shared" si="1"/>
        <v>0.12502296397835028</v>
      </c>
      <c r="M60" s="9"/>
      <c r="N60" s="15">
        <v>99068.2</v>
      </c>
      <c r="O60" s="15">
        <f t="shared" si="2"/>
        <v>32960.899999999994</v>
      </c>
      <c r="P60" s="4">
        <f t="shared" si="3"/>
        <v>0.33270918417817213</v>
      </c>
    </row>
    <row r="61" spans="1:16" ht="9" customHeight="1" x14ac:dyDescent="0.25">
      <c r="A61" s="2">
        <v>1</v>
      </c>
      <c r="B61" s="2">
        <v>1</v>
      </c>
      <c r="C61" s="2">
        <v>0</v>
      </c>
      <c r="D61" s="24" t="str">
        <f>+""&amp;F61</f>
        <v>2015</v>
      </c>
      <c r="E61" s="28">
        <v>42339</v>
      </c>
      <c r="F61" s="25">
        <v>2015</v>
      </c>
      <c r="G61" s="3" t="s">
        <v>3</v>
      </c>
      <c r="H61" s="3">
        <v>12</v>
      </c>
      <c r="I61" s="10">
        <v>20225.2</v>
      </c>
      <c r="J61" s="8">
        <f t="shared" si="0"/>
        <v>0.20415430985926869</v>
      </c>
      <c r="K61" s="7">
        <v>12546</v>
      </c>
      <c r="L61" s="8">
        <f t="shared" si="1"/>
        <v>0.12664003181646583</v>
      </c>
      <c r="M61" s="9"/>
      <c r="N61" s="15">
        <v>99068.2</v>
      </c>
      <c r="O61" s="15">
        <f t="shared" si="2"/>
        <v>32771.199999999997</v>
      </c>
      <c r="P61" s="4">
        <f t="shared" si="3"/>
        <v>0.33079434167573446</v>
      </c>
    </row>
    <row r="62" spans="1:16" ht="9" customHeight="1" x14ac:dyDescent="0.25">
      <c r="A62" s="2">
        <v>0</v>
      </c>
      <c r="B62" s="2">
        <v>1</v>
      </c>
      <c r="C62" s="2">
        <v>0</v>
      </c>
      <c r="D62" s="24" t="str">
        <f>+"ene - "&amp;F62</f>
        <v>ene - 2016</v>
      </c>
      <c r="E62" s="28">
        <v>42370</v>
      </c>
      <c r="F62" s="25">
        <v>2016</v>
      </c>
      <c r="G62" s="3" t="s">
        <v>4</v>
      </c>
      <c r="H62" s="3">
        <v>1</v>
      </c>
      <c r="I62" s="10">
        <v>20370.7</v>
      </c>
      <c r="J62" s="8">
        <f t="shared" si="0"/>
        <v>0.21171424443892459</v>
      </c>
      <c r="K62" s="7">
        <v>12876.9</v>
      </c>
      <c r="L62" s="8">
        <f t="shared" si="1"/>
        <v>0.13383060740257272</v>
      </c>
      <c r="M62" s="9"/>
      <c r="N62" s="15">
        <v>96217.9</v>
      </c>
      <c r="O62" s="15">
        <f t="shared" si="2"/>
        <v>33247.599999999999</v>
      </c>
      <c r="P62" s="4">
        <f t="shared" si="3"/>
        <v>0.34554485184149725</v>
      </c>
    </row>
    <row r="63" spans="1:16" ht="9" customHeight="1" x14ac:dyDescent="0.25">
      <c r="A63" s="2">
        <v>0</v>
      </c>
      <c r="B63" s="2">
        <v>1</v>
      </c>
      <c r="C63" s="2">
        <v>0</v>
      </c>
      <c r="D63" s="24" t="str">
        <f>+"feb - "&amp;F63</f>
        <v>feb - 2016</v>
      </c>
      <c r="E63" s="28">
        <v>42401</v>
      </c>
      <c r="F63" s="25">
        <v>2016</v>
      </c>
      <c r="G63" s="3" t="s">
        <v>5</v>
      </c>
      <c r="H63" s="3">
        <v>2</v>
      </c>
      <c r="I63" s="10">
        <v>21266.3</v>
      </c>
      <c r="J63" s="8">
        <f t="shared" si="0"/>
        <v>0.22102228379542685</v>
      </c>
      <c r="K63" s="7">
        <v>13078.6</v>
      </c>
      <c r="L63" s="8">
        <f t="shared" si="1"/>
        <v>0.13592689094232988</v>
      </c>
      <c r="M63" s="9"/>
      <c r="N63" s="15">
        <v>96217.9</v>
      </c>
      <c r="O63" s="15">
        <f t="shared" si="2"/>
        <v>34344.9</v>
      </c>
      <c r="P63" s="4">
        <f t="shared" si="3"/>
        <v>0.35694917473775672</v>
      </c>
    </row>
    <row r="64" spans="1:16" ht="9" customHeight="1" x14ac:dyDescent="0.25">
      <c r="A64" s="2">
        <v>0</v>
      </c>
      <c r="B64" s="2">
        <v>1</v>
      </c>
      <c r="C64" s="2">
        <v>0</v>
      </c>
      <c r="D64" s="24" t="str">
        <f>+"mar - "&amp;F64</f>
        <v>mar - 2016</v>
      </c>
      <c r="E64" s="28">
        <v>42430</v>
      </c>
      <c r="F64" s="25">
        <v>2016</v>
      </c>
      <c r="G64" s="3" t="s">
        <v>0</v>
      </c>
      <c r="H64" s="3">
        <v>3</v>
      </c>
      <c r="I64" s="10">
        <v>21091.5</v>
      </c>
      <c r="J64" s="8">
        <f t="shared" si="0"/>
        <v>0.2192055740148143</v>
      </c>
      <c r="K64" s="7">
        <v>13863.4</v>
      </c>
      <c r="L64" s="8">
        <f t="shared" si="1"/>
        <v>0.14408337741729971</v>
      </c>
      <c r="M64" s="9"/>
      <c r="N64" s="15">
        <v>96217.9</v>
      </c>
      <c r="O64" s="15">
        <f t="shared" si="2"/>
        <v>34954.9</v>
      </c>
      <c r="P64" s="4">
        <f t="shared" si="3"/>
        <v>0.36328895143211404</v>
      </c>
    </row>
    <row r="65" spans="1:16" ht="9" customHeight="1" x14ac:dyDescent="0.25">
      <c r="A65" s="2">
        <v>0</v>
      </c>
      <c r="B65" s="2">
        <v>1</v>
      </c>
      <c r="C65" s="2">
        <v>0</v>
      </c>
      <c r="D65" s="24" t="str">
        <f>+"abr - "&amp;F65</f>
        <v>abr - 2016</v>
      </c>
      <c r="E65" s="28">
        <v>42461</v>
      </c>
      <c r="F65" s="25">
        <v>2016</v>
      </c>
      <c r="G65" s="3" t="s">
        <v>6</v>
      </c>
      <c r="H65" s="3">
        <v>4</v>
      </c>
      <c r="I65" s="10">
        <v>21263.9</v>
      </c>
      <c r="J65" s="8">
        <f t="shared" si="0"/>
        <v>0.22099734041171137</v>
      </c>
      <c r="K65" s="7">
        <v>12919.4</v>
      </c>
      <c r="L65" s="8">
        <f t="shared" si="1"/>
        <v>0.1342723131558681</v>
      </c>
      <c r="M65" s="9"/>
      <c r="N65" s="15">
        <v>96217.9</v>
      </c>
      <c r="O65" s="15">
        <f t="shared" si="2"/>
        <v>34183.300000000003</v>
      </c>
      <c r="P65" s="4">
        <f t="shared" si="3"/>
        <v>0.35526965356757945</v>
      </c>
    </row>
    <row r="66" spans="1:16" ht="9" customHeight="1" x14ac:dyDescent="0.25">
      <c r="A66" s="2">
        <v>0</v>
      </c>
      <c r="B66" s="2">
        <v>1</v>
      </c>
      <c r="C66" s="2">
        <v>0</v>
      </c>
      <c r="D66" s="24" t="str">
        <f>+"may -  "&amp;F66</f>
        <v>may -  2016</v>
      </c>
      <c r="E66" s="28">
        <v>42491</v>
      </c>
      <c r="F66" s="25">
        <v>2016</v>
      </c>
      <c r="G66" s="3" t="s">
        <v>7</v>
      </c>
      <c r="H66" s="3">
        <v>5</v>
      </c>
      <c r="I66" s="10">
        <v>21253.599999999999</v>
      </c>
      <c r="J66" s="8">
        <f t="shared" si="0"/>
        <v>0.22089029172326563</v>
      </c>
      <c r="K66" s="7">
        <v>13038.8</v>
      </c>
      <c r="L66" s="8">
        <f t="shared" si="1"/>
        <v>0.13551324649571442</v>
      </c>
      <c r="M66" s="9"/>
      <c r="N66" s="15">
        <v>96217.9</v>
      </c>
      <c r="O66" s="15">
        <f t="shared" si="2"/>
        <v>34292.399999999994</v>
      </c>
      <c r="P66" s="4">
        <f t="shared" si="3"/>
        <v>0.35640353821898002</v>
      </c>
    </row>
    <row r="67" spans="1:16" ht="9" customHeight="1" x14ac:dyDescent="0.25">
      <c r="A67" s="2">
        <v>0</v>
      </c>
      <c r="B67" s="2">
        <v>1</v>
      </c>
      <c r="C67" s="2">
        <v>0</v>
      </c>
      <c r="D67" s="24" t="str">
        <f>+"jun - "&amp;F67</f>
        <v>jun - 2016</v>
      </c>
      <c r="E67" s="28">
        <v>42522</v>
      </c>
      <c r="F67" s="25">
        <v>2016</v>
      </c>
      <c r="G67" s="3" t="s">
        <v>1</v>
      </c>
      <c r="H67" s="3">
        <v>6</v>
      </c>
      <c r="I67" s="10">
        <v>22572.1</v>
      </c>
      <c r="J67" s="8">
        <f t="shared" ref="J67:J130" si="4">+I67/N67</f>
        <v>0.23459356315197069</v>
      </c>
      <c r="K67" s="7">
        <v>12906.2</v>
      </c>
      <c r="L67" s="8">
        <f t="shared" ref="L67:L130" si="5">+K67/N67</f>
        <v>0.13413512454543283</v>
      </c>
      <c r="M67" s="9"/>
      <c r="N67" s="15">
        <v>96217.9</v>
      </c>
      <c r="O67" s="15">
        <f t="shared" ref="O67:O130" si="6">+I67+K67</f>
        <v>35478.300000000003</v>
      </c>
      <c r="P67" s="4">
        <f t="shared" ref="P67:P130" si="7">+O67/N67</f>
        <v>0.36872868769740352</v>
      </c>
    </row>
    <row r="68" spans="1:16" ht="9" customHeight="1" x14ac:dyDescent="0.25">
      <c r="A68" s="2">
        <v>0</v>
      </c>
      <c r="B68" s="2">
        <v>1</v>
      </c>
      <c r="C68" s="2">
        <v>0</v>
      </c>
      <c r="D68" s="24" t="str">
        <f>+"jul - "&amp;F68</f>
        <v>jul - 2016</v>
      </c>
      <c r="E68" s="28">
        <v>42552</v>
      </c>
      <c r="F68" s="25">
        <v>2016</v>
      </c>
      <c r="G68" s="3" t="s">
        <v>8</v>
      </c>
      <c r="H68" s="3">
        <v>7</v>
      </c>
      <c r="I68" s="10">
        <v>23647.5</v>
      </c>
      <c r="J68" s="8">
        <f t="shared" si="4"/>
        <v>0.24577027767182616</v>
      </c>
      <c r="K68" s="7">
        <v>12936.1</v>
      </c>
      <c r="L68" s="8">
        <f t="shared" si="5"/>
        <v>0.13444587753422182</v>
      </c>
      <c r="M68" s="9"/>
      <c r="N68" s="15">
        <v>96217.9</v>
      </c>
      <c r="O68" s="15">
        <f t="shared" si="6"/>
        <v>36583.599999999999</v>
      </c>
      <c r="P68" s="4">
        <f t="shared" si="7"/>
        <v>0.38021615520604796</v>
      </c>
    </row>
    <row r="69" spans="1:16" ht="9" customHeight="1" x14ac:dyDescent="0.25">
      <c r="A69" s="2">
        <v>0</v>
      </c>
      <c r="B69" s="2">
        <v>1</v>
      </c>
      <c r="C69" s="2">
        <v>0</v>
      </c>
      <c r="D69" s="24" t="str">
        <f>+"ago - "&amp;F69</f>
        <v>ago - 2016</v>
      </c>
      <c r="E69" s="28">
        <v>42583</v>
      </c>
      <c r="F69" s="25">
        <v>2016</v>
      </c>
      <c r="G69" s="3" t="s">
        <v>9</v>
      </c>
      <c r="H69" s="3">
        <v>8</v>
      </c>
      <c r="I69" s="10">
        <v>23624.1</v>
      </c>
      <c r="J69" s="8">
        <f t="shared" si="4"/>
        <v>0.24552707968059997</v>
      </c>
      <c r="K69" s="7">
        <v>13186.8</v>
      </c>
      <c r="L69" s="8">
        <f t="shared" si="5"/>
        <v>0.13705142182483718</v>
      </c>
      <c r="M69" s="9"/>
      <c r="N69" s="15">
        <v>96217.9</v>
      </c>
      <c r="O69" s="15">
        <f t="shared" si="6"/>
        <v>36810.899999999994</v>
      </c>
      <c r="P69" s="4">
        <f t="shared" si="7"/>
        <v>0.3825785015054371</v>
      </c>
    </row>
    <row r="70" spans="1:16" ht="9" customHeight="1" x14ac:dyDescent="0.25">
      <c r="A70" s="2">
        <v>0</v>
      </c>
      <c r="B70" s="2">
        <v>1</v>
      </c>
      <c r="C70" s="2">
        <v>0</v>
      </c>
      <c r="D70" s="24" t="str">
        <f>+"sep - "&amp;F70</f>
        <v>sep - 2016</v>
      </c>
      <c r="E70" s="28">
        <v>42614</v>
      </c>
      <c r="F70" s="25">
        <v>2016</v>
      </c>
      <c r="G70" s="3" t="s">
        <v>2</v>
      </c>
      <c r="H70" s="3">
        <v>9</v>
      </c>
      <c r="I70" s="10">
        <v>24582.5</v>
      </c>
      <c r="J70" s="8">
        <f t="shared" si="4"/>
        <v>0.2554878042443246</v>
      </c>
      <c r="K70" s="7">
        <v>12403.5</v>
      </c>
      <c r="L70" s="8">
        <f t="shared" si="5"/>
        <v>0.12891052496468952</v>
      </c>
      <c r="M70" s="9"/>
      <c r="N70" s="15">
        <v>96217.9</v>
      </c>
      <c r="O70" s="15">
        <f t="shared" si="6"/>
        <v>36986</v>
      </c>
      <c r="P70" s="4">
        <f t="shared" si="7"/>
        <v>0.38439832920901412</v>
      </c>
    </row>
    <row r="71" spans="1:16" ht="9" customHeight="1" x14ac:dyDescent="0.25">
      <c r="A71" s="2">
        <v>0</v>
      </c>
      <c r="B71" s="2">
        <v>1</v>
      </c>
      <c r="C71" s="2">
        <v>0</v>
      </c>
      <c r="D71" s="24" t="str">
        <f>+"oct - "&amp;F71</f>
        <v>oct - 2016</v>
      </c>
      <c r="E71" s="28">
        <v>42644</v>
      </c>
      <c r="F71" s="25">
        <v>2016</v>
      </c>
      <c r="G71" s="3" t="s">
        <v>10</v>
      </c>
      <c r="H71" s="3">
        <v>10</v>
      </c>
      <c r="I71" s="10">
        <v>24575.5</v>
      </c>
      <c r="J71" s="8">
        <f t="shared" si="4"/>
        <v>0.25541505270848774</v>
      </c>
      <c r="K71" s="7">
        <v>12533</v>
      </c>
      <c r="L71" s="8">
        <f t="shared" si="5"/>
        <v>0.13025642837767193</v>
      </c>
      <c r="M71" s="9"/>
      <c r="N71" s="15">
        <v>96217.9</v>
      </c>
      <c r="O71" s="15">
        <f t="shared" si="6"/>
        <v>37108.5</v>
      </c>
      <c r="P71" s="4">
        <f t="shared" si="7"/>
        <v>0.38567148108615967</v>
      </c>
    </row>
    <row r="72" spans="1:16" ht="9" customHeight="1" x14ac:dyDescent="0.25">
      <c r="A72" s="2">
        <v>0</v>
      </c>
      <c r="B72" s="2">
        <v>1</v>
      </c>
      <c r="C72" s="2">
        <v>0</v>
      </c>
      <c r="D72" s="24" t="str">
        <f>+"nov - "&amp;F72</f>
        <v>nov - 2016</v>
      </c>
      <c r="E72" s="28">
        <v>42675</v>
      </c>
      <c r="F72" s="25">
        <v>2016</v>
      </c>
      <c r="G72" s="3" t="s">
        <v>11</v>
      </c>
      <c r="H72" s="3">
        <v>11</v>
      </c>
      <c r="I72" s="10">
        <v>24754.6</v>
      </c>
      <c r="J72" s="8">
        <f t="shared" si="4"/>
        <v>0.25727645271825722</v>
      </c>
      <c r="K72" s="7">
        <v>12468.1</v>
      </c>
      <c r="L72" s="8">
        <f t="shared" si="5"/>
        <v>0.12958191770969851</v>
      </c>
      <c r="M72" s="9"/>
      <c r="N72" s="15">
        <v>96217.9</v>
      </c>
      <c r="O72" s="15">
        <f t="shared" si="6"/>
        <v>37222.699999999997</v>
      </c>
      <c r="P72" s="4">
        <f t="shared" si="7"/>
        <v>0.38685837042795573</v>
      </c>
    </row>
    <row r="73" spans="1:16" ht="9" customHeight="1" x14ac:dyDescent="0.25">
      <c r="A73" s="2">
        <v>1</v>
      </c>
      <c r="B73" s="2">
        <v>1</v>
      </c>
      <c r="C73" s="2">
        <v>0</v>
      </c>
      <c r="D73" s="24" t="str">
        <f>+""&amp;F73</f>
        <v>2016</v>
      </c>
      <c r="E73" s="28">
        <v>42705</v>
      </c>
      <c r="F73" s="25">
        <v>2016</v>
      </c>
      <c r="G73" s="3" t="s">
        <v>3</v>
      </c>
      <c r="H73" s="3">
        <v>12</v>
      </c>
      <c r="I73" s="10">
        <v>25679.3</v>
      </c>
      <c r="J73" s="8">
        <f t="shared" si="4"/>
        <v>0.26688693060230995</v>
      </c>
      <c r="K73" s="7">
        <v>12457.4</v>
      </c>
      <c r="L73" s="8">
        <f t="shared" si="5"/>
        <v>0.12947071179063355</v>
      </c>
      <c r="M73" s="9"/>
      <c r="N73" s="15">
        <v>96217.9</v>
      </c>
      <c r="O73" s="15">
        <f t="shared" si="6"/>
        <v>38136.699999999997</v>
      </c>
      <c r="P73" s="4">
        <f t="shared" si="7"/>
        <v>0.39635764239294352</v>
      </c>
    </row>
    <row r="74" spans="1:16" ht="9" customHeight="1" x14ac:dyDescent="0.25">
      <c r="A74" s="2">
        <v>0</v>
      </c>
      <c r="B74" s="2">
        <v>1</v>
      </c>
      <c r="C74" s="2">
        <v>0</v>
      </c>
      <c r="D74" s="24" t="str">
        <f>+"ene - "&amp;F74</f>
        <v>ene - 2017</v>
      </c>
      <c r="E74" s="28">
        <v>42736</v>
      </c>
      <c r="F74" s="25">
        <v>2017</v>
      </c>
      <c r="G74" s="3" t="s">
        <v>4</v>
      </c>
      <c r="H74" s="3">
        <v>1</v>
      </c>
      <c r="I74" s="11">
        <v>26388.6</v>
      </c>
      <c r="J74" s="8">
        <f t="shared" si="4"/>
        <v>0.2626457865956951</v>
      </c>
      <c r="K74" s="12">
        <v>1120.9000000000001</v>
      </c>
      <c r="L74" s="8">
        <f t="shared" si="5"/>
        <v>1.1156319857632262E-2</v>
      </c>
      <c r="M74" s="18"/>
      <c r="N74" s="17">
        <v>100472.2</v>
      </c>
      <c r="O74" s="15">
        <f t="shared" si="6"/>
        <v>27509.5</v>
      </c>
      <c r="P74" s="4">
        <f t="shared" si="7"/>
        <v>0.27380210645332742</v>
      </c>
    </row>
    <row r="75" spans="1:16" ht="9" customHeight="1" x14ac:dyDescent="0.25">
      <c r="A75" s="2">
        <v>0</v>
      </c>
      <c r="B75" s="2">
        <v>1</v>
      </c>
      <c r="C75" s="2">
        <v>0</v>
      </c>
      <c r="D75" s="24" t="str">
        <f>+"feb - "&amp;F75</f>
        <v>feb - 2017</v>
      </c>
      <c r="E75" s="28">
        <v>42767</v>
      </c>
      <c r="F75" s="25">
        <v>2017</v>
      </c>
      <c r="G75" s="3" t="s">
        <v>5</v>
      </c>
      <c r="H75" s="3">
        <v>2</v>
      </c>
      <c r="I75" s="11">
        <v>26499.5</v>
      </c>
      <c r="J75" s="8">
        <f t="shared" si="4"/>
        <v>0.26374957450916769</v>
      </c>
      <c r="K75" s="12">
        <v>1120.8</v>
      </c>
      <c r="L75" s="8">
        <f t="shared" si="5"/>
        <v>1.1155324557439769E-2</v>
      </c>
      <c r="M75" s="18"/>
      <c r="N75" s="17">
        <v>100472.2</v>
      </c>
      <c r="O75" s="15">
        <f t="shared" si="6"/>
        <v>27620.3</v>
      </c>
      <c r="P75" s="4">
        <f t="shared" si="7"/>
        <v>0.27490489906660748</v>
      </c>
    </row>
    <row r="76" spans="1:16" ht="9" customHeight="1" x14ac:dyDescent="0.25">
      <c r="A76" s="2">
        <v>0</v>
      </c>
      <c r="B76" s="2">
        <v>1</v>
      </c>
      <c r="C76" s="2">
        <v>0</v>
      </c>
      <c r="D76" s="24" t="str">
        <f>+"mar - "&amp;F76</f>
        <v>mar - 2017</v>
      </c>
      <c r="E76" s="28">
        <v>42795</v>
      </c>
      <c r="F76" s="25">
        <v>2017</v>
      </c>
      <c r="G76" s="3" t="s">
        <v>0</v>
      </c>
      <c r="H76" s="3">
        <v>3</v>
      </c>
      <c r="I76" s="11">
        <v>26486.2</v>
      </c>
      <c r="J76" s="8">
        <f t="shared" si="4"/>
        <v>0.26361719958356644</v>
      </c>
      <c r="K76" s="12">
        <v>980.7</v>
      </c>
      <c r="L76" s="8">
        <f t="shared" si="5"/>
        <v>9.7609089877597997E-3</v>
      </c>
      <c r="M76" s="18"/>
      <c r="N76" s="17">
        <v>100472.2</v>
      </c>
      <c r="O76" s="15">
        <f t="shared" si="6"/>
        <v>27466.9</v>
      </c>
      <c r="P76" s="4">
        <f t="shared" si="7"/>
        <v>0.27337810857132622</v>
      </c>
    </row>
    <row r="77" spans="1:16" ht="9" customHeight="1" x14ac:dyDescent="0.25">
      <c r="A77" s="2">
        <v>0</v>
      </c>
      <c r="B77" s="2">
        <v>1</v>
      </c>
      <c r="C77" s="2">
        <v>0</v>
      </c>
      <c r="D77" s="24" t="str">
        <f>+"abr - "&amp;F77</f>
        <v>abr - 2017</v>
      </c>
      <c r="E77" s="28">
        <v>42826</v>
      </c>
      <c r="F77" s="25">
        <v>2017</v>
      </c>
      <c r="G77" s="3" t="s">
        <v>6</v>
      </c>
      <c r="H77" s="3">
        <v>4</v>
      </c>
      <c r="I77" s="11">
        <v>26908.2</v>
      </c>
      <c r="J77" s="8">
        <f t="shared" si="4"/>
        <v>0.26781736639587866</v>
      </c>
      <c r="K77" s="12">
        <v>977.8</v>
      </c>
      <c r="L77" s="8">
        <f t="shared" si="5"/>
        <v>9.7320452821775573E-3</v>
      </c>
      <c r="M77" s="18"/>
      <c r="N77" s="17">
        <v>100472.2</v>
      </c>
      <c r="O77" s="15">
        <f t="shared" si="6"/>
        <v>27886</v>
      </c>
      <c r="P77" s="4">
        <f t="shared" si="7"/>
        <v>0.27754941167805625</v>
      </c>
    </row>
    <row r="78" spans="1:16" ht="9" customHeight="1" x14ac:dyDescent="0.25">
      <c r="A78" s="2">
        <v>0</v>
      </c>
      <c r="B78" s="2">
        <v>1</v>
      </c>
      <c r="C78" s="2">
        <v>0</v>
      </c>
      <c r="D78" s="24" t="str">
        <f>+"may -  "&amp;F78</f>
        <v>may -  2017</v>
      </c>
      <c r="E78" s="28">
        <v>42856</v>
      </c>
      <c r="F78" s="25">
        <v>2017</v>
      </c>
      <c r="G78" s="3" t="s">
        <v>7</v>
      </c>
      <c r="H78" s="3">
        <v>5</v>
      </c>
      <c r="I78" s="11">
        <v>26896.1</v>
      </c>
      <c r="J78" s="8">
        <f t="shared" si="4"/>
        <v>0.26769693507258724</v>
      </c>
      <c r="K78" s="12">
        <v>974.8</v>
      </c>
      <c r="L78" s="8">
        <f t="shared" si="5"/>
        <v>9.7021862764028258E-3</v>
      </c>
      <c r="M78" s="9"/>
      <c r="N78" s="17">
        <v>100472.2</v>
      </c>
      <c r="O78" s="15">
        <f t="shared" si="6"/>
        <v>27870.899999999998</v>
      </c>
      <c r="P78" s="4">
        <f t="shared" si="7"/>
        <v>0.27739912134899003</v>
      </c>
    </row>
    <row r="79" spans="1:16" ht="9" customHeight="1" x14ac:dyDescent="0.25">
      <c r="A79" s="2">
        <v>0</v>
      </c>
      <c r="B79" s="2">
        <v>1</v>
      </c>
      <c r="C79" s="2">
        <v>0</v>
      </c>
      <c r="D79" s="24" t="str">
        <f>+"jun - "&amp;F79</f>
        <v>jun - 2017</v>
      </c>
      <c r="E79" s="28">
        <v>42887</v>
      </c>
      <c r="F79" s="25">
        <v>2017</v>
      </c>
      <c r="G79" s="3" t="s">
        <v>1</v>
      </c>
      <c r="H79" s="3">
        <v>6</v>
      </c>
      <c r="I79" s="11">
        <v>28552.1</v>
      </c>
      <c r="J79" s="8">
        <f t="shared" si="4"/>
        <v>0.28417910626023912</v>
      </c>
      <c r="K79" s="12">
        <v>973.8</v>
      </c>
      <c r="L79" s="8">
        <f t="shared" si="5"/>
        <v>9.6922332744779158E-3</v>
      </c>
      <c r="M79" s="9"/>
      <c r="N79" s="17">
        <v>100472.2</v>
      </c>
      <c r="O79" s="15">
        <f t="shared" si="6"/>
        <v>29525.899999999998</v>
      </c>
      <c r="P79" s="4">
        <f t="shared" si="7"/>
        <v>0.29387133953471706</v>
      </c>
    </row>
    <row r="80" spans="1:16" ht="9" customHeight="1" x14ac:dyDescent="0.25">
      <c r="A80" s="2">
        <v>0</v>
      </c>
      <c r="B80" s="2">
        <v>1</v>
      </c>
      <c r="C80" s="2">
        <v>0</v>
      </c>
      <c r="D80" s="24" t="str">
        <f>+"jul - "&amp;F80</f>
        <v>jul - 2017</v>
      </c>
      <c r="E80" s="28">
        <v>42917</v>
      </c>
      <c r="F80" s="25">
        <v>2017</v>
      </c>
      <c r="G80" s="3" t="s">
        <v>8</v>
      </c>
      <c r="H80" s="3">
        <v>7</v>
      </c>
      <c r="I80" s="11">
        <v>28620.5</v>
      </c>
      <c r="J80" s="8">
        <f t="shared" si="4"/>
        <v>0.28485989159190306</v>
      </c>
      <c r="K80" s="12">
        <v>962.3</v>
      </c>
      <c r="L80" s="8">
        <f t="shared" si="5"/>
        <v>9.5777737523414438E-3</v>
      </c>
      <c r="M80" s="9"/>
      <c r="N80" s="17">
        <v>100472.2</v>
      </c>
      <c r="O80" s="15">
        <f t="shared" si="6"/>
        <v>29582.799999999999</v>
      </c>
      <c r="P80" s="4">
        <f t="shared" si="7"/>
        <v>0.29443766534424448</v>
      </c>
    </row>
    <row r="81" spans="1:16" ht="9" customHeight="1" x14ac:dyDescent="0.25">
      <c r="A81" s="2">
        <v>0</v>
      </c>
      <c r="B81" s="2">
        <v>1</v>
      </c>
      <c r="C81" s="2">
        <v>0</v>
      </c>
      <c r="D81" s="24" t="str">
        <f>+"ago - "&amp;F81</f>
        <v>ago - 2017</v>
      </c>
      <c r="E81" s="28">
        <v>42948</v>
      </c>
      <c r="F81" s="25">
        <v>2017</v>
      </c>
      <c r="G81" s="3" t="s">
        <v>9</v>
      </c>
      <c r="H81" s="3">
        <v>8</v>
      </c>
      <c r="I81" s="11">
        <v>28659.4</v>
      </c>
      <c r="J81" s="8">
        <f t="shared" si="4"/>
        <v>0.28524706336678207</v>
      </c>
      <c r="K81" s="12">
        <v>909.7</v>
      </c>
      <c r="L81" s="8">
        <f t="shared" si="5"/>
        <v>9.0542458510911479E-3</v>
      </c>
      <c r="M81" s="9"/>
      <c r="N81" s="17">
        <v>100472.2</v>
      </c>
      <c r="O81" s="15">
        <f t="shared" si="6"/>
        <v>29569.100000000002</v>
      </c>
      <c r="P81" s="4">
        <f t="shared" si="7"/>
        <v>0.29430130921787323</v>
      </c>
    </row>
    <row r="82" spans="1:16" ht="9" customHeight="1" x14ac:dyDescent="0.25">
      <c r="A82" s="2">
        <v>0</v>
      </c>
      <c r="B82" s="2">
        <v>1</v>
      </c>
      <c r="C82" s="2">
        <v>0</v>
      </c>
      <c r="D82" s="24" t="str">
        <f>+"sep - "&amp;F82</f>
        <v>sep - 2017</v>
      </c>
      <c r="E82" s="28">
        <v>42979</v>
      </c>
      <c r="F82" s="25">
        <v>2017</v>
      </c>
      <c r="G82" s="3" t="s">
        <v>2</v>
      </c>
      <c r="H82" s="3">
        <v>9</v>
      </c>
      <c r="I82" s="11">
        <v>28145.200000000001</v>
      </c>
      <c r="J82" s="8">
        <f t="shared" si="4"/>
        <v>0.28012922977699306</v>
      </c>
      <c r="K82" s="12">
        <v>895</v>
      </c>
      <c r="L82" s="8">
        <f t="shared" si="5"/>
        <v>8.9079367227949628E-3</v>
      </c>
      <c r="M82" s="9"/>
      <c r="N82" s="17">
        <v>100472.2</v>
      </c>
      <c r="O82" s="15">
        <f t="shared" si="6"/>
        <v>29040.2</v>
      </c>
      <c r="P82" s="4">
        <f t="shared" si="7"/>
        <v>0.289037166499788</v>
      </c>
    </row>
    <row r="83" spans="1:16" ht="9" customHeight="1" x14ac:dyDescent="0.25">
      <c r="A83" s="2">
        <v>0</v>
      </c>
      <c r="B83" s="2">
        <v>1</v>
      </c>
      <c r="C83" s="2">
        <v>0</v>
      </c>
      <c r="D83" s="24" t="str">
        <f>+"oct - "&amp;F83</f>
        <v>oct - 2017</v>
      </c>
      <c r="E83" s="28">
        <v>43009</v>
      </c>
      <c r="F83" s="25">
        <v>2017</v>
      </c>
      <c r="G83" s="3" t="s">
        <v>10</v>
      </c>
      <c r="H83" s="3">
        <v>10</v>
      </c>
      <c r="I83" s="11">
        <v>31205.7</v>
      </c>
      <c r="J83" s="8">
        <f t="shared" si="4"/>
        <v>0.31059039216818185</v>
      </c>
      <c r="K83" s="12">
        <v>891.2</v>
      </c>
      <c r="L83" s="8">
        <f t="shared" si="5"/>
        <v>8.8701153154803029E-3</v>
      </c>
      <c r="M83" s="9"/>
      <c r="N83" s="17">
        <v>100472.2</v>
      </c>
      <c r="O83" s="15">
        <f t="shared" si="6"/>
        <v>32096.9</v>
      </c>
      <c r="P83" s="4">
        <f t="shared" si="7"/>
        <v>0.31946050748366217</v>
      </c>
    </row>
    <row r="84" spans="1:16" ht="9" customHeight="1" x14ac:dyDescent="0.25">
      <c r="A84" s="2">
        <v>0</v>
      </c>
      <c r="B84" s="2">
        <v>1</v>
      </c>
      <c r="C84" s="2">
        <v>0</v>
      </c>
      <c r="D84" s="24" t="str">
        <f>+"nov - "&amp;F84</f>
        <v>nov - 2017</v>
      </c>
      <c r="E84" s="28">
        <v>43040</v>
      </c>
      <c r="F84" s="25">
        <v>2017</v>
      </c>
      <c r="G84" s="3" t="s">
        <v>11</v>
      </c>
      <c r="H84" s="3">
        <v>11</v>
      </c>
      <c r="I84" s="11">
        <v>31626.7</v>
      </c>
      <c r="J84" s="8">
        <f t="shared" si="4"/>
        <v>0.31478060597856922</v>
      </c>
      <c r="K84" s="12">
        <v>890.4</v>
      </c>
      <c r="L84" s="8">
        <f t="shared" si="5"/>
        <v>8.8621529139403729E-3</v>
      </c>
      <c r="M84" s="9"/>
      <c r="N84" s="17">
        <v>100472.2</v>
      </c>
      <c r="O84" s="15">
        <f t="shared" si="6"/>
        <v>32517.100000000002</v>
      </c>
      <c r="P84" s="4">
        <f t="shared" si="7"/>
        <v>0.3236427588925096</v>
      </c>
    </row>
    <row r="85" spans="1:16" ht="9" customHeight="1" x14ac:dyDescent="0.25">
      <c r="A85" s="2">
        <v>1</v>
      </c>
      <c r="B85" s="2">
        <v>1</v>
      </c>
      <c r="C85" s="2">
        <v>0</v>
      </c>
      <c r="D85" s="24" t="str">
        <f>+""&amp;F85</f>
        <v>2017</v>
      </c>
      <c r="E85" s="28">
        <v>43070</v>
      </c>
      <c r="F85" s="25">
        <v>2017</v>
      </c>
      <c r="G85" s="3" t="s">
        <v>3</v>
      </c>
      <c r="H85" s="3">
        <v>12</v>
      </c>
      <c r="I85" s="11">
        <v>31749.8</v>
      </c>
      <c r="J85" s="8">
        <f t="shared" si="4"/>
        <v>0.31600582051552567</v>
      </c>
      <c r="K85" s="12">
        <v>889.7</v>
      </c>
      <c r="L85" s="8">
        <f t="shared" si="5"/>
        <v>8.8551858125929372E-3</v>
      </c>
      <c r="M85" s="9"/>
      <c r="N85" s="17">
        <v>100472.2</v>
      </c>
      <c r="O85" s="15">
        <f t="shared" si="6"/>
        <v>32639.5</v>
      </c>
      <c r="P85" s="4">
        <f t="shared" si="7"/>
        <v>0.32486100632811865</v>
      </c>
    </row>
    <row r="86" spans="1:16" ht="9" customHeight="1" x14ac:dyDescent="0.25">
      <c r="A86" s="2">
        <v>0</v>
      </c>
      <c r="B86" s="2">
        <v>1</v>
      </c>
      <c r="C86" s="2">
        <v>0</v>
      </c>
      <c r="D86" s="24" t="str">
        <f>+"ene - "&amp;F86</f>
        <v>ene - 2018</v>
      </c>
      <c r="E86" s="28">
        <v>43101</v>
      </c>
      <c r="F86" s="25">
        <v>2018</v>
      </c>
      <c r="G86" s="3" t="s">
        <v>4</v>
      </c>
      <c r="H86" s="3">
        <v>1</v>
      </c>
      <c r="I86" s="11">
        <v>34820</v>
      </c>
      <c r="J86" s="8">
        <f t="shared" si="4"/>
        <v>0.31812363698822249</v>
      </c>
      <c r="K86" s="12">
        <v>14782.2</v>
      </c>
      <c r="L86" s="8">
        <f t="shared" si="5"/>
        <v>0.13505362512025568</v>
      </c>
      <c r="M86" s="9"/>
      <c r="N86" s="17">
        <v>109454.3</v>
      </c>
      <c r="O86" s="15">
        <f t="shared" si="6"/>
        <v>49602.2</v>
      </c>
      <c r="P86" s="4">
        <f t="shared" si="7"/>
        <v>0.45317726210847808</v>
      </c>
    </row>
    <row r="87" spans="1:16" ht="9" customHeight="1" x14ac:dyDescent="0.25">
      <c r="A87" s="2">
        <v>0</v>
      </c>
      <c r="B87" s="2">
        <v>1</v>
      </c>
      <c r="C87" s="2">
        <v>0</v>
      </c>
      <c r="D87" s="24" t="str">
        <f>+"feb - "&amp;F87</f>
        <v>feb - 2018</v>
      </c>
      <c r="E87" s="28">
        <v>43132</v>
      </c>
      <c r="F87" s="25">
        <v>2018</v>
      </c>
      <c r="G87" s="3" t="s">
        <v>5</v>
      </c>
      <c r="H87" s="3">
        <v>2</v>
      </c>
      <c r="I87" s="11">
        <v>35053</v>
      </c>
      <c r="J87" s="8">
        <f t="shared" si="4"/>
        <v>0.32025208671373651</v>
      </c>
      <c r="K87" s="12">
        <v>14772.9</v>
      </c>
      <c r="L87" s="8">
        <f t="shared" si="5"/>
        <v>0.13496853484190677</v>
      </c>
      <c r="M87" s="9"/>
      <c r="N87" s="17">
        <v>109454.39999999999</v>
      </c>
      <c r="O87" s="15">
        <f t="shared" si="6"/>
        <v>49825.9</v>
      </c>
      <c r="P87" s="4">
        <f t="shared" si="7"/>
        <v>0.4552206215556433</v>
      </c>
    </row>
    <row r="88" spans="1:16" ht="9" customHeight="1" x14ac:dyDescent="0.25">
      <c r="A88" s="2">
        <v>0</v>
      </c>
      <c r="B88" s="2">
        <v>1</v>
      </c>
      <c r="C88" s="2">
        <v>0</v>
      </c>
      <c r="D88" s="24" t="str">
        <f>+"mar - "&amp;F88</f>
        <v>mar - 2018</v>
      </c>
      <c r="E88" s="28">
        <v>43160</v>
      </c>
      <c r="F88" s="25">
        <v>2018</v>
      </c>
      <c r="G88" s="3" t="s">
        <v>0</v>
      </c>
      <c r="H88" s="3">
        <v>3</v>
      </c>
      <c r="I88" s="11">
        <v>34566.9</v>
      </c>
      <c r="J88" s="8">
        <f t="shared" si="4"/>
        <v>0.31581067932337181</v>
      </c>
      <c r="K88" s="12">
        <v>14364.3</v>
      </c>
      <c r="L88" s="8">
        <f t="shared" si="5"/>
        <v>0.13123535350305376</v>
      </c>
      <c r="M88" s="9"/>
      <c r="N88" s="17">
        <v>109454.5</v>
      </c>
      <c r="O88" s="15">
        <f t="shared" si="6"/>
        <v>48931.199999999997</v>
      </c>
      <c r="P88" s="4">
        <f t="shared" si="7"/>
        <v>0.44704603282642558</v>
      </c>
    </row>
    <row r="89" spans="1:16" ht="9" customHeight="1" x14ac:dyDescent="0.25">
      <c r="A89" s="2">
        <v>0</v>
      </c>
      <c r="B89" s="2">
        <v>1</v>
      </c>
      <c r="C89" s="2">
        <v>0</v>
      </c>
      <c r="D89" s="24" t="str">
        <f>+"abr - "&amp;F89</f>
        <v>abr - 2018</v>
      </c>
      <c r="E89" s="28">
        <v>43191</v>
      </c>
      <c r="F89" s="25">
        <v>2018</v>
      </c>
      <c r="G89" s="3" t="s">
        <v>6</v>
      </c>
      <c r="H89" s="3">
        <v>4</v>
      </c>
      <c r="I89" s="11">
        <v>34492.5</v>
      </c>
      <c r="J89" s="8">
        <f t="shared" si="4"/>
        <v>0.31513065691163278</v>
      </c>
      <c r="K89" s="12">
        <v>14355.1</v>
      </c>
      <c r="L89" s="8">
        <f t="shared" si="5"/>
        <v>0.13115118048944494</v>
      </c>
      <c r="M89" s="9"/>
      <c r="N89" s="17">
        <v>109454.6</v>
      </c>
      <c r="O89" s="15">
        <f t="shared" si="6"/>
        <v>48847.6</v>
      </c>
      <c r="P89" s="4">
        <f t="shared" si="7"/>
        <v>0.44628183740107769</v>
      </c>
    </row>
    <row r="90" spans="1:16" ht="9" customHeight="1" x14ac:dyDescent="0.25">
      <c r="A90" s="2">
        <v>0</v>
      </c>
      <c r="B90" s="2">
        <v>1</v>
      </c>
      <c r="C90" s="2">
        <v>0</v>
      </c>
      <c r="D90" s="24" t="str">
        <f>+"may -  "&amp;F90</f>
        <v>may -  2018</v>
      </c>
      <c r="E90" s="28">
        <v>43221</v>
      </c>
      <c r="F90" s="25">
        <v>2018</v>
      </c>
      <c r="G90" s="3" t="s">
        <v>7</v>
      </c>
      <c r="H90" s="3">
        <v>5</v>
      </c>
      <c r="I90" s="11">
        <v>34346</v>
      </c>
      <c r="J90" s="8">
        <f t="shared" si="4"/>
        <v>0.31379191574231169</v>
      </c>
      <c r="K90" s="12">
        <v>13991.6</v>
      </c>
      <c r="L90" s="8">
        <f t="shared" si="5"/>
        <v>0.12783005206720224</v>
      </c>
      <c r="M90" s="9"/>
      <c r="N90" s="17">
        <v>109454.7</v>
      </c>
      <c r="O90" s="15">
        <f t="shared" si="6"/>
        <v>48337.599999999999</v>
      </c>
      <c r="P90" s="4">
        <f t="shared" si="7"/>
        <v>0.4416219678095139</v>
      </c>
    </row>
    <row r="91" spans="1:16" ht="9" customHeight="1" x14ac:dyDescent="0.25">
      <c r="A91" s="2">
        <v>0</v>
      </c>
      <c r="B91" s="2">
        <v>1</v>
      </c>
      <c r="C91" s="2">
        <v>0</v>
      </c>
      <c r="D91" s="24" t="str">
        <f>+"jun - "&amp;F91</f>
        <v>jun - 2018</v>
      </c>
      <c r="E91" s="28">
        <v>43252</v>
      </c>
      <c r="F91" s="25">
        <v>2018</v>
      </c>
      <c r="G91" s="3" t="s">
        <v>1</v>
      </c>
      <c r="H91" s="3">
        <v>6</v>
      </c>
      <c r="I91" s="11">
        <v>34000</v>
      </c>
      <c r="J91" s="8">
        <f t="shared" si="4"/>
        <v>0.31063050683935284</v>
      </c>
      <c r="K91" s="12">
        <v>14785.6</v>
      </c>
      <c r="L91" s="8">
        <f t="shared" si="5"/>
        <v>0.13508407123305693</v>
      </c>
      <c r="M91" s="9"/>
      <c r="N91" s="17">
        <v>109454.8</v>
      </c>
      <c r="O91" s="15">
        <f t="shared" si="6"/>
        <v>48785.599999999999</v>
      </c>
      <c r="P91" s="4">
        <f t="shared" si="7"/>
        <v>0.44571457807240977</v>
      </c>
    </row>
    <row r="92" spans="1:16" ht="9" customHeight="1" x14ac:dyDescent="0.25">
      <c r="A92" s="2">
        <v>0</v>
      </c>
      <c r="B92" s="2">
        <v>1</v>
      </c>
      <c r="C92" s="2">
        <v>0</v>
      </c>
      <c r="D92" s="24" t="str">
        <f>+"jul - "&amp;F92</f>
        <v>jul - 2018</v>
      </c>
      <c r="E92" s="28">
        <v>43282</v>
      </c>
      <c r="F92" s="25">
        <v>2018</v>
      </c>
      <c r="G92" s="3" t="s">
        <v>8</v>
      </c>
      <c r="H92" s="3">
        <v>7</v>
      </c>
      <c r="I92" s="11">
        <v>34459.300000000003</v>
      </c>
      <c r="J92" s="8">
        <f t="shared" si="4"/>
        <v>0.31482647190760765</v>
      </c>
      <c r="K92" s="12">
        <v>13950.4</v>
      </c>
      <c r="L92" s="8">
        <f t="shared" si="5"/>
        <v>0.12745340775058953</v>
      </c>
      <c r="M92" s="9"/>
      <c r="N92" s="17">
        <v>109454.9</v>
      </c>
      <c r="O92" s="15">
        <f t="shared" si="6"/>
        <v>48409.700000000004</v>
      </c>
      <c r="P92" s="4">
        <f t="shared" si="7"/>
        <v>0.44227987965819721</v>
      </c>
    </row>
    <row r="93" spans="1:16" ht="9" customHeight="1" x14ac:dyDescent="0.25">
      <c r="A93" s="2">
        <v>0</v>
      </c>
      <c r="B93" s="2">
        <v>1</v>
      </c>
      <c r="C93" s="2">
        <v>0</v>
      </c>
      <c r="D93" s="24" t="str">
        <f>+"ago - "&amp;F93</f>
        <v>ago - 2018</v>
      </c>
      <c r="E93" s="28">
        <v>43313</v>
      </c>
      <c r="F93" s="25">
        <v>2018</v>
      </c>
      <c r="G93" s="3" t="s">
        <v>9</v>
      </c>
      <c r="H93" s="3">
        <v>8</v>
      </c>
      <c r="I93" s="11">
        <v>34940.5</v>
      </c>
      <c r="J93" s="8">
        <f t="shared" si="4"/>
        <v>0.31922513638136896</v>
      </c>
      <c r="K93" s="12">
        <v>13877.7</v>
      </c>
      <c r="L93" s="8">
        <f t="shared" si="5"/>
        <v>0.12679013394655841</v>
      </c>
      <c r="M93" s="18"/>
      <c r="N93" s="17">
        <v>109454.1</v>
      </c>
      <c r="O93" s="15">
        <f t="shared" si="6"/>
        <v>48818.2</v>
      </c>
      <c r="P93" s="4">
        <f t="shared" si="7"/>
        <v>0.44601527032792737</v>
      </c>
    </row>
    <row r="94" spans="1:16" ht="9" customHeight="1" x14ac:dyDescent="0.25">
      <c r="A94" s="2">
        <v>0</v>
      </c>
      <c r="B94" s="2">
        <v>1</v>
      </c>
      <c r="C94" s="2">
        <v>0</v>
      </c>
      <c r="D94" s="24" t="str">
        <f>+"sep - "&amp;F94</f>
        <v>sep - 2018</v>
      </c>
      <c r="E94" s="28">
        <v>43344</v>
      </c>
      <c r="F94" s="25">
        <v>2018</v>
      </c>
      <c r="G94" s="3" t="s">
        <v>2</v>
      </c>
      <c r="H94" s="3">
        <v>9</v>
      </c>
      <c r="I94" s="11">
        <v>34874.9</v>
      </c>
      <c r="J94" s="8">
        <f t="shared" si="4"/>
        <v>0.31862576928358377</v>
      </c>
      <c r="K94" s="12">
        <v>13866.2</v>
      </c>
      <c r="L94" s="8">
        <f t="shared" si="5"/>
        <v>0.12668505549951484</v>
      </c>
      <c r="M94" s="18"/>
      <c r="N94" s="17">
        <v>109454.11</v>
      </c>
      <c r="O94" s="15">
        <f t="shared" si="6"/>
        <v>48741.100000000006</v>
      </c>
      <c r="P94" s="4">
        <f t="shared" si="7"/>
        <v>0.44531082478309864</v>
      </c>
    </row>
    <row r="95" spans="1:16" ht="9" customHeight="1" x14ac:dyDescent="0.25">
      <c r="A95" s="2">
        <v>0</v>
      </c>
      <c r="B95" s="2">
        <v>1</v>
      </c>
      <c r="C95" s="2">
        <v>0</v>
      </c>
      <c r="D95" s="24" t="str">
        <f>+"oct - "&amp;F95</f>
        <v>oct - 2018</v>
      </c>
      <c r="E95" s="28">
        <v>43374</v>
      </c>
      <c r="F95" s="25">
        <v>2018</v>
      </c>
      <c r="G95" s="3" t="s">
        <v>10</v>
      </c>
      <c r="H95" s="3">
        <v>10</v>
      </c>
      <c r="I95" s="11">
        <v>35192.699999999997</v>
      </c>
      <c r="J95" s="8">
        <f t="shared" si="4"/>
        <v>0.32152923983126447</v>
      </c>
      <c r="K95" s="12">
        <v>13876.2</v>
      </c>
      <c r="L95" s="8">
        <f t="shared" si="5"/>
        <v>0.12677640640662957</v>
      </c>
      <c r="M95" s="18"/>
      <c r="N95" s="17">
        <v>109454.12</v>
      </c>
      <c r="O95" s="15">
        <f t="shared" si="6"/>
        <v>49068.899999999994</v>
      </c>
      <c r="P95" s="4">
        <f t="shared" si="7"/>
        <v>0.44830564623789398</v>
      </c>
    </row>
    <row r="96" spans="1:16" ht="9" customHeight="1" x14ac:dyDescent="0.25">
      <c r="A96" s="2">
        <v>0</v>
      </c>
      <c r="B96" s="2">
        <v>1</v>
      </c>
      <c r="C96" s="2">
        <v>0</v>
      </c>
      <c r="D96" s="24" t="str">
        <f>+"nov - "&amp;F96</f>
        <v>nov - 2018</v>
      </c>
      <c r="E96" s="28">
        <v>43405</v>
      </c>
      <c r="F96" s="25">
        <v>2018</v>
      </c>
      <c r="G96" s="3" t="s">
        <v>11</v>
      </c>
      <c r="H96" s="3">
        <v>11</v>
      </c>
      <c r="I96" s="11">
        <v>35049.699999999997</v>
      </c>
      <c r="J96" s="8">
        <f t="shared" si="4"/>
        <v>0.32022272709124816</v>
      </c>
      <c r="K96" s="12">
        <v>13904.7</v>
      </c>
      <c r="L96" s="8">
        <f t="shared" si="5"/>
        <v>0.12703677787215523</v>
      </c>
      <c r="M96" s="18"/>
      <c r="N96" s="17">
        <v>109454.13</v>
      </c>
      <c r="O96" s="15">
        <f t="shared" si="6"/>
        <v>48954.399999999994</v>
      </c>
      <c r="P96" s="4">
        <f t="shared" si="7"/>
        <v>0.44725950496340333</v>
      </c>
    </row>
    <row r="97" spans="1:16" ht="9" customHeight="1" x14ac:dyDescent="0.25">
      <c r="A97" s="2">
        <v>1</v>
      </c>
      <c r="B97" s="2">
        <v>1</v>
      </c>
      <c r="C97" s="2">
        <v>0</v>
      </c>
      <c r="D97" s="24" t="str">
        <f>+""&amp;F97</f>
        <v>2018</v>
      </c>
      <c r="E97" s="28">
        <v>43435</v>
      </c>
      <c r="F97" s="25">
        <v>2018</v>
      </c>
      <c r="G97" s="3" t="s">
        <v>3</v>
      </c>
      <c r="H97" s="3">
        <v>12</v>
      </c>
      <c r="I97" s="11">
        <v>35695.5</v>
      </c>
      <c r="J97" s="8">
        <f t="shared" si="4"/>
        <v>0.32612288580404541</v>
      </c>
      <c r="K97" s="12">
        <v>13733.7</v>
      </c>
      <c r="L97" s="8">
        <f t="shared" si="5"/>
        <v>0.1254744681197075</v>
      </c>
      <c r="M97" s="9"/>
      <c r="N97" s="17">
        <v>109454.14</v>
      </c>
      <c r="O97" s="15">
        <f t="shared" si="6"/>
        <v>49429.2</v>
      </c>
      <c r="P97" s="4">
        <f t="shared" si="7"/>
        <v>0.45159735392375289</v>
      </c>
    </row>
    <row r="98" spans="1:16" ht="9" customHeight="1" x14ac:dyDescent="0.25">
      <c r="A98" s="2">
        <v>0</v>
      </c>
      <c r="B98" s="2">
        <v>0</v>
      </c>
      <c r="C98" s="2">
        <v>0</v>
      </c>
      <c r="D98" s="24" t="str">
        <f>+"ene - "&amp;F98</f>
        <v>ene - 2019</v>
      </c>
      <c r="E98" s="28">
        <v>43466</v>
      </c>
      <c r="F98" s="25">
        <v>2019</v>
      </c>
      <c r="G98" s="3" t="s">
        <v>4</v>
      </c>
      <c r="H98" s="3">
        <v>1</v>
      </c>
      <c r="I98" s="11">
        <v>36889.800000000003</v>
      </c>
      <c r="J98" s="8">
        <f t="shared" si="4"/>
        <v>0.32617754800512483</v>
      </c>
      <c r="K98" s="12">
        <v>13886.5</v>
      </c>
      <c r="L98" s="8">
        <f t="shared" si="5"/>
        <v>0.12278365619692071</v>
      </c>
      <c r="M98" s="9"/>
      <c r="N98" s="17">
        <v>113097.3</v>
      </c>
      <c r="O98" s="17">
        <f t="shared" si="6"/>
        <v>50776.3</v>
      </c>
      <c r="P98" s="4">
        <f t="shared" si="7"/>
        <v>0.44896120420204549</v>
      </c>
    </row>
    <row r="99" spans="1:16" ht="9" customHeight="1" x14ac:dyDescent="0.25">
      <c r="A99" s="2">
        <v>0</v>
      </c>
      <c r="B99" s="2">
        <v>0</v>
      </c>
      <c r="C99" s="2">
        <v>0</v>
      </c>
      <c r="D99" s="24" t="str">
        <f>+"feb - "&amp;F99</f>
        <v>feb - 2019</v>
      </c>
      <c r="E99" s="28">
        <v>43497</v>
      </c>
      <c r="F99" s="25">
        <v>2019</v>
      </c>
      <c r="G99" s="3" t="s">
        <v>5</v>
      </c>
      <c r="H99" s="3">
        <v>2</v>
      </c>
      <c r="I99" s="11">
        <v>36791.199999999997</v>
      </c>
      <c r="J99" s="8">
        <f t="shared" si="4"/>
        <v>0.32530573232075388</v>
      </c>
      <c r="K99" s="12">
        <v>13888.1</v>
      </c>
      <c r="L99" s="8">
        <f t="shared" si="5"/>
        <v>0.12279780330741759</v>
      </c>
      <c r="M99" s="9"/>
      <c r="N99" s="17">
        <v>113097.3</v>
      </c>
      <c r="O99" s="17">
        <f t="shared" si="6"/>
        <v>50679.299999999996</v>
      </c>
      <c r="P99" s="4">
        <f t="shared" si="7"/>
        <v>0.44810353562817146</v>
      </c>
    </row>
    <row r="100" spans="1:16" ht="9" customHeight="1" x14ac:dyDescent="0.25">
      <c r="A100" s="2">
        <v>0</v>
      </c>
      <c r="B100" s="2">
        <v>0</v>
      </c>
      <c r="C100" s="2">
        <v>0</v>
      </c>
      <c r="D100" s="24" t="str">
        <f>+"mar - "&amp;F100</f>
        <v>mar - 2019</v>
      </c>
      <c r="E100" s="28">
        <v>43525</v>
      </c>
      <c r="F100" s="25">
        <v>2019</v>
      </c>
      <c r="G100" s="3" t="s">
        <v>0</v>
      </c>
      <c r="H100" s="3">
        <v>3</v>
      </c>
      <c r="I100" s="11">
        <v>37080.300000000003</v>
      </c>
      <c r="J100" s="8">
        <f t="shared" si="4"/>
        <v>0.32786193834866084</v>
      </c>
      <c r="K100" s="12">
        <v>14134.5</v>
      </c>
      <c r="L100" s="8">
        <f t="shared" si="5"/>
        <v>0.12497645832393876</v>
      </c>
      <c r="M100" s="9"/>
      <c r="N100" s="17">
        <v>113097.3</v>
      </c>
      <c r="O100" s="17">
        <f t="shared" si="6"/>
        <v>51214.8</v>
      </c>
      <c r="P100" s="4">
        <f t="shared" si="7"/>
        <v>0.45283839667259962</v>
      </c>
    </row>
    <row r="101" spans="1:16" ht="9" customHeight="1" x14ac:dyDescent="0.25">
      <c r="A101" s="2">
        <v>0</v>
      </c>
      <c r="B101" s="2">
        <v>1</v>
      </c>
      <c r="C101" s="2">
        <v>1</v>
      </c>
      <c r="D101" s="24" t="str">
        <f>+"ene - "&amp;F101</f>
        <v>ene - 2019</v>
      </c>
      <c r="E101" s="28">
        <v>43466</v>
      </c>
      <c r="F101" s="25">
        <v>2019</v>
      </c>
      <c r="G101" s="3" t="s">
        <v>4</v>
      </c>
      <c r="H101" s="3">
        <v>1</v>
      </c>
      <c r="I101" s="16">
        <v>38780.043275675649</v>
      </c>
      <c r="J101" s="8">
        <f t="shared" si="4"/>
        <v>0.35871572915264444</v>
      </c>
      <c r="K101" s="16">
        <v>1084.5066600899995</v>
      </c>
      <c r="L101" s="8">
        <f t="shared" si="5"/>
        <v>1.0031695802389622E-2</v>
      </c>
      <c r="M101" s="9"/>
      <c r="N101" s="16">
        <v>108108.00900000001</v>
      </c>
      <c r="O101" s="15">
        <f t="shared" si="6"/>
        <v>39864.549935765652</v>
      </c>
      <c r="P101" s="4">
        <f t="shared" si="7"/>
        <v>0.3687474249550341</v>
      </c>
    </row>
    <row r="102" spans="1:16" ht="9" customHeight="1" x14ac:dyDescent="0.25">
      <c r="A102" s="2">
        <v>0</v>
      </c>
      <c r="B102" s="2">
        <v>1</v>
      </c>
      <c r="C102" s="2">
        <v>1</v>
      </c>
      <c r="D102" s="24" t="str">
        <f>+"feb - "&amp;F102</f>
        <v>feb - 2019</v>
      </c>
      <c r="E102" s="28">
        <v>43497</v>
      </c>
      <c r="F102" s="25">
        <v>2019</v>
      </c>
      <c r="G102" s="3" t="s">
        <v>5</v>
      </c>
      <c r="H102" s="3">
        <v>2</v>
      </c>
      <c r="I102" s="16">
        <v>38832.068642577658</v>
      </c>
      <c r="J102" s="8">
        <f t="shared" si="4"/>
        <v>0.35919696423766029</v>
      </c>
      <c r="K102" s="16">
        <v>1046.9456832499995</v>
      </c>
      <c r="L102" s="8">
        <f t="shared" si="5"/>
        <v>9.6842564481045938E-3</v>
      </c>
      <c r="M102" s="9"/>
      <c r="N102" s="16">
        <v>108108.00900000001</v>
      </c>
      <c r="O102" s="15">
        <f t="shared" si="6"/>
        <v>39879.014325827658</v>
      </c>
      <c r="P102" s="4">
        <f t="shared" si="7"/>
        <v>0.3688812206857649</v>
      </c>
    </row>
    <row r="103" spans="1:16" ht="9" customHeight="1" x14ac:dyDescent="0.25">
      <c r="A103" s="2">
        <v>0</v>
      </c>
      <c r="B103" s="2">
        <v>1</v>
      </c>
      <c r="C103" s="2">
        <v>1</v>
      </c>
      <c r="D103" s="24" t="str">
        <f>+"mar - "&amp;F103</f>
        <v>mar - 2019</v>
      </c>
      <c r="E103" s="28">
        <v>43525</v>
      </c>
      <c r="F103" s="25">
        <v>2019</v>
      </c>
      <c r="G103" s="3" t="s">
        <v>0</v>
      </c>
      <c r="H103" s="3">
        <v>3</v>
      </c>
      <c r="I103" s="16">
        <v>38959.595352405646</v>
      </c>
      <c r="J103" s="8">
        <f t="shared" si="4"/>
        <v>0.36037658738498868</v>
      </c>
      <c r="K103" s="16">
        <v>1039.5892524499995</v>
      </c>
      <c r="L103" s="8">
        <f t="shared" si="5"/>
        <v>9.6162094008224643E-3</v>
      </c>
      <c r="M103" s="9"/>
      <c r="N103" s="16">
        <v>108108.00900000001</v>
      </c>
      <c r="O103" s="15">
        <f t="shared" si="6"/>
        <v>39999.184604855647</v>
      </c>
      <c r="P103" s="4">
        <f t="shared" si="7"/>
        <v>0.36999279678581115</v>
      </c>
    </row>
    <row r="104" spans="1:16" ht="9" customHeight="1" x14ac:dyDescent="0.25">
      <c r="A104" s="2">
        <v>0</v>
      </c>
      <c r="B104" s="2">
        <v>1</v>
      </c>
      <c r="C104" s="2">
        <v>1</v>
      </c>
      <c r="D104" s="24" t="str">
        <f>+"abr - "&amp;F104</f>
        <v>abr - 2019</v>
      </c>
      <c r="E104" s="28">
        <v>43556</v>
      </c>
      <c r="F104" s="25">
        <v>2019</v>
      </c>
      <c r="G104" s="3" t="s">
        <v>6</v>
      </c>
      <c r="H104" s="3">
        <v>4</v>
      </c>
      <c r="I104" s="16">
        <v>38689.261992131651</v>
      </c>
      <c r="J104" s="8">
        <f t="shared" si="4"/>
        <v>0.35787600151004212</v>
      </c>
      <c r="K104" s="16">
        <v>1031.3585084199997</v>
      </c>
      <c r="L104" s="8">
        <f t="shared" si="5"/>
        <v>9.5400749487487054E-3</v>
      </c>
      <c r="M104" s="9"/>
      <c r="N104" s="16">
        <v>108108.00900000001</v>
      </c>
      <c r="O104" s="15">
        <f t="shared" si="6"/>
        <v>39720.620500551653</v>
      </c>
      <c r="P104" s="4">
        <f t="shared" si="7"/>
        <v>0.36741607645879087</v>
      </c>
    </row>
    <row r="105" spans="1:16" ht="9" customHeight="1" x14ac:dyDescent="0.25">
      <c r="A105" s="2">
        <v>0</v>
      </c>
      <c r="B105" s="2">
        <v>1</v>
      </c>
      <c r="C105" s="2">
        <v>1</v>
      </c>
      <c r="D105" s="24" t="str">
        <f>+"may -  "&amp;F105</f>
        <v>may -  2019</v>
      </c>
      <c r="E105" s="28">
        <v>43586</v>
      </c>
      <c r="F105" s="25">
        <v>2019</v>
      </c>
      <c r="G105" s="3" t="s">
        <v>7</v>
      </c>
      <c r="H105" s="3">
        <v>5</v>
      </c>
      <c r="I105" s="16">
        <v>39128.074355880992</v>
      </c>
      <c r="J105" s="8">
        <f t="shared" si="4"/>
        <v>0.36193501959582836</v>
      </c>
      <c r="K105" s="16">
        <v>989.97934135999958</v>
      </c>
      <c r="L105" s="8">
        <f t="shared" si="5"/>
        <v>9.157317302550632E-3</v>
      </c>
      <c r="M105" s="9"/>
      <c r="N105" s="16">
        <v>108108.00900000001</v>
      </c>
      <c r="O105" s="15">
        <f t="shared" si="6"/>
        <v>40118.05369724099</v>
      </c>
      <c r="P105" s="4">
        <f t="shared" si="7"/>
        <v>0.371092336898379</v>
      </c>
    </row>
    <row r="106" spans="1:16" ht="9" customHeight="1" x14ac:dyDescent="0.25">
      <c r="A106" s="2">
        <v>0</v>
      </c>
      <c r="B106" s="2">
        <v>1</v>
      </c>
      <c r="C106" s="2">
        <v>1</v>
      </c>
      <c r="D106" s="24" t="str">
        <f>+"jun - "&amp;F106</f>
        <v>jun - 2019</v>
      </c>
      <c r="E106" s="28">
        <v>43617</v>
      </c>
      <c r="F106" s="25">
        <v>2019</v>
      </c>
      <c r="G106" s="3" t="s">
        <v>1</v>
      </c>
      <c r="H106" s="3">
        <v>6</v>
      </c>
      <c r="I106" s="16">
        <v>39533.673263723998</v>
      </c>
      <c r="J106" s="8">
        <f t="shared" si="4"/>
        <v>0.36568681293283273</v>
      </c>
      <c r="K106" s="16">
        <v>962.38192766999964</v>
      </c>
      <c r="L106" s="8">
        <f t="shared" si="5"/>
        <v>8.9020409918935759E-3</v>
      </c>
      <c r="M106" s="9"/>
      <c r="N106" s="16">
        <v>108108.00900000001</v>
      </c>
      <c r="O106" s="15">
        <f t="shared" si="6"/>
        <v>40496.055191394</v>
      </c>
      <c r="P106" s="4">
        <f t="shared" si="7"/>
        <v>0.37458885392472629</v>
      </c>
    </row>
    <row r="107" spans="1:16" ht="9" customHeight="1" x14ac:dyDescent="0.25">
      <c r="A107" s="2">
        <v>0</v>
      </c>
      <c r="B107" s="2">
        <v>1</v>
      </c>
      <c r="C107" s="2">
        <v>1</v>
      </c>
      <c r="D107" s="24" t="str">
        <f>+"jul - "&amp;F107</f>
        <v>jul - 2019</v>
      </c>
      <c r="E107" s="28">
        <v>43647</v>
      </c>
      <c r="F107" s="25">
        <v>2019</v>
      </c>
      <c r="G107" s="3" t="s">
        <v>8</v>
      </c>
      <c r="H107" s="3">
        <v>7</v>
      </c>
      <c r="I107" s="16">
        <v>39482.447608034992</v>
      </c>
      <c r="J107" s="8">
        <f t="shared" si="4"/>
        <v>0.36521297518331863</v>
      </c>
      <c r="K107" s="16">
        <v>964.57290386999944</v>
      </c>
      <c r="L107" s="8">
        <f t="shared" si="5"/>
        <v>8.9223075403229313E-3</v>
      </c>
      <c r="M107" s="9"/>
      <c r="N107" s="16">
        <v>108108.00900000001</v>
      </c>
      <c r="O107" s="15">
        <f t="shared" si="6"/>
        <v>40447.020511904993</v>
      </c>
      <c r="P107" s="4">
        <f t="shared" si="7"/>
        <v>0.3741352827236416</v>
      </c>
    </row>
    <row r="108" spans="1:16" ht="9" customHeight="1" x14ac:dyDescent="0.25">
      <c r="A108" s="2">
        <v>0</v>
      </c>
      <c r="B108" s="2">
        <v>1</v>
      </c>
      <c r="C108" s="2">
        <v>1</v>
      </c>
      <c r="D108" s="24" t="str">
        <f>+"ago - "&amp;F108</f>
        <v>ago - 2019</v>
      </c>
      <c r="E108" s="28">
        <v>43678</v>
      </c>
      <c r="F108" s="25">
        <v>2019</v>
      </c>
      <c r="G108" s="3" t="s">
        <v>9</v>
      </c>
      <c r="H108" s="3">
        <v>8</v>
      </c>
      <c r="I108" s="16">
        <v>39288.84457336201</v>
      </c>
      <c r="J108" s="8">
        <f t="shared" si="4"/>
        <v>0.36342214547085044</v>
      </c>
      <c r="K108" s="16">
        <v>1046.0017286199995</v>
      </c>
      <c r="L108" s="8">
        <f t="shared" si="5"/>
        <v>9.6755248597724108E-3</v>
      </c>
      <c r="M108" s="9"/>
      <c r="N108" s="16">
        <v>108108.00900000001</v>
      </c>
      <c r="O108" s="15">
        <f t="shared" si="6"/>
        <v>40334.846301982012</v>
      </c>
      <c r="P108" s="4">
        <f t="shared" si="7"/>
        <v>0.37309767033062285</v>
      </c>
    </row>
    <row r="109" spans="1:16" ht="9" customHeight="1" x14ac:dyDescent="0.25">
      <c r="A109" s="2">
        <v>0</v>
      </c>
      <c r="B109" s="2">
        <v>1</v>
      </c>
      <c r="C109" s="2">
        <v>1</v>
      </c>
      <c r="D109" s="24" t="str">
        <f>+"sep - "&amp;F109</f>
        <v>sep - 2019</v>
      </c>
      <c r="E109" s="28">
        <v>43709</v>
      </c>
      <c r="F109" s="25">
        <v>2019</v>
      </c>
      <c r="G109" s="3" t="s">
        <v>2</v>
      </c>
      <c r="H109" s="3">
        <v>9</v>
      </c>
      <c r="I109" s="16">
        <v>40871.921779411001</v>
      </c>
      <c r="J109" s="8">
        <f t="shared" si="4"/>
        <v>0.37806562305121166</v>
      </c>
      <c r="K109" s="16">
        <v>1073.9676119599994</v>
      </c>
      <c r="L109" s="8">
        <f t="shared" si="5"/>
        <v>9.9342095178165703E-3</v>
      </c>
      <c r="M109" s="9"/>
      <c r="N109" s="16">
        <v>108108.00900000001</v>
      </c>
      <c r="O109" s="15">
        <f t="shared" si="6"/>
        <v>41945.889391370998</v>
      </c>
      <c r="P109" s="4">
        <f t="shared" si="7"/>
        <v>0.3879998325690282</v>
      </c>
    </row>
    <row r="110" spans="1:16" ht="9" customHeight="1" x14ac:dyDescent="0.25">
      <c r="A110" s="2">
        <v>0</v>
      </c>
      <c r="B110" s="2">
        <v>1</v>
      </c>
      <c r="C110" s="2">
        <v>1</v>
      </c>
      <c r="D110" s="24" t="str">
        <f>+"oct - "&amp;F110</f>
        <v>oct - 2019</v>
      </c>
      <c r="E110" s="28">
        <v>43739</v>
      </c>
      <c r="F110" s="25">
        <v>2019</v>
      </c>
      <c r="G110" s="3" t="s">
        <v>10</v>
      </c>
      <c r="H110" s="3">
        <v>10</v>
      </c>
      <c r="I110" s="16">
        <v>40825.196029566003</v>
      </c>
      <c r="J110" s="8">
        <f t="shared" si="4"/>
        <v>0.37763340946891366</v>
      </c>
      <c r="K110" s="16">
        <v>1073.7324681299997</v>
      </c>
      <c r="L110" s="8">
        <f t="shared" si="5"/>
        <v>9.9320344353950648E-3</v>
      </c>
      <c r="M110" s="9"/>
      <c r="N110" s="16">
        <v>108108.00900000001</v>
      </c>
      <c r="O110" s="15">
        <f t="shared" si="6"/>
        <v>41898.928497696004</v>
      </c>
      <c r="P110" s="4">
        <f t="shared" si="7"/>
        <v>0.38756544390430869</v>
      </c>
    </row>
    <row r="111" spans="1:16" ht="9" customHeight="1" x14ac:dyDescent="0.25">
      <c r="A111" s="2">
        <v>0</v>
      </c>
      <c r="B111" s="2">
        <v>1</v>
      </c>
      <c r="C111" s="2">
        <v>1</v>
      </c>
      <c r="D111" s="24" t="str">
        <f>+"nov - "&amp;F111</f>
        <v>nov - 2019</v>
      </c>
      <c r="E111" s="28">
        <v>43770</v>
      </c>
      <c r="F111" s="25">
        <v>2019</v>
      </c>
      <c r="G111" s="3" t="s">
        <v>11</v>
      </c>
      <c r="H111" s="3">
        <v>11</v>
      </c>
      <c r="I111" s="16">
        <v>40754.72946767501</v>
      </c>
      <c r="J111" s="8">
        <f t="shared" si="4"/>
        <v>0.37698159317386937</v>
      </c>
      <c r="K111" s="16">
        <v>1043.4341994699996</v>
      </c>
      <c r="L111" s="8">
        <f t="shared" si="5"/>
        <v>9.6517751933624038E-3</v>
      </c>
      <c r="M111" s="9"/>
      <c r="N111" s="16">
        <v>108108.00900000001</v>
      </c>
      <c r="O111" s="15">
        <f t="shared" si="6"/>
        <v>41798.163667145011</v>
      </c>
      <c r="P111" s="4">
        <f t="shared" si="7"/>
        <v>0.38663336836723178</v>
      </c>
    </row>
    <row r="112" spans="1:16" ht="9" customHeight="1" x14ac:dyDescent="0.25">
      <c r="A112" s="2">
        <v>1</v>
      </c>
      <c r="B112" s="2">
        <v>1</v>
      </c>
      <c r="C112" s="2">
        <v>1</v>
      </c>
      <c r="D112" s="24" t="str">
        <f>+""&amp;F112</f>
        <v>2019</v>
      </c>
      <c r="E112" s="28">
        <v>43800</v>
      </c>
      <c r="F112" s="25">
        <v>2019</v>
      </c>
      <c r="G112" s="3" t="s">
        <v>3</v>
      </c>
      <c r="H112" s="3">
        <v>12</v>
      </c>
      <c r="I112" s="16">
        <v>41476.215535134012</v>
      </c>
      <c r="J112" s="8">
        <f t="shared" si="4"/>
        <v>0.38365534541602747</v>
      </c>
      <c r="K112" s="16">
        <v>1004.3750986999994</v>
      </c>
      <c r="L112" s="8">
        <f t="shared" si="5"/>
        <v>9.2904781800208659E-3</v>
      </c>
      <c r="M112" s="18"/>
      <c r="N112" s="16">
        <v>108108.00900000001</v>
      </c>
      <c r="O112" s="15">
        <f t="shared" si="6"/>
        <v>42480.590633834014</v>
      </c>
      <c r="P112" s="4">
        <f t="shared" si="7"/>
        <v>0.3929458235960484</v>
      </c>
    </row>
    <row r="113" spans="1:16" ht="9" customHeight="1" x14ac:dyDescent="0.25">
      <c r="A113" s="2">
        <v>0</v>
      </c>
      <c r="B113" s="2">
        <v>1</v>
      </c>
      <c r="C113" s="2">
        <v>1</v>
      </c>
      <c r="D113" s="24" t="str">
        <f>+"ene - "&amp;F113</f>
        <v>ene - 2020</v>
      </c>
      <c r="E113" s="28">
        <v>43831</v>
      </c>
      <c r="F113" s="25">
        <v>2020</v>
      </c>
      <c r="G113" s="3" t="s">
        <v>4</v>
      </c>
      <c r="H113" s="3">
        <v>1</v>
      </c>
      <c r="I113" s="16">
        <v>41737.620665788672</v>
      </c>
      <c r="J113" s="8">
        <f t="shared" si="4"/>
        <v>0.4224113071985629</v>
      </c>
      <c r="K113" s="16">
        <v>16787.248412719498</v>
      </c>
      <c r="L113" s="8">
        <f t="shared" si="5"/>
        <v>0.16989764709075206</v>
      </c>
      <c r="M113" s="18"/>
      <c r="N113" s="16">
        <v>98808.01</v>
      </c>
      <c r="O113" s="15">
        <f t="shared" si="6"/>
        <v>58524.869078508171</v>
      </c>
      <c r="P113" s="4">
        <f t="shared" si="7"/>
        <v>0.59230895428931496</v>
      </c>
    </row>
    <row r="114" spans="1:16" ht="9" customHeight="1" x14ac:dyDescent="0.25">
      <c r="A114" s="2">
        <v>0</v>
      </c>
      <c r="B114" s="2">
        <v>1</v>
      </c>
      <c r="C114" s="2">
        <v>1</v>
      </c>
      <c r="D114" s="24" t="str">
        <f>+"feb - "&amp;F114</f>
        <v>feb - 2020</v>
      </c>
      <c r="E114" s="28">
        <v>43862</v>
      </c>
      <c r="F114" s="25">
        <v>2020</v>
      </c>
      <c r="G114" s="3" t="s">
        <v>5</v>
      </c>
      <c r="H114" s="3">
        <v>2</v>
      </c>
      <c r="I114" s="16">
        <v>41494.54404852134</v>
      </c>
      <c r="J114" s="8">
        <f t="shared" si="4"/>
        <v>0.4199512169966923</v>
      </c>
      <c r="K114" s="16">
        <v>17087.385566409492</v>
      </c>
      <c r="L114" s="8">
        <f t="shared" si="5"/>
        <v>0.1729352262676831</v>
      </c>
      <c r="M114" s="18"/>
      <c r="N114" s="16">
        <v>98808.01</v>
      </c>
      <c r="O114" s="15">
        <f t="shared" si="6"/>
        <v>58581.929614930836</v>
      </c>
      <c r="P114" s="4">
        <f t="shared" si="7"/>
        <v>0.59288644326437545</v>
      </c>
    </row>
    <row r="115" spans="1:16" ht="9" customHeight="1" x14ac:dyDescent="0.25">
      <c r="A115" s="2">
        <v>0</v>
      </c>
      <c r="B115" s="2">
        <v>1</v>
      </c>
      <c r="C115" s="2">
        <v>1</v>
      </c>
      <c r="D115" s="24" t="str">
        <f>+"mar - "&amp;F115</f>
        <v>mar - 2020</v>
      </c>
      <c r="E115" s="28">
        <v>43891</v>
      </c>
      <c r="F115" s="25">
        <v>2020</v>
      </c>
      <c r="G115" s="3" t="s">
        <v>0</v>
      </c>
      <c r="H115" s="3">
        <v>3</v>
      </c>
      <c r="I115" s="16">
        <v>41018.775112515999</v>
      </c>
      <c r="J115" s="8">
        <f t="shared" si="4"/>
        <v>0.41513613230866608</v>
      </c>
      <c r="K115" s="16">
        <v>16931.276938169496</v>
      </c>
      <c r="L115" s="8">
        <f t="shared" si="5"/>
        <v>0.17135530751170372</v>
      </c>
      <c r="M115" s="18"/>
      <c r="N115" s="16">
        <v>98808.01</v>
      </c>
      <c r="O115" s="15">
        <f t="shared" si="6"/>
        <v>57950.052050685495</v>
      </c>
      <c r="P115" s="4">
        <f t="shared" si="7"/>
        <v>0.58649143982036978</v>
      </c>
    </row>
    <row r="116" spans="1:16" ht="9" customHeight="1" x14ac:dyDescent="0.25">
      <c r="A116" s="2">
        <v>0</v>
      </c>
      <c r="B116" s="2">
        <v>1</v>
      </c>
      <c r="C116" s="2">
        <v>1</v>
      </c>
      <c r="D116" s="24" t="str">
        <f>+"abr - "&amp;F116</f>
        <v>abr - 2020</v>
      </c>
      <c r="E116" s="28">
        <v>43922</v>
      </c>
      <c r="F116" s="25">
        <v>2020</v>
      </c>
      <c r="G116" s="3" t="s">
        <v>6</v>
      </c>
      <c r="H116" s="3">
        <v>4</v>
      </c>
      <c r="I116" s="16">
        <v>40200.295688015671</v>
      </c>
      <c r="J116" s="8">
        <f t="shared" si="4"/>
        <v>0.40685259917708771</v>
      </c>
      <c r="K116" s="16">
        <v>16937.094202549499</v>
      </c>
      <c r="L116" s="8">
        <f t="shared" si="5"/>
        <v>0.17141418193271477</v>
      </c>
      <c r="M116" s="9"/>
      <c r="N116" s="16">
        <v>98808.01</v>
      </c>
      <c r="O116" s="15">
        <f t="shared" si="6"/>
        <v>57137.389890565173</v>
      </c>
      <c r="P116" s="4">
        <f t="shared" si="7"/>
        <v>0.57826678110980245</v>
      </c>
    </row>
    <row r="117" spans="1:16" ht="9" customHeight="1" x14ac:dyDescent="0.25">
      <c r="A117" s="2">
        <v>0</v>
      </c>
      <c r="B117" s="2">
        <v>1</v>
      </c>
      <c r="C117" s="2">
        <v>1</v>
      </c>
      <c r="D117" s="24" t="str">
        <f>+"may -  "&amp;F117</f>
        <v>may -  2020</v>
      </c>
      <c r="E117" s="28">
        <v>43952</v>
      </c>
      <c r="F117" s="25">
        <v>2020</v>
      </c>
      <c r="G117" s="3" t="s">
        <v>7</v>
      </c>
      <c r="H117" s="3">
        <v>5</v>
      </c>
      <c r="I117" s="16">
        <v>41478.57404005633</v>
      </c>
      <c r="J117" s="8">
        <f t="shared" si="4"/>
        <v>0.41978959033843849</v>
      </c>
      <c r="K117" s="16">
        <v>16850.544245489495</v>
      </c>
      <c r="L117" s="8">
        <f t="shared" si="5"/>
        <v>0.17053824123661124</v>
      </c>
      <c r="M117" s="9"/>
      <c r="N117" s="16">
        <v>98808.01</v>
      </c>
      <c r="O117" s="15">
        <f t="shared" si="6"/>
        <v>58329.118285545825</v>
      </c>
      <c r="P117" s="4">
        <f t="shared" si="7"/>
        <v>0.59032783157504976</v>
      </c>
    </row>
    <row r="118" spans="1:16" ht="9" customHeight="1" x14ac:dyDescent="0.25">
      <c r="A118" s="2">
        <v>0</v>
      </c>
      <c r="B118" s="2">
        <v>1</v>
      </c>
      <c r="C118" s="2">
        <v>1</v>
      </c>
      <c r="D118" s="24" t="str">
        <f>+"jun - "&amp;F118</f>
        <v>jun - 2020</v>
      </c>
      <c r="E118" s="28">
        <v>43983</v>
      </c>
      <c r="F118" s="25">
        <v>2020</v>
      </c>
      <c r="G118" s="3" t="s">
        <v>1</v>
      </c>
      <c r="H118" s="3">
        <v>6</v>
      </c>
      <c r="I118" s="16">
        <v>41349.845990178997</v>
      </c>
      <c r="J118" s="8">
        <f t="shared" si="4"/>
        <v>0.41848678047639054</v>
      </c>
      <c r="K118" s="16">
        <v>17331.744833199493</v>
      </c>
      <c r="L118" s="8">
        <f t="shared" si="5"/>
        <v>0.17540829769974614</v>
      </c>
      <c r="M118" s="9"/>
      <c r="N118" s="16">
        <v>98808.01</v>
      </c>
      <c r="O118" s="15">
        <f t="shared" si="6"/>
        <v>58681.590823378487</v>
      </c>
      <c r="P118" s="4">
        <f t="shared" si="7"/>
        <v>0.59389507817613663</v>
      </c>
    </row>
    <row r="119" spans="1:16" ht="9" customHeight="1" x14ac:dyDescent="0.25">
      <c r="A119" s="2">
        <v>0</v>
      </c>
      <c r="B119" s="2">
        <v>1</v>
      </c>
      <c r="C119" s="2">
        <v>1</v>
      </c>
      <c r="D119" s="24" t="str">
        <f>+"jul - "&amp;F119</f>
        <v>jul - 2020</v>
      </c>
      <c r="E119" s="28">
        <v>44013</v>
      </c>
      <c r="F119" s="25">
        <v>2020</v>
      </c>
      <c r="G119" s="3" t="s">
        <v>8</v>
      </c>
      <c r="H119" s="3">
        <v>7</v>
      </c>
      <c r="I119" s="16">
        <v>41814.326410576658</v>
      </c>
      <c r="J119" s="8">
        <f t="shared" si="4"/>
        <v>0.4231876181958999</v>
      </c>
      <c r="K119" s="16">
        <v>17493.94009037708</v>
      </c>
      <c r="L119" s="8">
        <f t="shared" si="5"/>
        <v>0.17704981701763936</v>
      </c>
      <c r="M119" s="9"/>
      <c r="N119" s="16">
        <v>98808.01</v>
      </c>
      <c r="O119" s="15">
        <f t="shared" si="6"/>
        <v>59308.266500953738</v>
      </c>
      <c r="P119" s="4">
        <f t="shared" si="7"/>
        <v>0.60023743521353923</v>
      </c>
    </row>
    <row r="120" spans="1:16" ht="9" customHeight="1" x14ac:dyDescent="0.25">
      <c r="A120" s="2">
        <v>0</v>
      </c>
      <c r="B120" s="2">
        <v>1</v>
      </c>
      <c r="C120" s="2">
        <v>1</v>
      </c>
      <c r="D120" s="24" t="str">
        <f>+"ago - "&amp;F120</f>
        <v>ago - 2020</v>
      </c>
      <c r="E120" s="28">
        <v>44044</v>
      </c>
      <c r="F120" s="25">
        <v>2020</v>
      </c>
      <c r="G120" s="3" t="s">
        <v>9</v>
      </c>
      <c r="H120" s="3">
        <v>8</v>
      </c>
      <c r="I120" s="16">
        <v>40503.64310487733</v>
      </c>
      <c r="J120" s="8">
        <f t="shared" si="4"/>
        <v>0.40992266826219181</v>
      </c>
      <c r="K120" s="16">
        <v>17434.279331247082</v>
      </c>
      <c r="L120" s="8">
        <f t="shared" si="5"/>
        <v>0.17644601213248889</v>
      </c>
      <c r="M120" s="9"/>
      <c r="N120" s="16">
        <v>98808.01</v>
      </c>
      <c r="O120" s="15">
        <f t="shared" si="6"/>
        <v>57937.922436124412</v>
      </c>
      <c r="P120" s="4">
        <f t="shared" si="7"/>
        <v>0.58636868039468071</v>
      </c>
    </row>
    <row r="121" spans="1:16" ht="9" customHeight="1" x14ac:dyDescent="0.25">
      <c r="A121" s="2">
        <v>0</v>
      </c>
      <c r="B121" s="2">
        <v>1</v>
      </c>
      <c r="C121" s="2">
        <v>1</v>
      </c>
      <c r="D121" s="24" t="str">
        <f>+"sep - "&amp;F121</f>
        <v>sep - 2020</v>
      </c>
      <c r="E121" s="28">
        <v>44075</v>
      </c>
      <c r="F121" s="25">
        <v>2020</v>
      </c>
      <c r="G121" s="3" t="s">
        <v>2</v>
      </c>
      <c r="H121" s="3">
        <v>9</v>
      </c>
      <c r="I121" s="16">
        <v>40432.126100109992</v>
      </c>
      <c r="J121" s="8">
        <f t="shared" si="4"/>
        <v>0.40919887061899124</v>
      </c>
      <c r="K121" s="16">
        <v>17373.69326173708</v>
      </c>
      <c r="L121" s="8">
        <f t="shared" si="5"/>
        <v>0.17583284251688786</v>
      </c>
      <c r="M121" s="9"/>
      <c r="N121" s="16">
        <v>98808.01</v>
      </c>
      <c r="O121" s="15">
        <f t="shared" si="6"/>
        <v>57805.819361847069</v>
      </c>
      <c r="P121" s="4">
        <f t="shared" si="7"/>
        <v>0.58503171313587909</v>
      </c>
    </row>
    <row r="122" spans="1:16" ht="9" customHeight="1" x14ac:dyDescent="0.25">
      <c r="A122" s="2">
        <v>0</v>
      </c>
      <c r="B122" s="2">
        <v>1</v>
      </c>
      <c r="C122" s="2">
        <v>1</v>
      </c>
      <c r="D122" s="24" t="str">
        <f>+"oct - "&amp;F122</f>
        <v>oct - 2020</v>
      </c>
      <c r="E122" s="28">
        <v>44105</v>
      </c>
      <c r="F122" s="25">
        <v>2020</v>
      </c>
      <c r="G122" s="3" t="s">
        <v>10</v>
      </c>
      <c r="H122" s="3">
        <v>10</v>
      </c>
      <c r="I122" s="16">
        <v>42354.583073325659</v>
      </c>
      <c r="J122" s="8">
        <f t="shared" si="4"/>
        <v>0.42865535975601232</v>
      </c>
      <c r="K122" s="16">
        <v>17569.592879683805</v>
      </c>
      <c r="L122" s="8">
        <f t="shared" si="5"/>
        <v>0.17781547143479365</v>
      </c>
      <c r="M122" s="9"/>
      <c r="N122" s="16">
        <v>98808.01</v>
      </c>
      <c r="O122" s="15">
        <f t="shared" si="6"/>
        <v>59924.175953009464</v>
      </c>
      <c r="P122" s="4">
        <f t="shared" si="7"/>
        <v>0.60647083119080591</v>
      </c>
    </row>
    <row r="123" spans="1:16" ht="9" customHeight="1" x14ac:dyDescent="0.25">
      <c r="A123" s="2">
        <v>0</v>
      </c>
      <c r="B123" s="2">
        <v>1</v>
      </c>
      <c r="C123" s="2">
        <v>1</v>
      </c>
      <c r="D123" s="24" t="str">
        <f>+"nov - "&amp;F123</f>
        <v>nov - 2020</v>
      </c>
      <c r="E123" s="28">
        <v>44136</v>
      </c>
      <c r="F123" s="25">
        <v>2020</v>
      </c>
      <c r="G123" s="3" t="s">
        <v>11</v>
      </c>
      <c r="H123" s="3">
        <v>11</v>
      </c>
      <c r="I123" s="16">
        <v>42343.874523329338</v>
      </c>
      <c r="J123" s="8">
        <f t="shared" si="4"/>
        <v>0.42854698240890937</v>
      </c>
      <c r="K123" s="16">
        <v>17707.3700457138</v>
      </c>
      <c r="L123" s="8">
        <f t="shared" si="5"/>
        <v>0.17920986411641932</v>
      </c>
      <c r="M123" s="9"/>
      <c r="N123" s="16">
        <v>98808.01</v>
      </c>
      <c r="O123" s="15">
        <f t="shared" si="6"/>
        <v>60051.244569043134</v>
      </c>
      <c r="P123" s="4">
        <f t="shared" si="7"/>
        <v>0.60775684652532869</v>
      </c>
    </row>
    <row r="124" spans="1:16" ht="9" customHeight="1" x14ac:dyDescent="0.25">
      <c r="A124" s="2">
        <v>1</v>
      </c>
      <c r="B124" s="2">
        <v>1</v>
      </c>
      <c r="C124" s="2">
        <v>1</v>
      </c>
      <c r="D124" s="24" t="str">
        <f>+""&amp;F124</f>
        <v>2020</v>
      </c>
      <c r="E124" s="28">
        <v>44166</v>
      </c>
      <c r="F124" s="25">
        <v>2020</v>
      </c>
      <c r="G124" s="3" t="s">
        <v>3</v>
      </c>
      <c r="H124" s="3">
        <v>12</v>
      </c>
      <c r="I124" s="16">
        <v>45368.90852726499</v>
      </c>
      <c r="J124" s="8">
        <f t="shared" si="4"/>
        <v>0.45916225341715711</v>
      </c>
      <c r="K124" s="16">
        <v>17796.199255432901</v>
      </c>
      <c r="L124" s="8">
        <f t="shared" si="5"/>
        <v>0.18010887230127295</v>
      </c>
      <c r="M124" s="9"/>
      <c r="N124" s="16">
        <v>98808.01</v>
      </c>
      <c r="O124" s="15">
        <f t="shared" si="6"/>
        <v>63165.107782697887</v>
      </c>
      <c r="P124" s="4">
        <f t="shared" si="7"/>
        <v>0.63927112571843003</v>
      </c>
    </row>
    <row r="125" spans="1:16" ht="9" customHeight="1" x14ac:dyDescent="0.25">
      <c r="A125" s="2">
        <v>0</v>
      </c>
      <c r="B125" s="2">
        <v>1</v>
      </c>
      <c r="C125" s="2">
        <v>1</v>
      </c>
      <c r="D125" s="24" t="str">
        <f>+"ene - "&amp;F125</f>
        <v>ene - 2021</v>
      </c>
      <c r="E125" s="28">
        <v>44197</v>
      </c>
      <c r="F125" s="25">
        <v>2021</v>
      </c>
      <c r="G125" s="3" t="s">
        <v>4</v>
      </c>
      <c r="H125" s="3">
        <v>1</v>
      </c>
      <c r="I125" s="16">
        <v>45200.852382395649</v>
      </c>
      <c r="J125" s="8">
        <f t="shared" si="4"/>
        <v>0.44072124292196896</v>
      </c>
      <c r="K125" s="16">
        <v>18685.865349133801</v>
      </c>
      <c r="L125" s="8">
        <f t="shared" si="5"/>
        <v>0.18219253327510659</v>
      </c>
      <c r="M125" s="9"/>
      <c r="N125" s="16">
        <v>102561.09299999999</v>
      </c>
      <c r="O125" s="15">
        <f t="shared" si="6"/>
        <v>63886.717731529454</v>
      </c>
      <c r="P125" s="4">
        <f t="shared" si="7"/>
        <v>0.62291377619707566</v>
      </c>
    </row>
    <row r="126" spans="1:16" ht="9" customHeight="1" x14ac:dyDescent="0.25">
      <c r="A126" s="2">
        <v>0</v>
      </c>
      <c r="B126" s="2">
        <v>1</v>
      </c>
      <c r="C126" s="2">
        <v>1</v>
      </c>
      <c r="D126" s="24" t="str">
        <f>+"feb - "&amp;F126</f>
        <v>feb - 2021</v>
      </c>
      <c r="E126" s="28">
        <v>44228</v>
      </c>
      <c r="F126" s="25">
        <v>2021</v>
      </c>
      <c r="G126" s="3" t="s">
        <v>5</v>
      </c>
      <c r="H126" s="3">
        <v>2</v>
      </c>
      <c r="I126" s="16">
        <v>45252.993591205333</v>
      </c>
      <c r="J126" s="8">
        <f t="shared" si="4"/>
        <v>0.44122963462572828</v>
      </c>
      <c r="K126" s="16">
        <v>18170.650670543797</v>
      </c>
      <c r="L126" s="8">
        <f t="shared" si="5"/>
        <v>0.1771690427533158</v>
      </c>
      <c r="M126" s="9"/>
      <c r="N126" s="16">
        <v>102561.09299999999</v>
      </c>
      <c r="O126" s="15">
        <f t="shared" si="6"/>
        <v>63423.644261749127</v>
      </c>
      <c r="P126" s="4">
        <f t="shared" si="7"/>
        <v>0.61839867737904408</v>
      </c>
    </row>
    <row r="127" spans="1:16" ht="9" customHeight="1" x14ac:dyDescent="0.25">
      <c r="A127" s="2">
        <v>0</v>
      </c>
      <c r="B127" s="2">
        <v>1</v>
      </c>
      <c r="C127" s="2">
        <v>1</v>
      </c>
      <c r="D127" s="24" t="str">
        <f>+"mar - "&amp;F127</f>
        <v>mar - 2021</v>
      </c>
      <c r="E127" s="28">
        <v>44256</v>
      </c>
      <c r="F127" s="25">
        <v>2021</v>
      </c>
      <c r="G127" s="3" t="s">
        <v>0</v>
      </c>
      <c r="H127" s="3">
        <v>3</v>
      </c>
      <c r="I127" s="16">
        <v>45228.387529486994</v>
      </c>
      <c r="J127" s="8">
        <f t="shared" si="4"/>
        <v>0.4409897184840551</v>
      </c>
      <c r="K127" s="16">
        <v>17797.607804863797</v>
      </c>
      <c r="L127" s="8">
        <f t="shared" si="5"/>
        <v>0.17353176808347584</v>
      </c>
      <c r="M127" s="9"/>
      <c r="N127" s="16">
        <v>102561.09299999999</v>
      </c>
      <c r="O127" s="15">
        <f t="shared" si="6"/>
        <v>63025.995334350795</v>
      </c>
      <c r="P127" s="4">
        <f t="shared" si="7"/>
        <v>0.61452148656753103</v>
      </c>
    </row>
    <row r="128" spans="1:16" ht="9" customHeight="1" x14ac:dyDescent="0.25">
      <c r="A128" s="2">
        <v>0</v>
      </c>
      <c r="B128" s="2">
        <v>1</v>
      </c>
      <c r="C128" s="2">
        <v>1</v>
      </c>
      <c r="D128" s="24" t="str">
        <f>+"abr - "&amp;F128</f>
        <v>abr - 2021</v>
      </c>
      <c r="E128" s="28">
        <v>44287</v>
      </c>
      <c r="F128" s="25">
        <v>2021</v>
      </c>
      <c r="G128" s="3" t="s">
        <v>6</v>
      </c>
      <c r="H128" s="3">
        <v>4</v>
      </c>
      <c r="I128" s="16">
        <v>45415.042219314659</v>
      </c>
      <c r="J128" s="8">
        <f t="shared" si="4"/>
        <v>0.44280965511273035</v>
      </c>
      <c r="K128" s="16">
        <v>18109.6431440138</v>
      </c>
      <c r="L128" s="8">
        <f t="shared" si="5"/>
        <v>0.17657420191508491</v>
      </c>
      <c r="M128" s="9"/>
      <c r="N128" s="16">
        <v>102561.09299999999</v>
      </c>
      <c r="O128" s="15">
        <f t="shared" si="6"/>
        <v>63524.685363328463</v>
      </c>
      <c r="P128" s="4">
        <f t="shared" si="7"/>
        <v>0.61938385702781529</v>
      </c>
    </row>
    <row r="129" spans="1:16" ht="9" customHeight="1" x14ac:dyDescent="0.25">
      <c r="A129" s="2">
        <v>0</v>
      </c>
      <c r="B129" s="2">
        <v>1</v>
      </c>
      <c r="C129" s="2">
        <v>1</v>
      </c>
      <c r="D129" s="24" t="str">
        <f>+"may -  "&amp;F129</f>
        <v>may -  2021</v>
      </c>
      <c r="E129" s="28">
        <v>44317</v>
      </c>
      <c r="F129" s="25">
        <v>2021</v>
      </c>
      <c r="G129" s="3" t="s">
        <v>7</v>
      </c>
      <c r="H129" s="3">
        <v>5</v>
      </c>
      <c r="I129" s="16">
        <v>45387.927337106332</v>
      </c>
      <c r="J129" s="8">
        <f t="shared" si="4"/>
        <v>0.44254527725349352</v>
      </c>
      <c r="K129" s="16">
        <v>17682.466983533799</v>
      </c>
      <c r="L129" s="8">
        <f t="shared" si="5"/>
        <v>0.17240911213313415</v>
      </c>
      <c r="M129" s="9"/>
      <c r="N129" s="16">
        <v>102561.09299999999</v>
      </c>
      <c r="O129" s="15">
        <f t="shared" si="6"/>
        <v>63070.394320640131</v>
      </c>
      <c r="P129" s="4">
        <f t="shared" si="7"/>
        <v>0.61495438938662772</v>
      </c>
    </row>
    <row r="130" spans="1:16" ht="9" customHeight="1" x14ac:dyDescent="0.25">
      <c r="A130" s="2">
        <v>0</v>
      </c>
      <c r="B130" s="2">
        <v>1</v>
      </c>
      <c r="C130" s="2">
        <v>1</v>
      </c>
      <c r="D130" s="24" t="str">
        <f>+"jun - "&amp;F130</f>
        <v>jun - 2021</v>
      </c>
      <c r="E130" s="28">
        <v>44348</v>
      </c>
      <c r="F130" s="25">
        <v>2021</v>
      </c>
      <c r="G130" s="3" t="s">
        <v>1</v>
      </c>
      <c r="H130" s="3">
        <v>6</v>
      </c>
      <c r="I130" s="16">
        <v>45111.392568816998</v>
      </c>
      <c r="J130" s="8">
        <f t="shared" si="4"/>
        <v>0.43984898414466977</v>
      </c>
      <c r="K130" s="16">
        <v>17748.047415136796</v>
      </c>
      <c r="L130" s="8">
        <f t="shared" si="5"/>
        <v>0.17304854010415818</v>
      </c>
      <c r="M130" s="9"/>
      <c r="N130" s="16">
        <v>102561.09299999999</v>
      </c>
      <c r="O130" s="15">
        <f t="shared" si="6"/>
        <v>62859.439983953795</v>
      </c>
      <c r="P130" s="4">
        <f t="shared" si="7"/>
        <v>0.61289752424882793</v>
      </c>
    </row>
    <row r="131" spans="1:16" ht="9" customHeight="1" x14ac:dyDescent="0.25">
      <c r="A131" s="2">
        <v>0</v>
      </c>
      <c r="B131" s="2">
        <v>1</v>
      </c>
      <c r="C131" s="2">
        <v>1</v>
      </c>
      <c r="D131" s="24" t="str">
        <f>+"jul - "&amp;F131</f>
        <v>jul - 2021</v>
      </c>
      <c r="E131" s="28">
        <v>44378</v>
      </c>
      <c r="F131" s="25">
        <v>2021</v>
      </c>
      <c r="G131" s="3" t="s">
        <v>8</v>
      </c>
      <c r="H131" s="3">
        <v>7</v>
      </c>
      <c r="I131" s="13">
        <v>44148791.259999998</v>
      </c>
      <c r="J131" s="8">
        <f t="shared" ref="J131:J163" si="8">+I131/N131</f>
        <v>0.41885070727463503</v>
      </c>
      <c r="K131" s="17">
        <v>17534194.359999999</v>
      </c>
      <c r="L131" s="8">
        <f t="shared" ref="L131:L163" si="9">+K131/N131</f>
        <v>0.16635132015111295</v>
      </c>
      <c r="M131" s="18"/>
      <c r="N131" s="17">
        <v>105404600</v>
      </c>
      <c r="O131" s="15">
        <f>+I131+K131</f>
        <v>61682985.619999997</v>
      </c>
      <c r="P131" s="4">
        <f>+O131/N131</f>
        <v>0.58520202742574801</v>
      </c>
    </row>
    <row r="132" spans="1:16" ht="9" customHeight="1" x14ac:dyDescent="0.25">
      <c r="A132" s="2">
        <v>0</v>
      </c>
      <c r="B132" s="2">
        <v>1</v>
      </c>
      <c r="C132" s="2">
        <v>2</v>
      </c>
      <c r="D132" s="24" t="str">
        <f>+"ago - "&amp;F132</f>
        <v>ago - 2021</v>
      </c>
      <c r="E132" s="28">
        <v>44409</v>
      </c>
      <c r="F132" s="25">
        <v>2021</v>
      </c>
      <c r="G132" s="3" t="s">
        <v>9</v>
      </c>
      <c r="H132" s="3">
        <v>8</v>
      </c>
      <c r="I132" s="13">
        <v>44136857.240000002</v>
      </c>
      <c r="J132" s="8">
        <f t="shared" si="8"/>
        <v>0.41873748621976653</v>
      </c>
      <c r="K132" s="17">
        <v>16890349.600000001</v>
      </c>
      <c r="L132" s="8">
        <f t="shared" si="9"/>
        <v>0.16024300267730252</v>
      </c>
      <c r="M132" s="18">
        <v>2285695.84</v>
      </c>
      <c r="N132" s="14">
        <v>105404600</v>
      </c>
      <c r="O132" s="15">
        <f>+I132+K132+M132</f>
        <v>63312902.680000007</v>
      </c>
      <c r="P132" s="4">
        <f>+O132/N132</f>
        <v>0.60066546127967857</v>
      </c>
    </row>
    <row r="133" spans="1:16" ht="9" customHeight="1" x14ac:dyDescent="0.25">
      <c r="A133" s="2">
        <v>0</v>
      </c>
      <c r="B133" s="2">
        <v>1</v>
      </c>
      <c r="C133" s="2">
        <v>2</v>
      </c>
      <c r="D133" s="24" t="str">
        <f>+"sep - "&amp;F133</f>
        <v>sep - 2021</v>
      </c>
      <c r="E133" s="28">
        <v>44440</v>
      </c>
      <c r="F133" s="25">
        <v>2021</v>
      </c>
      <c r="G133" s="3" t="s">
        <v>2</v>
      </c>
      <c r="H133" s="3">
        <v>9</v>
      </c>
      <c r="I133" s="11">
        <v>44056.83</v>
      </c>
      <c r="J133" s="8">
        <f t="shared" si="8"/>
        <v>0.41797824762866137</v>
      </c>
      <c r="K133" s="12">
        <v>15000.78</v>
      </c>
      <c r="L133" s="8">
        <f t="shared" si="9"/>
        <v>0.14231617974927091</v>
      </c>
      <c r="M133" s="18">
        <v>2475.1799999999998</v>
      </c>
      <c r="N133" s="17">
        <v>105404.6</v>
      </c>
      <c r="O133" s="15">
        <f>+I133+K133+M133</f>
        <v>61532.79</v>
      </c>
      <c r="P133" s="4">
        <f t="shared" ref="P133:P163" si="10">+O133/N133</f>
        <v>0.58377708373258852</v>
      </c>
    </row>
    <row r="134" spans="1:16" ht="9" customHeight="1" x14ac:dyDescent="0.25">
      <c r="A134" s="2">
        <v>0</v>
      </c>
      <c r="B134" s="2">
        <v>1</v>
      </c>
      <c r="C134" s="2">
        <v>2</v>
      </c>
      <c r="D134" s="24" t="str">
        <f>+"oct - "&amp;F134</f>
        <v>oct - 2021</v>
      </c>
      <c r="E134" s="28">
        <v>44470</v>
      </c>
      <c r="F134" s="25">
        <v>2021</v>
      </c>
      <c r="G134" s="3" t="s">
        <v>10</v>
      </c>
      <c r="H134" s="3">
        <v>10</v>
      </c>
      <c r="I134" s="11">
        <v>45179.69</v>
      </c>
      <c r="J134" s="8">
        <f t="shared" si="8"/>
        <v>0.42863110338637972</v>
      </c>
      <c r="K134" s="12">
        <v>16327.55</v>
      </c>
      <c r="L134" s="8">
        <f t="shared" si="9"/>
        <v>0.15490358105813218</v>
      </c>
      <c r="M134" s="18">
        <v>2306.4899999999998</v>
      </c>
      <c r="N134" s="17">
        <v>105404.6</v>
      </c>
      <c r="O134" s="15">
        <f>+I134+K134+M134</f>
        <v>63813.73</v>
      </c>
      <c r="P134" s="4">
        <f t="shared" si="10"/>
        <v>0.60541693626274373</v>
      </c>
    </row>
    <row r="135" spans="1:16" ht="9" customHeight="1" x14ac:dyDescent="0.25">
      <c r="A135" s="2">
        <v>0</v>
      </c>
      <c r="B135" s="2">
        <v>1</v>
      </c>
      <c r="C135" s="2">
        <v>2</v>
      </c>
      <c r="D135" s="24" t="str">
        <f>+"nov - "&amp;F135</f>
        <v>nov - 2021</v>
      </c>
      <c r="E135" s="28">
        <v>44501</v>
      </c>
      <c r="F135" s="25">
        <v>2021</v>
      </c>
      <c r="G135" s="3" t="s">
        <v>11</v>
      </c>
      <c r="H135" s="3">
        <v>11</v>
      </c>
      <c r="I135" s="11">
        <v>45025.57</v>
      </c>
      <c r="J135" s="8">
        <f t="shared" si="8"/>
        <v>0.42716892811129681</v>
      </c>
      <c r="K135" s="12">
        <v>15055.3</v>
      </c>
      <c r="L135" s="8">
        <f t="shared" si="9"/>
        <v>0.14283342472719404</v>
      </c>
      <c r="M135" s="9">
        <v>2266.9699999999998</v>
      </c>
      <c r="N135" s="17">
        <v>105404.6</v>
      </c>
      <c r="O135" s="15">
        <f t="shared" ref="O135:O163" si="11">+I135+K135+M135</f>
        <v>62347.839999999997</v>
      </c>
      <c r="P135" s="4">
        <f t="shared" si="10"/>
        <v>0.59150966845849229</v>
      </c>
    </row>
    <row r="136" spans="1:16" ht="9" customHeight="1" x14ac:dyDescent="0.25">
      <c r="A136" s="2">
        <v>1</v>
      </c>
      <c r="B136" s="2">
        <v>1</v>
      </c>
      <c r="C136" s="2">
        <v>2</v>
      </c>
      <c r="D136" s="24" t="str">
        <f>+""&amp;F136</f>
        <v>2021</v>
      </c>
      <c r="E136" s="28">
        <v>44531</v>
      </c>
      <c r="F136" s="25">
        <v>2021</v>
      </c>
      <c r="G136" s="3" t="s">
        <v>3</v>
      </c>
      <c r="H136" s="3">
        <v>12</v>
      </c>
      <c r="I136" s="11">
        <v>46041.94</v>
      </c>
      <c r="J136" s="8">
        <f t="shared" si="8"/>
        <v>0.43367929825281898</v>
      </c>
      <c r="K136" s="12">
        <v>14140.13</v>
      </c>
      <c r="L136" s="8">
        <f t="shared" si="9"/>
        <v>0.13318903711710742</v>
      </c>
      <c r="M136" s="9">
        <v>2023.48</v>
      </c>
      <c r="N136" s="17">
        <v>106165.87</v>
      </c>
      <c r="O136" s="15">
        <f>+I136+K136+M136</f>
        <v>62205.55</v>
      </c>
      <c r="P136" s="4">
        <f>+O136/N136</f>
        <v>0.58592794463983577</v>
      </c>
    </row>
    <row r="137" spans="1:16" ht="9" customHeight="1" x14ac:dyDescent="0.25">
      <c r="A137" s="2">
        <v>0</v>
      </c>
      <c r="B137" s="2">
        <v>1</v>
      </c>
      <c r="C137" s="2">
        <v>2</v>
      </c>
      <c r="D137" s="24" t="str">
        <f>+"ene - "&amp;F137</f>
        <v>ene - 2022</v>
      </c>
      <c r="E137" s="28">
        <v>44562</v>
      </c>
      <c r="F137" s="25">
        <v>2022</v>
      </c>
      <c r="G137" s="3" t="s">
        <v>4</v>
      </c>
      <c r="H137" s="3">
        <v>1</v>
      </c>
      <c r="I137" s="11">
        <v>45805.17</v>
      </c>
      <c r="J137" s="8">
        <f t="shared" si="8"/>
        <v>0.39813452438029273</v>
      </c>
      <c r="K137" s="12">
        <v>15292.73</v>
      </c>
      <c r="L137" s="8">
        <f t="shared" si="9"/>
        <v>0.13292306927419403</v>
      </c>
      <c r="M137" s="9">
        <v>2435.52</v>
      </c>
      <c r="N137" s="17">
        <v>115049.48</v>
      </c>
      <c r="O137" s="15">
        <f t="shared" si="11"/>
        <v>63533.419999999991</v>
      </c>
      <c r="P137" s="4">
        <f t="shared" si="10"/>
        <v>0.55222692010428898</v>
      </c>
    </row>
    <row r="138" spans="1:16" ht="9" customHeight="1" x14ac:dyDescent="0.25">
      <c r="A138" s="2">
        <v>0</v>
      </c>
      <c r="B138" s="2">
        <v>1</v>
      </c>
      <c r="C138" s="2">
        <v>2</v>
      </c>
      <c r="D138" s="24" t="str">
        <f>+"feb - "&amp;F138</f>
        <v>feb - 2022</v>
      </c>
      <c r="E138" s="28">
        <v>44593</v>
      </c>
      <c r="F138" s="25">
        <v>2022</v>
      </c>
      <c r="G138" s="3" t="s">
        <v>5</v>
      </c>
      <c r="H138" s="3">
        <v>2</v>
      </c>
      <c r="I138" s="11">
        <v>45786.28</v>
      </c>
      <c r="J138" s="8">
        <f t="shared" si="8"/>
        <v>0.39797033415535649</v>
      </c>
      <c r="K138" s="12">
        <v>15391.17</v>
      </c>
      <c r="L138" s="8">
        <f t="shared" si="9"/>
        <v>0.13377870112928802</v>
      </c>
      <c r="M138" s="9">
        <v>2016.6</v>
      </c>
      <c r="N138" s="17">
        <v>115049.48</v>
      </c>
      <c r="O138" s="15">
        <f t="shared" si="11"/>
        <v>63194.049999999996</v>
      </c>
      <c r="P138" s="4">
        <f t="shared" si="10"/>
        <v>0.54927714579848597</v>
      </c>
    </row>
    <row r="139" spans="1:16" ht="9" customHeight="1" x14ac:dyDescent="0.25">
      <c r="A139" s="2">
        <v>0</v>
      </c>
      <c r="B139" s="2">
        <v>1</v>
      </c>
      <c r="C139" s="2">
        <v>2</v>
      </c>
      <c r="D139" s="24" t="str">
        <f>+"mar - "&amp;F139</f>
        <v>mar - 2022</v>
      </c>
      <c r="E139" s="28">
        <v>44621</v>
      </c>
      <c r="F139" s="25">
        <v>2022</v>
      </c>
      <c r="G139" s="3" t="s">
        <v>0</v>
      </c>
      <c r="H139" s="3">
        <v>3</v>
      </c>
      <c r="I139" s="11">
        <v>46221.97</v>
      </c>
      <c r="J139" s="8">
        <f t="shared" si="8"/>
        <v>0.40175731346199917</v>
      </c>
      <c r="K139" s="12">
        <v>15345.67</v>
      </c>
      <c r="L139" s="8">
        <f t="shared" si="9"/>
        <v>0.13338321911581</v>
      </c>
      <c r="M139" s="9">
        <v>1974.92</v>
      </c>
      <c r="N139" s="17">
        <v>115049.48</v>
      </c>
      <c r="O139" s="15">
        <f t="shared" si="11"/>
        <v>63542.559999999998</v>
      </c>
      <c r="P139" s="4">
        <f t="shared" si="10"/>
        <v>0.55230636418348</v>
      </c>
    </row>
    <row r="140" spans="1:16" ht="9" customHeight="1" x14ac:dyDescent="0.25">
      <c r="A140" s="2">
        <v>0</v>
      </c>
      <c r="B140" s="2">
        <v>1</v>
      </c>
      <c r="C140" s="2">
        <v>2</v>
      </c>
      <c r="D140" s="24" t="str">
        <f>+"abr - "&amp;F140</f>
        <v>abr - 2022</v>
      </c>
      <c r="E140" s="28">
        <v>44652</v>
      </c>
      <c r="F140" s="25">
        <v>2022</v>
      </c>
      <c r="G140" s="3" t="s">
        <v>6</v>
      </c>
      <c r="H140" s="3">
        <v>4</v>
      </c>
      <c r="I140" s="11">
        <v>45763.48</v>
      </c>
      <c r="J140" s="8">
        <f t="shared" si="8"/>
        <v>0.3977721585529983</v>
      </c>
      <c r="K140" s="12">
        <v>14524.07</v>
      </c>
      <c r="L140" s="8">
        <f t="shared" si="9"/>
        <v>0.12624194390100676</v>
      </c>
      <c r="M140" s="9">
        <v>1876.17</v>
      </c>
      <c r="N140" s="17">
        <v>115049.48</v>
      </c>
      <c r="O140" s="15">
        <f t="shared" si="11"/>
        <v>62163.72</v>
      </c>
      <c r="P140" s="4">
        <f t="shared" si="10"/>
        <v>0.54032160771174287</v>
      </c>
    </row>
    <row r="141" spans="1:16" ht="9" customHeight="1" x14ac:dyDescent="0.25">
      <c r="A141" s="2">
        <v>0</v>
      </c>
      <c r="B141" s="2">
        <v>1</v>
      </c>
      <c r="C141" s="2">
        <v>2</v>
      </c>
      <c r="D141" s="24" t="str">
        <f>+"may -  "&amp;F141</f>
        <v>may -  2022</v>
      </c>
      <c r="E141" s="28">
        <v>44682</v>
      </c>
      <c r="F141" s="25">
        <v>2022</v>
      </c>
      <c r="G141" s="3" t="s">
        <v>7</v>
      </c>
      <c r="H141" s="3">
        <v>5</v>
      </c>
      <c r="I141" s="11">
        <v>45783.71</v>
      </c>
      <c r="J141" s="8">
        <f t="shared" si="8"/>
        <v>0.39794799594052926</v>
      </c>
      <c r="K141" s="12">
        <v>13955.5</v>
      </c>
      <c r="L141" s="8">
        <f t="shared" si="9"/>
        <v>0.12129998327676057</v>
      </c>
      <c r="M141" s="9">
        <v>1787.43</v>
      </c>
      <c r="N141" s="17">
        <v>115049.48</v>
      </c>
      <c r="O141" s="15">
        <f t="shared" si="11"/>
        <v>61526.64</v>
      </c>
      <c r="P141" s="4">
        <f t="shared" si="10"/>
        <v>0.53478416417005969</v>
      </c>
    </row>
    <row r="142" spans="1:16" ht="9" customHeight="1" x14ac:dyDescent="0.25">
      <c r="A142" s="2">
        <v>0</v>
      </c>
      <c r="B142" s="2">
        <v>1</v>
      </c>
      <c r="C142" s="2">
        <v>2</v>
      </c>
      <c r="D142" s="24" t="str">
        <f>+"jun - "&amp;F142</f>
        <v>jun - 2022</v>
      </c>
      <c r="E142" s="28">
        <v>44713</v>
      </c>
      <c r="F142" s="25">
        <v>2022</v>
      </c>
      <c r="G142" s="3" t="s">
        <v>1</v>
      </c>
      <c r="H142" s="3">
        <v>6</v>
      </c>
      <c r="I142" s="11">
        <v>46454.15</v>
      </c>
      <c r="J142" s="8">
        <f t="shared" si="8"/>
        <v>0.40377540167934706</v>
      </c>
      <c r="K142" s="12">
        <v>15660.76</v>
      </c>
      <c r="L142" s="8">
        <f t="shared" si="9"/>
        <v>0.1361219537889263</v>
      </c>
      <c r="M142" s="9">
        <v>1925.15</v>
      </c>
      <c r="N142" s="17">
        <v>115049.48</v>
      </c>
      <c r="O142" s="15">
        <f t="shared" si="11"/>
        <v>64040.060000000005</v>
      </c>
      <c r="P142" s="4">
        <f t="shared" si="10"/>
        <v>0.55663059059458597</v>
      </c>
    </row>
    <row r="143" spans="1:16" ht="9" customHeight="1" x14ac:dyDescent="0.25">
      <c r="A143" s="2">
        <v>0</v>
      </c>
      <c r="B143" s="2">
        <v>1</v>
      </c>
      <c r="C143" s="2">
        <v>2</v>
      </c>
      <c r="D143" s="24" t="str">
        <f>+"jul - "&amp;F143</f>
        <v>jul - 2022</v>
      </c>
      <c r="E143" s="28">
        <v>44743</v>
      </c>
      <c r="F143" s="25">
        <v>2022</v>
      </c>
      <c r="G143" s="3" t="s">
        <v>8</v>
      </c>
      <c r="H143" s="3">
        <v>7</v>
      </c>
      <c r="I143" s="11">
        <v>46484.04</v>
      </c>
      <c r="J143" s="8">
        <f t="shared" si="8"/>
        <v>0.40403520294050876</v>
      </c>
      <c r="K143" s="12">
        <v>13939.51</v>
      </c>
      <c r="L143" s="8">
        <f t="shared" si="9"/>
        <v>0.12116099959773829</v>
      </c>
      <c r="M143" s="9">
        <v>2391.6799999999998</v>
      </c>
      <c r="N143" s="17">
        <v>115049.48</v>
      </c>
      <c r="O143" s="15">
        <f t="shared" si="11"/>
        <v>62815.23</v>
      </c>
      <c r="P143" s="4">
        <f t="shared" si="10"/>
        <v>0.54598447554912899</v>
      </c>
    </row>
    <row r="144" spans="1:16" ht="9" customHeight="1" x14ac:dyDescent="0.25">
      <c r="A144" s="2">
        <v>0</v>
      </c>
      <c r="B144" s="2">
        <v>1</v>
      </c>
      <c r="C144" s="2">
        <v>2</v>
      </c>
      <c r="D144" s="24" t="str">
        <f>+"ago - "&amp;F144</f>
        <v>ago - 2022</v>
      </c>
      <c r="E144" s="28">
        <v>44774</v>
      </c>
      <c r="F144" s="25">
        <v>2022</v>
      </c>
      <c r="G144" s="3" t="s">
        <v>9</v>
      </c>
      <c r="H144" s="3">
        <v>8</v>
      </c>
      <c r="I144" s="11">
        <v>46287.3</v>
      </c>
      <c r="J144" s="8">
        <f t="shared" si="8"/>
        <v>0.40232515609805453</v>
      </c>
      <c r="K144" s="12">
        <v>14255.62</v>
      </c>
      <c r="L144" s="8">
        <f t="shared" si="9"/>
        <v>0.12390860002148642</v>
      </c>
      <c r="M144" s="9">
        <v>2042.3</v>
      </c>
      <c r="N144" s="17">
        <v>115049.48</v>
      </c>
      <c r="O144" s="15">
        <f t="shared" si="11"/>
        <v>62585.220000000008</v>
      </c>
      <c r="P144" s="4">
        <f t="shared" si="10"/>
        <v>0.54398524878165477</v>
      </c>
    </row>
    <row r="145" spans="1:16" ht="9" customHeight="1" x14ac:dyDescent="0.25">
      <c r="A145" s="2">
        <v>0</v>
      </c>
      <c r="B145" s="2">
        <v>1</v>
      </c>
      <c r="C145" s="2">
        <v>2</v>
      </c>
      <c r="D145" s="24" t="str">
        <f>+"sep - "&amp;F145</f>
        <v>sep - 2022</v>
      </c>
      <c r="E145" s="28">
        <v>44805</v>
      </c>
      <c r="F145" s="25">
        <v>2022</v>
      </c>
      <c r="G145" s="3" t="s">
        <v>2</v>
      </c>
      <c r="H145" s="3">
        <v>9</v>
      </c>
      <c r="I145" s="11">
        <v>46057.3</v>
      </c>
      <c r="J145" s="8">
        <f t="shared" si="8"/>
        <v>0.4003260162497041</v>
      </c>
      <c r="K145" s="12">
        <v>13636.12</v>
      </c>
      <c r="L145" s="8">
        <f t="shared" si="9"/>
        <v>0.11852396029951635</v>
      </c>
      <c r="M145" s="9">
        <v>993.65</v>
      </c>
      <c r="N145" s="17">
        <v>115049.48</v>
      </c>
      <c r="O145" s="15">
        <f t="shared" si="11"/>
        <v>60687.070000000007</v>
      </c>
      <c r="P145" s="4">
        <f t="shared" si="10"/>
        <v>0.5274866952897137</v>
      </c>
    </row>
    <row r="146" spans="1:16" ht="9" customHeight="1" x14ac:dyDescent="0.25">
      <c r="A146" s="2">
        <v>0</v>
      </c>
      <c r="B146" s="2">
        <v>1</v>
      </c>
      <c r="C146" s="2">
        <v>2</v>
      </c>
      <c r="D146" s="24" t="str">
        <f>+"oct - "&amp;F146</f>
        <v>oct - 2022</v>
      </c>
      <c r="E146" s="28">
        <v>44835</v>
      </c>
      <c r="F146" s="25">
        <v>2022</v>
      </c>
      <c r="G146" s="3" t="s">
        <v>10</v>
      </c>
      <c r="H146" s="3">
        <v>10</v>
      </c>
      <c r="I146" s="11">
        <v>45592.91</v>
      </c>
      <c r="J146" s="8">
        <f t="shared" si="8"/>
        <v>0.39628957905763679</v>
      </c>
      <c r="K146" s="12">
        <v>14187.57</v>
      </c>
      <c r="L146" s="8">
        <f t="shared" si="9"/>
        <v>0.12331711538374619</v>
      </c>
      <c r="M146" s="9">
        <v>1318.07</v>
      </c>
      <c r="N146" s="17">
        <v>115049.48</v>
      </c>
      <c r="O146" s="15">
        <f t="shared" si="11"/>
        <v>61098.55</v>
      </c>
      <c r="P146" s="4">
        <f t="shared" si="10"/>
        <v>0.53106324339753652</v>
      </c>
    </row>
    <row r="147" spans="1:16" ht="9" customHeight="1" x14ac:dyDescent="0.25">
      <c r="A147" s="2">
        <v>0</v>
      </c>
      <c r="B147" s="2">
        <v>1</v>
      </c>
      <c r="C147" s="2">
        <v>2</v>
      </c>
      <c r="D147" s="24" t="str">
        <f>+"nov - "&amp;F147</f>
        <v>nov - 2022</v>
      </c>
      <c r="E147" s="28">
        <v>44866</v>
      </c>
      <c r="F147" s="25">
        <v>2022</v>
      </c>
      <c r="G147" s="3" t="s">
        <v>11</v>
      </c>
      <c r="H147" s="3">
        <v>11</v>
      </c>
      <c r="I147" s="11">
        <v>45744.29</v>
      </c>
      <c r="J147" s="8">
        <f t="shared" si="8"/>
        <v>0.39760536075434677</v>
      </c>
      <c r="K147" s="12">
        <v>13364.14</v>
      </c>
      <c r="L147" s="8">
        <f t="shared" si="9"/>
        <v>0.11615993396928</v>
      </c>
      <c r="M147" s="9">
        <v>1272.8900000000001</v>
      </c>
      <c r="N147" s="17">
        <v>115049.48</v>
      </c>
      <c r="O147" s="15">
        <f t="shared" si="11"/>
        <v>60381.32</v>
      </c>
      <c r="P147" s="4">
        <f t="shared" si="10"/>
        <v>0.52482914307826511</v>
      </c>
    </row>
    <row r="148" spans="1:16" ht="9" customHeight="1" x14ac:dyDescent="0.25">
      <c r="A148" s="2">
        <v>1</v>
      </c>
      <c r="B148" s="2">
        <v>1</v>
      </c>
      <c r="C148" s="2">
        <v>2</v>
      </c>
      <c r="D148" s="24" t="str">
        <f>+""&amp;F148</f>
        <v>2022</v>
      </c>
      <c r="E148" s="28">
        <v>44896</v>
      </c>
      <c r="F148" s="25">
        <v>2022</v>
      </c>
      <c r="G148" s="3" t="s">
        <v>3</v>
      </c>
      <c r="H148" s="3">
        <v>12</v>
      </c>
      <c r="I148" s="11">
        <v>47707.43</v>
      </c>
      <c r="J148" s="8">
        <f t="shared" si="8"/>
        <v>0.41466880163213254</v>
      </c>
      <c r="K148" s="12">
        <v>14234.82</v>
      </c>
      <c r="L148" s="8">
        <f t="shared" si="9"/>
        <v>0.12372780824389645</v>
      </c>
      <c r="M148" s="9">
        <v>1749.91</v>
      </c>
      <c r="N148" s="17">
        <v>115049.48</v>
      </c>
      <c r="O148" s="15">
        <f t="shared" si="11"/>
        <v>63692.160000000003</v>
      </c>
      <c r="P148" s="4">
        <f t="shared" si="10"/>
        <v>0.55360667427614629</v>
      </c>
    </row>
    <row r="149" spans="1:16" ht="9" customHeight="1" x14ac:dyDescent="0.25">
      <c r="A149" s="2">
        <v>0</v>
      </c>
      <c r="B149" s="2">
        <v>1</v>
      </c>
      <c r="C149" s="2">
        <v>2</v>
      </c>
      <c r="D149" s="24" t="str">
        <f>+"ene - "&amp;F149</f>
        <v>ene - 2023</v>
      </c>
      <c r="E149" s="28">
        <v>44927</v>
      </c>
      <c r="F149" s="25">
        <v>2023</v>
      </c>
      <c r="G149" s="3" t="s">
        <v>4</v>
      </c>
      <c r="H149" s="3">
        <v>1</v>
      </c>
      <c r="I149" s="11">
        <v>47689.01</v>
      </c>
      <c r="J149" s="8">
        <f t="shared" si="8"/>
        <v>0.39433112231001305</v>
      </c>
      <c r="K149" s="12">
        <v>11761.65</v>
      </c>
      <c r="L149" s="8">
        <f t="shared" si="9"/>
        <v>9.7254789829303745E-2</v>
      </c>
      <c r="M149" s="9">
        <v>1272.47</v>
      </c>
      <c r="N149" s="17">
        <v>120936.46</v>
      </c>
      <c r="O149" s="15">
        <f t="shared" si="11"/>
        <v>60723.130000000005</v>
      </c>
      <c r="P149" s="4">
        <f t="shared" si="10"/>
        <v>0.50210771838368673</v>
      </c>
    </row>
    <row r="150" spans="1:16" ht="9" customHeight="1" x14ac:dyDescent="0.25">
      <c r="A150" s="2">
        <v>0</v>
      </c>
      <c r="B150" s="2">
        <v>1</v>
      </c>
      <c r="C150" s="2">
        <v>2</v>
      </c>
      <c r="D150" s="24" t="str">
        <f>+"feb - "&amp;F150</f>
        <v>feb - 2023</v>
      </c>
      <c r="E150" s="28">
        <v>44958</v>
      </c>
      <c r="F150" s="25">
        <v>2023</v>
      </c>
      <c r="G150" s="3" t="s">
        <v>5</v>
      </c>
      <c r="H150" s="3">
        <v>2</v>
      </c>
      <c r="I150" s="11">
        <v>47502.61</v>
      </c>
      <c r="J150" s="8">
        <f t="shared" si="8"/>
        <v>0.39278981706592037</v>
      </c>
      <c r="K150" s="12">
        <v>11475.14</v>
      </c>
      <c r="L150" s="8">
        <f t="shared" si="9"/>
        <v>9.4885694520907907E-2</v>
      </c>
      <c r="M150" s="18">
        <v>1353.54</v>
      </c>
      <c r="N150" s="17">
        <v>120936.46</v>
      </c>
      <c r="O150" s="15">
        <f t="shared" si="11"/>
        <v>60331.29</v>
      </c>
      <c r="P150" s="4">
        <f t="shared" si="10"/>
        <v>0.49886766984910919</v>
      </c>
    </row>
    <row r="151" spans="1:16" ht="9" customHeight="1" x14ac:dyDescent="0.25">
      <c r="A151" s="2">
        <v>0</v>
      </c>
      <c r="B151" s="2">
        <v>1</v>
      </c>
      <c r="C151" s="2">
        <v>2</v>
      </c>
      <c r="D151" s="24" t="str">
        <f>+"mar - "&amp;F151</f>
        <v>mar - 2023</v>
      </c>
      <c r="E151" s="28">
        <v>44986</v>
      </c>
      <c r="F151" s="25">
        <v>2023</v>
      </c>
      <c r="G151" s="3" t="s">
        <v>0</v>
      </c>
      <c r="H151" s="3">
        <v>3</v>
      </c>
      <c r="I151" s="11">
        <v>47559.73</v>
      </c>
      <c r="J151" s="8">
        <f t="shared" si="8"/>
        <v>0.39326213120509729</v>
      </c>
      <c r="K151" s="12">
        <v>10777.48</v>
      </c>
      <c r="L151" s="8">
        <f t="shared" si="9"/>
        <v>8.9116880054203665E-2</v>
      </c>
      <c r="M151" s="18">
        <v>1120.6500000000001</v>
      </c>
      <c r="N151" s="17">
        <v>120936.46</v>
      </c>
      <c r="O151" s="15">
        <f t="shared" si="11"/>
        <v>59457.860000000008</v>
      </c>
      <c r="P151" s="4">
        <f t="shared" si="10"/>
        <v>0.49164544753501138</v>
      </c>
    </row>
    <row r="152" spans="1:16" ht="9" customHeight="1" x14ac:dyDescent="0.25">
      <c r="A152" s="2">
        <v>0</v>
      </c>
      <c r="B152" s="2">
        <v>1</v>
      </c>
      <c r="C152" s="2">
        <v>2</v>
      </c>
      <c r="D152" s="24" t="str">
        <f>+"abr - "&amp;F152</f>
        <v>abr - 2023</v>
      </c>
      <c r="E152" s="28">
        <v>45017</v>
      </c>
      <c r="F152" s="25">
        <v>2023</v>
      </c>
      <c r="G152" s="3" t="s">
        <v>6</v>
      </c>
      <c r="H152" s="3">
        <v>4</v>
      </c>
      <c r="I152" s="11">
        <v>47417.919999999998</v>
      </c>
      <c r="J152" s="8">
        <f t="shared" si="8"/>
        <v>0.39208953197406304</v>
      </c>
      <c r="K152" s="12">
        <v>11589.65</v>
      </c>
      <c r="L152" s="8">
        <f t="shared" si="9"/>
        <v>9.5832555376600237E-2</v>
      </c>
      <c r="M152" s="18">
        <v>1092.4100000000001</v>
      </c>
      <c r="N152" s="17">
        <v>120936.46</v>
      </c>
      <c r="O152" s="15">
        <f t="shared" si="11"/>
        <v>60099.98</v>
      </c>
      <c r="P152" s="4">
        <f t="shared" si="10"/>
        <v>0.49695501257437169</v>
      </c>
    </row>
    <row r="153" spans="1:16" ht="9" customHeight="1" x14ac:dyDescent="0.25">
      <c r="A153" s="2">
        <v>0</v>
      </c>
      <c r="B153" s="2">
        <v>1</v>
      </c>
      <c r="C153" s="2">
        <v>2</v>
      </c>
      <c r="D153" s="24" t="str">
        <f>+"may -  "&amp;F153</f>
        <v>may -  2023</v>
      </c>
      <c r="E153" s="28">
        <v>45047</v>
      </c>
      <c r="F153" s="25">
        <v>2023</v>
      </c>
      <c r="G153" s="3" t="s">
        <v>7</v>
      </c>
      <c r="H153" s="3">
        <v>5</v>
      </c>
      <c r="I153" s="11">
        <v>46245.64</v>
      </c>
      <c r="J153" s="8">
        <f t="shared" si="8"/>
        <v>0.38239617729839287</v>
      </c>
      <c r="K153" s="12">
        <v>11439.41</v>
      </c>
      <c r="L153" s="8">
        <f t="shared" si="9"/>
        <v>9.4590250119773636E-2</v>
      </c>
      <c r="M153" s="18">
        <v>771.27</v>
      </c>
      <c r="N153" s="17">
        <v>120936.46</v>
      </c>
      <c r="O153" s="15">
        <f t="shared" si="11"/>
        <v>58456.32</v>
      </c>
      <c r="P153" s="4">
        <f t="shared" si="10"/>
        <v>0.4833639086177981</v>
      </c>
    </row>
    <row r="154" spans="1:16" ht="9" customHeight="1" x14ac:dyDescent="0.25">
      <c r="A154" s="2">
        <v>0</v>
      </c>
      <c r="B154" s="2">
        <v>1</v>
      </c>
      <c r="C154" s="2">
        <v>2</v>
      </c>
      <c r="D154" s="24" t="str">
        <f>+"jun - "&amp;F154</f>
        <v>jun - 2023</v>
      </c>
      <c r="E154" s="28">
        <v>45078</v>
      </c>
      <c r="F154" s="25">
        <v>2023</v>
      </c>
      <c r="G154" s="3" t="s">
        <v>1</v>
      </c>
      <c r="H154" s="3">
        <v>6</v>
      </c>
      <c r="I154" s="11">
        <v>46149.36</v>
      </c>
      <c r="J154" s="8">
        <f t="shared" si="8"/>
        <v>0.3816000567570772</v>
      </c>
      <c r="K154" s="12">
        <v>11874.94</v>
      </c>
      <c r="L154" s="8">
        <f t="shared" si="9"/>
        <v>9.8191562742947824E-2</v>
      </c>
      <c r="M154" s="9">
        <v>1076.53</v>
      </c>
      <c r="N154" s="17">
        <v>120936.46</v>
      </c>
      <c r="O154" s="15">
        <f t="shared" si="11"/>
        <v>59100.83</v>
      </c>
      <c r="P154" s="4">
        <f t="shared" si="10"/>
        <v>0.48869323610100707</v>
      </c>
    </row>
    <row r="155" spans="1:16" ht="9" customHeight="1" x14ac:dyDescent="0.25">
      <c r="A155" s="2">
        <v>0</v>
      </c>
      <c r="B155" s="2">
        <v>1</v>
      </c>
      <c r="C155" s="2">
        <v>2</v>
      </c>
      <c r="D155" s="24" t="str">
        <f>+"jul - "&amp;F155</f>
        <v>jul - 2023</v>
      </c>
      <c r="E155" s="28">
        <v>45108</v>
      </c>
      <c r="F155" s="25">
        <v>2023</v>
      </c>
      <c r="G155" s="3" t="s">
        <v>8</v>
      </c>
      <c r="H155" s="3">
        <v>7</v>
      </c>
      <c r="I155" s="11">
        <v>46350.86</v>
      </c>
      <c r="J155" s="8">
        <f t="shared" si="8"/>
        <v>0.3832662209560293</v>
      </c>
      <c r="K155" s="12">
        <v>11766.06</v>
      </c>
      <c r="L155" s="8">
        <f t="shared" si="9"/>
        <v>9.7291255259166667E-2</v>
      </c>
      <c r="M155" s="9">
        <v>755.13</v>
      </c>
      <c r="N155" s="17">
        <v>120936.46</v>
      </c>
      <c r="O155" s="15">
        <f t="shared" si="11"/>
        <v>58872.049999999996</v>
      </c>
      <c r="P155" s="4">
        <f t="shared" si="10"/>
        <v>0.48680149890281221</v>
      </c>
    </row>
    <row r="156" spans="1:16" ht="9" customHeight="1" x14ac:dyDescent="0.25">
      <c r="A156" s="2">
        <v>0</v>
      </c>
      <c r="B156" s="2">
        <v>1</v>
      </c>
      <c r="C156" s="2">
        <v>2</v>
      </c>
      <c r="D156" s="24" t="str">
        <f>+"ago - "&amp;F156</f>
        <v>ago - 2023</v>
      </c>
      <c r="E156" s="28">
        <v>45139</v>
      </c>
      <c r="F156" s="25">
        <v>2023</v>
      </c>
      <c r="G156" s="3" t="s">
        <v>9</v>
      </c>
      <c r="H156" s="3">
        <v>8</v>
      </c>
      <c r="I156" s="11">
        <v>46652.57</v>
      </c>
      <c r="J156" s="8">
        <f t="shared" si="8"/>
        <v>0.38576100209978031</v>
      </c>
      <c r="K156" s="12">
        <v>11491.35</v>
      </c>
      <c r="L156" s="8">
        <f t="shared" si="9"/>
        <v>9.5019731849270261E-2</v>
      </c>
      <c r="M156" s="9">
        <v>1043.54</v>
      </c>
      <c r="N156" s="17">
        <v>120936.46</v>
      </c>
      <c r="O156" s="15">
        <f t="shared" si="11"/>
        <v>59187.46</v>
      </c>
      <c r="P156" s="4">
        <f t="shared" si="10"/>
        <v>0.4894095626744821</v>
      </c>
    </row>
    <row r="157" spans="1:16" ht="9" customHeight="1" x14ac:dyDescent="0.25">
      <c r="A157" s="2">
        <v>0</v>
      </c>
      <c r="B157" s="2">
        <v>1</v>
      </c>
      <c r="C157" s="2">
        <v>2</v>
      </c>
      <c r="D157" s="24" t="str">
        <f>+"sep - "&amp;F157</f>
        <v>sep - 2023</v>
      </c>
      <c r="E157" s="28">
        <v>45170</v>
      </c>
      <c r="F157" s="25">
        <v>2023</v>
      </c>
      <c r="G157" s="3" t="s">
        <v>2</v>
      </c>
      <c r="H157" s="3">
        <v>9</v>
      </c>
      <c r="I157" s="11">
        <v>46801.91</v>
      </c>
      <c r="J157" s="8">
        <f t="shared" si="8"/>
        <v>0.38699586543214515</v>
      </c>
      <c r="K157" s="12">
        <v>11760.5</v>
      </c>
      <c r="L157" s="8">
        <f t="shared" si="9"/>
        <v>9.7245280703602527E-2</v>
      </c>
      <c r="M157" s="9">
        <v>1222.2</v>
      </c>
      <c r="N157" s="17">
        <v>120936.46</v>
      </c>
      <c r="O157" s="15">
        <f t="shared" si="11"/>
        <v>59784.61</v>
      </c>
      <c r="P157" s="4">
        <f t="shared" si="10"/>
        <v>0.49434727955490015</v>
      </c>
    </row>
    <row r="158" spans="1:16" ht="9" customHeight="1" x14ac:dyDescent="0.25">
      <c r="A158" s="2">
        <v>0</v>
      </c>
      <c r="B158" s="2">
        <v>1</v>
      </c>
      <c r="C158" s="2">
        <v>2</v>
      </c>
      <c r="D158" s="24" t="str">
        <f>+"oct - "&amp;F158</f>
        <v>oct - 2023</v>
      </c>
      <c r="E158" s="28">
        <v>45200</v>
      </c>
      <c r="F158" s="25">
        <v>2023</v>
      </c>
      <c r="G158" s="3" t="s">
        <v>10</v>
      </c>
      <c r="H158" s="3">
        <v>10</v>
      </c>
      <c r="I158" s="11">
        <v>46714.16</v>
      </c>
      <c r="J158" s="8">
        <f t="shared" si="8"/>
        <v>0.3906739684106631</v>
      </c>
      <c r="K158" s="12">
        <v>12083.57</v>
      </c>
      <c r="L158" s="8">
        <f t="shared" si="9"/>
        <v>0.10105578789103851</v>
      </c>
      <c r="M158" s="9">
        <v>1241.8599999999999</v>
      </c>
      <c r="N158" s="17">
        <v>119573.26</v>
      </c>
      <c r="O158" s="15">
        <f t="shared" si="11"/>
        <v>60039.590000000004</v>
      </c>
      <c r="P158" s="4">
        <f t="shared" si="10"/>
        <v>0.50211552315291907</v>
      </c>
    </row>
    <row r="159" spans="1:16" ht="9" customHeight="1" x14ac:dyDescent="0.25">
      <c r="A159" s="2">
        <v>0</v>
      </c>
      <c r="B159" s="2">
        <v>1</v>
      </c>
      <c r="C159" s="2">
        <v>2</v>
      </c>
      <c r="D159" s="24" t="str">
        <f>+"nov - "&amp;F159</f>
        <v>nov - 2023</v>
      </c>
      <c r="E159" s="28">
        <v>45231</v>
      </c>
      <c r="F159" s="25">
        <v>2023</v>
      </c>
      <c r="G159" s="3" t="s">
        <v>11</v>
      </c>
      <c r="H159" s="3">
        <v>11</v>
      </c>
      <c r="I159" s="11">
        <v>46742.93</v>
      </c>
      <c r="J159" s="8">
        <f t="shared" si="8"/>
        <v>0.39091457404439756</v>
      </c>
      <c r="K159" s="12">
        <v>12677.43</v>
      </c>
      <c r="L159" s="8">
        <f t="shared" si="9"/>
        <v>0.10602228290840277</v>
      </c>
      <c r="M159" s="9">
        <v>1274.42</v>
      </c>
      <c r="N159" s="17">
        <v>119573.26</v>
      </c>
      <c r="O159" s="15">
        <f t="shared" si="11"/>
        <v>60694.78</v>
      </c>
      <c r="P159" s="4">
        <f t="shared" si="10"/>
        <v>0.50759492548752116</v>
      </c>
    </row>
    <row r="160" spans="1:16" ht="9" customHeight="1" x14ac:dyDescent="0.25">
      <c r="A160" s="2">
        <v>1</v>
      </c>
      <c r="B160" s="2">
        <v>1</v>
      </c>
      <c r="C160" s="2">
        <v>2</v>
      </c>
      <c r="D160" s="24" t="str">
        <f>+""&amp;F160</f>
        <v>2023</v>
      </c>
      <c r="E160" s="28">
        <v>45261</v>
      </c>
      <c r="F160" s="25">
        <v>2023</v>
      </c>
      <c r="G160" s="3" t="s">
        <v>3</v>
      </c>
      <c r="H160" s="3">
        <v>12</v>
      </c>
      <c r="I160" s="11">
        <v>46877.3</v>
      </c>
      <c r="J160" s="8">
        <f t="shared" si="8"/>
        <v>0.39203832027327851</v>
      </c>
      <c r="K160" s="12">
        <v>13448.59</v>
      </c>
      <c r="L160" s="8">
        <f t="shared" si="9"/>
        <v>0.11247155091364074</v>
      </c>
      <c r="M160" s="9">
        <v>930.14</v>
      </c>
      <c r="N160" s="17">
        <v>119573.26</v>
      </c>
      <c r="O160" s="15">
        <f t="shared" si="11"/>
        <v>61256.03</v>
      </c>
      <c r="P160" s="4">
        <f t="shared" si="10"/>
        <v>0.51228870066769105</v>
      </c>
    </row>
    <row r="161" spans="1:16" ht="9" customHeight="1" x14ac:dyDescent="0.25">
      <c r="A161" s="2">
        <v>2</v>
      </c>
      <c r="B161" s="2">
        <v>1</v>
      </c>
      <c r="C161" s="2">
        <v>2</v>
      </c>
      <c r="D161" s="24" t="str">
        <f>+"ene - "&amp;F161</f>
        <v>ene - 2024</v>
      </c>
      <c r="E161" s="28">
        <v>45292</v>
      </c>
      <c r="F161" s="25">
        <v>2024</v>
      </c>
      <c r="G161" s="3" t="s">
        <v>4</v>
      </c>
      <c r="H161" s="3">
        <v>1</v>
      </c>
      <c r="I161" s="11">
        <v>46747.97</v>
      </c>
      <c r="J161" s="8">
        <f t="shared" si="8"/>
        <v>0.38409189092992724</v>
      </c>
      <c r="K161" s="12">
        <v>13247.45</v>
      </c>
      <c r="L161" s="8">
        <f t="shared" si="9"/>
        <v>0.10884404436170522</v>
      </c>
      <c r="M161" s="9">
        <v>926.67</v>
      </c>
      <c r="N161" s="17">
        <v>121710.38</v>
      </c>
      <c r="O161" s="15">
        <f t="shared" si="11"/>
        <v>60922.09</v>
      </c>
      <c r="P161" s="4">
        <f t="shared" si="10"/>
        <v>0.50054966552565194</v>
      </c>
    </row>
    <row r="162" spans="1:16" ht="9" customHeight="1" x14ac:dyDescent="0.25">
      <c r="A162" s="2">
        <v>2</v>
      </c>
      <c r="B162" s="2">
        <v>1</v>
      </c>
      <c r="C162" s="2">
        <v>2</v>
      </c>
      <c r="D162" s="24" t="str">
        <f>+"feb - "&amp;F162</f>
        <v>feb - 2024</v>
      </c>
      <c r="E162" s="28">
        <v>45323</v>
      </c>
      <c r="F162" s="25">
        <v>2024</v>
      </c>
      <c r="G162" s="3" t="s">
        <v>5</v>
      </c>
      <c r="H162" s="3">
        <v>2</v>
      </c>
      <c r="I162" s="11">
        <v>46574.01</v>
      </c>
      <c r="J162" s="8">
        <f t="shared" si="8"/>
        <v>0.38155930360485563</v>
      </c>
      <c r="K162" s="12">
        <v>12968.06</v>
      </c>
      <c r="L162" s="8">
        <f t="shared" si="9"/>
        <v>0.10624131232646671</v>
      </c>
      <c r="M162" s="9">
        <v>723.6</v>
      </c>
      <c r="N162" s="17">
        <v>122062.31</v>
      </c>
      <c r="O162" s="15">
        <f t="shared" si="11"/>
        <v>60265.67</v>
      </c>
      <c r="P162" s="4">
        <f t="shared" si="10"/>
        <v>0.49372873575799114</v>
      </c>
    </row>
    <row r="163" spans="1:16" ht="9" customHeight="1" x14ac:dyDescent="0.25">
      <c r="A163" s="2">
        <v>2</v>
      </c>
      <c r="B163" s="2">
        <v>1</v>
      </c>
      <c r="C163" s="2">
        <v>2</v>
      </c>
      <c r="D163" s="24" t="str">
        <f>+"mar - "&amp;F163</f>
        <v>mar - 2024</v>
      </c>
      <c r="E163" s="28">
        <v>45352</v>
      </c>
      <c r="F163" s="25">
        <v>2024</v>
      </c>
      <c r="G163" s="3" t="s">
        <v>0</v>
      </c>
      <c r="H163" s="3">
        <v>3</v>
      </c>
      <c r="I163" s="11">
        <v>46345.52</v>
      </c>
      <c r="J163" s="8">
        <f t="shared" si="8"/>
        <v>0.37968739080884178</v>
      </c>
      <c r="K163" s="12">
        <v>12925.4</v>
      </c>
      <c r="L163" s="8">
        <f t="shared" si="9"/>
        <v>0.10589181869489443</v>
      </c>
      <c r="M163" s="9">
        <v>901.05</v>
      </c>
      <c r="N163" s="17">
        <v>122062.31</v>
      </c>
      <c r="O163" s="15">
        <f t="shared" si="11"/>
        <v>60171.97</v>
      </c>
      <c r="P163" s="4">
        <f t="shared" si="10"/>
        <v>0.49296109503416741</v>
      </c>
    </row>
  </sheetData>
  <autoFilter ref="A1:P1" xr:uid="{62394BCF-C1C1-4C26-A235-53374787B14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BDD_DEUDA_PUBLICA</vt:lpstr>
      <vt:lpstr>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 Chávez</cp:lastModifiedBy>
  <dcterms:created xsi:type="dcterms:W3CDTF">2024-06-11T20:11:13Z</dcterms:created>
  <dcterms:modified xsi:type="dcterms:W3CDTF">2024-06-18T16:39:03Z</dcterms:modified>
</cp:coreProperties>
</file>