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31" documentId="8_{BD57C3A8-6EB2-40EF-BFB8-CB2EFBF6DEFD}" xr6:coauthVersionLast="47" xr6:coauthVersionMax="47" xr10:uidLastSave="{715EA962-C875-440F-BA2F-3F58E00908BF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C2" i="12" s="1"/>
  <c r="B4" i="11"/>
  <c r="C4" i="11"/>
  <c r="B5" i="11"/>
  <c r="D5" i="11" s="1"/>
  <c r="C5" i="11"/>
  <c r="B6" i="11"/>
  <c r="C6" i="11"/>
  <c r="B7" i="11"/>
  <c r="D7" i="11" s="1"/>
  <c r="C7" i="11"/>
  <c r="B8" i="11"/>
  <c r="D8" i="11" s="1"/>
  <c r="C8" i="11"/>
  <c r="B9" i="11"/>
  <c r="C9" i="11"/>
  <c r="B10" i="11"/>
  <c r="C10" i="11"/>
  <c r="B11" i="11"/>
  <c r="D11" i="11" s="1"/>
  <c r="C11" i="11"/>
  <c r="B12" i="11"/>
  <c r="D12" i="11" s="1"/>
  <c r="C12" i="11"/>
  <c r="B13" i="11"/>
  <c r="D13" i="11" s="1"/>
  <c r="C13" i="11"/>
  <c r="C2" i="11"/>
  <c r="B2" i="11"/>
  <c r="D2" i="11" s="1"/>
  <c r="D10" i="11"/>
  <c r="D9" i="11"/>
  <c r="D6" i="11"/>
  <c r="D4" i="11"/>
  <c r="D3" i="11"/>
  <c r="C2" i="9"/>
  <c r="C3" i="10"/>
  <c r="C4" i="10"/>
  <c r="C5" i="10"/>
  <c r="C6" i="10"/>
  <c r="C7" i="10"/>
  <c r="C8" i="10"/>
  <c r="C9" i="10"/>
  <c r="C10" i="10"/>
  <c r="C11" i="10"/>
  <c r="C12" i="10"/>
  <c r="C13" i="10"/>
  <c r="C2" i="10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D3" i="4"/>
  <c r="D4" i="4"/>
  <c r="D5" i="4"/>
  <c r="D6" i="4"/>
  <c r="D7" i="4"/>
  <c r="D8" i="4"/>
  <c r="D9" i="4"/>
  <c r="D10" i="4"/>
  <c r="D11" i="4"/>
  <c r="D12" i="4"/>
  <c r="D13" i="4"/>
  <c r="D2" i="4"/>
  <c r="D3" i="3"/>
  <c r="B3" i="10" s="1"/>
  <c r="D3" i="10" s="1"/>
  <c r="D4" i="3"/>
  <c r="B4" i="10" s="1"/>
  <c r="D4" i="10" s="1"/>
  <c r="D5" i="3"/>
  <c r="B5" i="10" s="1"/>
  <c r="D5" i="10" s="1"/>
  <c r="D6" i="3"/>
  <c r="B6" i="10" s="1"/>
  <c r="D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6" i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R50" i="2"/>
  <c r="R48" i="2"/>
  <c r="R46" i="2"/>
  <c r="R44" i="2"/>
  <c r="R42" i="2"/>
  <c r="R41" i="2"/>
  <c r="R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D2" i="10" l="1"/>
  <c r="B2" i="9"/>
  <c r="D2" i="9" s="1"/>
  <c r="D7" i="10"/>
  <c r="D12" i="10"/>
  <c r="D9" i="10"/>
  <c r="D8" i="10"/>
  <c r="B2" i="12"/>
  <c r="D2" i="12" s="1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5" l="1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<sst xmlns="http://schemas.openxmlformats.org/spreadsheetml/2006/main" count="2864" uniqueCount="488">
  <si>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</si>
  <si>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</si>
  <si>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</si>
  <si>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</si>
  <si>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</si>
  <si>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</si>
  <si>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</si>
  <si>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</si>
  <si>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</si>
  <si>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</si>
  <si>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</si>
  <si>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</si>
  <si>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</si>
  <si>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</si>
  <si>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</si>
  <si>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</si>
  <si>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</si>
  <si>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</si>
  <si>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</si>
  <si>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</si>
  <si>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</si>
  <si>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</si>
  <si>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</si>
  <si>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</si>
  <si>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</si>
  <si>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</si>
  <si>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</si>
  <si>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</si>
  <si>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</si>
  <si>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</si>
  <si>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</si>
  <si>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</si>
  <si>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</si>
  <si>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</si>
  <si>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</si>
  <si>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</si>
  <si>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</si>
  <si>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</si>
  <si>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</si>
  <si>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</si>
  <si>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</si>
  <si>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</si>
  <si>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</si>
  <si>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</si>
  <si>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</si>
  <si>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</si>
  <si>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</si>
  <si>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</si>
  <si>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</si>
  <si>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</si>
  <si>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</si>
  <si>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</si>
  <si>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</si>
  <si>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</si>
  <si>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</si>
  <si>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</si>
  <si>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</si>
  <si>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</si>
  <si>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</si>
  <si>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</si>
  <si>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</si>
  <si>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</si>
  <si>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</si>
  <si>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</si>
  <si>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</si>
  <si>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</si>
  <si>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</si>
  <si>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</si>
  <si>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</si>
  <si>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</si>
  <si>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</si>
  <si>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</si>
  <si>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</si>
  <si>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</si>
  <si>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</si>
  <si>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</si>
  <si>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</si>
  <si>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</si>
  <si>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</si>
  <si>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</si>
  <si>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</si>
  <si>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</si>
  <si>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</si>
  <si>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</si>
  <si>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</si>
  <si>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</si>
  <si>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</si>
  <si>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</si>
  <si>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</si>
  <si>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</si>
  <si>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</si>
  <si>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</si>
  <si>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</si>
  <si>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</si>
  <si>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</si>
  <si>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</si>
  <si>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</si>
  <si>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</si>
  <si>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</si>
  <si>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</si>
  <si>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</si>
  <si>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</si>
  <si>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</si>
  <si>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</si>
  <si>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</si>
  <si>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</si>
  <si>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</si>
  <si>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</si>
  <si>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</si>
  <si>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</si>
  <si>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</si>
  <si>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</si>
  <si>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</si>
  <si>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</si>
  <si>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</si>
  <si>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</si>
  <si>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</si>
  <si>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</si>
  <si>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</si>
  <si>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</si>
  <si>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</si>
  <si>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</si>
  <si>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</si>
  <si>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</si>
  <si>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</si>
  <si>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</si>
  <si>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</si>
  <si>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</si>
  <si>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</si>
  <si>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</si>
  <si>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</si>
  <si>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</si>
  <si>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</si>
  <si>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</si>
  <si>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</si>
  <si>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</si>
  <si>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</si>
  <si>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</si>
  <si>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</si>
  <si>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</si>
  <si>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</si>
  <si>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</si>
  <si>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</si>
  <si>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</si>
  <si>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</si>
  <si>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</si>
  <si>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</si>
  <si>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</si>
  <si>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</si>
  <si>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</si>
  <si>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</si>
  <si>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</si>
  <si>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</si>
  <si>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</si>
  <si>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</si>
  <si>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</si>
  <si>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</si>
  <si>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</si>
  <si>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</si>
  <si>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</si>
  <si>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</si>
  <si>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</si>
  <si>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</si>
  <si>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</si>
  <si>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</si>
  <si>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</si>
  <si>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</si>
  <si>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</si>
  <si>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</si>
  <si>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</si>
  <si>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</si>
  <si>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</si>
  <si>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</si>
  <si>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</si>
  <si>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</si>
  <si>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</si>
  <si>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</si>
  <si>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</si>
  <si>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</si>
  <si>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</si>
  <si>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</si>
  <si>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</si>
  <si>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</si>
  <si>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</si>
  <si>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</si>
  <si>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</si>
  <si>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</si>
  <si>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</si>
  <si>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</si>
  <si>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</si>
  <si>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</si>
  <si>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</si>
  <si>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</si>
  <si>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</si>
  <si>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</si>
  <si>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</si>
  <si>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</si>
  <si>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</si>
  <si>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</si>
  <si>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</si>
  <si>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</si>
  <si>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</si>
  <si>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</si>
  <si>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</si>
  <si>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</si>
  <si>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</si>
  <si>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</si>
  <si>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</si>
  <si>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</si>
  <si>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</si>
  <si>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</si>
  <si>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</si>
  <si>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</si>
  <si>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</si>
  <si>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</si>
  <si>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</si>
  <si>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</si>
  <si>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</si>
  <si>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</si>
  <si>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</si>
  <si>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</si>
  <si>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</si>
  <si>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</si>
  <si>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</si>
  <si>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</si>
  <si>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</si>
  <si>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</si>
  <si>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</si>
  <si>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</si>
  <si>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</si>
  <si>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</si>
  <si>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</si>
  <si>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</si>
  <si>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</si>
  <si>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</si>
  <si>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</si>
  <si>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</si>
  <si>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</si>
  <si>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</si>
  <si>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</si>
  <si>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</si>
  <si>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</si>
  <si>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</si>
  <si>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</si>
  <si>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</si>
  <si>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</si>
  <si>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</si>
  <si>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</si>
  <si>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</si>
  <si>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</si>
  <si>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</si>
  <si>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</si>
  <si>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</si>
  <si>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</si>
  <si>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</si>
  <si>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</si>
  <si>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</si>
  <si>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</si>
  <si>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</si>
  <si>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</si>
  <si>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</si>
  <si>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</si>
  <si>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</si>
  <si>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</si>
  <si>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</si>
  <si>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</si>
  <si>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</si>
  <si>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</si>
  <si>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</si>
  <si>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</si>
  <si>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</si>
  <si>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</si>
  <si>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</si>
  <si>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</si>
  <si>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</si>
  <si>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</si>
  <si>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</si>
  <si>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</si>
  <si>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</si>
  <si>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</si>
  <si>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</si>
  <si>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</si>
  <si>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</si>
  <si>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</si>
  <si>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</si>
  <si>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</si>
  <si>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</si>
  <si>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</si>
  <si>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</si>
  <si>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</si>
  <si>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</si>
  <si>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</si>
  <si>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</si>
  <si>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</si>
  <si>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</si>
  <si>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</si>
  <si>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</si>
  <si>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</si>
  <si>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</si>
  <si>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</si>
  <si>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</si>
  <si>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</si>
  <si>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</si>
  <si>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</si>
  <si>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</si>
  <si>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</si>
  <si>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</si>
  <si>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</si>
  <si>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</si>
  <si>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</si>
  <si>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</si>
  <si>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</si>
  <si>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</si>
  <si>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</si>
  <si>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</si>
  <si>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</si>
  <si>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</si>
  <si>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</si>
  <si>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</si>
  <si>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</si>
  <si>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</si>
  <si>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</si>
  <si>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</si>
  <si>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</si>
  <si>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</si>
  <si>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</si>
  <si>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</si>
  <si>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</si>
  <si>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</si>
  <si>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</si>
  <si>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</si>
  <si>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</si>
  <si>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</si>
  <si>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</si>
  <si>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</si>
  <si>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</si>
  <si>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</si>
  <si>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</si>
  <si>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</si>
  <si>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</si>
  <si>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</si>
  <si>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</si>
  <si>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</si>
  <si>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</si>
  <si>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</si>
  <si>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</si>
  <si>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</si>
  <si>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</si>
  <si>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</si>
  <si>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</si>
  <si>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</si>
  <si>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</si>
  <si>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</si>
  <si>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</si>
  <si>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</si>
  <si>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</si>
  <si>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</si>
  <si>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</si>
  <si>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</si>
  <si>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</si>
  <si>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</si>
  <si>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</si>
  <si>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</si>
  <si>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</si>
  <si>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</si>
  <si>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</si>
  <si>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</si>
  <si>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</si>
  <si>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</si>
  <si>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</si>
  <si>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</si>
  <si>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</si>
  <si>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</si>
  <si>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</si>
  <si>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</si>
  <si>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</si>
  <si>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</si>
  <si>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</si>
  <si>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</si>
  <si>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</si>
  <si>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</si>
  <si>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</si>
  <si>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</si>
  <si>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</si>
  <si>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</si>
  <si>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</si>
  <si>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</si>
  <si>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</si>
  <si>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</si>
  <si>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</si>
  <si>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</si>
  <si>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</si>
  <si>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</si>
  <si>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</si>
  <si>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</si>
  <si>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</si>
  <si>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</si>
  <si>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</si>
  <si>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</si>
  <si>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</si>
  <si>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</si>
  <si>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</si>
  <si>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</si>
  <si>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</si>
  <si>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</si>
  <si>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</si>
  <si>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</si>
  <si>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</si>
  <si>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</si>
  <si>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</si>
  <si>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</si>
  <si>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</si>
  <si>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</si>
  <si>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</si>
  <si>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</si>
  <si>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</si>
  <si>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</si>
  <si>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</si>
  <si>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</si>
  <si>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</si>
  <si>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</si>
  <si>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</si>
  <si>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</si>
  <si>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</si>
  <si>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</si>
  <si>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</si>
  <si>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</si>
  <si>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</si>
  <si>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</si>
  <si>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</si>
  <si>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</si>
  <si>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</si>
  <si>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</si>
  <si>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</si>
  <si>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</si>
  <si>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</si>
  <si>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</si>
  <si>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</si>
  <si>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</si>
  <si>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</si>
  <si>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</si>
  <si>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</si>
  <si>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</si>
  <si>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</si>
  <si>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</si>
  <si>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</si>
  <si>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</si>
  <si>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</si>
  <si>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</si>
  <si>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</si>
  <si>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</si>
  <si>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</si>
  <si>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</si>
  <si>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</si>
  <si>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</si>
  <si>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</si>
  <si>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</si>
  <si>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</si>
  <si>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</si>
  <si>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</si>
  <si>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</si>
  <si>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</si>
  <si>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</si>
  <si>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</si>
  <si>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</si>
  <si>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</si>
  <si>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</si>
  <si>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</si>
  <si>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</si>
  <si>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</si>
  <si>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</si>
  <si>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</si>
  <si>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</si>
  <si>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</si>
  <si>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</si>
  <si>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</si>
  <si>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</si>
  <si>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</si>
  <si>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</si>
  <si>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</si>
  <si>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</si>
  <si>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</si>
  <si>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</si>
  <si>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</si>
  <si>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May-24 ABP</t>
  </si>
  <si>
    <t>YTD ABP</t>
  </si>
  <si>
    <t>May-24 In-month</t>
  </si>
  <si>
    <t>YTD In-month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</si>
</sst>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BN64" zoomScale="90" zoomScaleNormal="90" zoomScaleSheetLayoutView="84" workbookViewId="0">
      <selection activeCell="BX80" sqref="BX80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331572.05719027994</v>
      </c>
      <c r="U32" s="239">
        <v>618127.85119761014</v>
      </c>
      <c r="V32" s="220">
        <v>618127.85119761014</v>
      </c>
      <c r="W32" s="221">
        <v>0</v>
      </c>
      <c r="X32" s="222"/>
      <c r="Y32" s="223">
        <v>618127.85119761014</v>
      </c>
      <c r="Z32" s="224">
        <v>-278469.32119761012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0</v>
      </c>
      <c r="AF32" s="221">
        <v>0</v>
      </c>
      <c r="AG32" s="220">
        <v>331572.05719027994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331572.05719027994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75233.289999999994</v>
      </c>
      <c r="BZ32" s="233">
        <v>75233.289999999994</v>
      </c>
      <c r="CA32" s="233">
        <v>181105.47719027998</v>
      </c>
      <c r="CB32" s="233">
        <v>0</v>
      </c>
      <c r="CC32" s="233">
        <v>0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6156</v>
      </c>
      <c r="S38" s="239">
        <v>71755.543799999985</v>
      </c>
      <c r="T38" s="239">
        <v>18244.46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-26755.543799999985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357196.1898451806</v>
      </c>
      <c r="S40" s="239">
        <v>872371.99984537577</v>
      </c>
      <c r="T40" s="239">
        <v>737900588.89525402</v>
      </c>
      <c r="U40" s="239">
        <v>738772960.89509964</v>
      </c>
      <c r="V40" s="220">
        <v>738772960.89448786</v>
      </c>
      <c r="W40" s="221">
        <v>6.1178207397460938E-4</v>
      </c>
      <c r="X40" s="222"/>
      <c r="Y40" s="223">
        <v>738772960.89509964</v>
      </c>
      <c r="Z40" s="224">
        <v>-233761622.58509964</v>
      </c>
      <c r="AA40" s="225">
        <v>505011338.31</v>
      </c>
      <c r="AB40" s="225">
        <v>546871114.82000005</v>
      </c>
      <c r="AC40" s="225">
        <v>504138966.31015462</v>
      </c>
      <c r="AD40" s="220">
        <v>170008.78057743999</v>
      </c>
      <c r="AE40" s="226">
        <v>182338.41973132241</v>
      </c>
      <c r="AF40" s="221">
        <v>-12329.639153882425</v>
      </c>
      <c r="AG40" s="220">
        <v>2911480.5823467933</v>
      </c>
      <c r="AH40" s="226">
        <v>2911470.077667858</v>
      </c>
      <c r="AI40" s="221">
        <v>10.504678935278207</v>
      </c>
      <c r="AJ40" s="227">
        <v>0</v>
      </c>
      <c r="AK40" s="228">
        <v>0</v>
      </c>
      <c r="AL40" s="228">
        <v>515175.81000019517</v>
      </c>
      <c r="AM40" s="219">
        <v>2911480.5823467933</v>
      </c>
      <c r="AN40" s="251">
        <v>3449008.8662499646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16890011.925176349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218953.169956019</v>
      </c>
      <c r="BZ40" s="253">
        <v>190409.11088019595</v>
      </c>
      <c r="CA40" s="253">
        <v>217004.87154645231</v>
      </c>
      <c r="CB40" s="253">
        <v>208526.24769218476</v>
      </c>
      <c r="CC40" s="253">
        <v>253744.06597055326</v>
      </c>
      <c r="CD40" s="253">
        <v>260822.83544513828</v>
      </c>
      <c r="CE40" s="253">
        <v>258728.44563689709</v>
      </c>
      <c r="CF40" s="253">
        <v>358466.34455106541</v>
      </c>
      <c r="CG40" s="253">
        <v>280436.76614882448</v>
      </c>
      <c r="CH40" s="253">
        <v>307192.53467428224</v>
      </c>
      <c r="CI40" s="253">
        <v>195307.12444924272</v>
      </c>
      <c r="CJ40" s="253">
        <v>180792.53550217647</v>
      </c>
      <c r="CK40" s="253">
        <v>128947.16490304419</v>
      </c>
      <c r="CL40" s="253">
        <v>245855.27275766918</v>
      </c>
      <c r="CM40" s="253">
        <v>252608.76865817423</v>
      </c>
      <c r="CN40" s="253">
        <v>265567.00985621213</v>
      </c>
      <c r="CO40" s="253">
        <v>347969.5434037986</v>
      </c>
      <c r="CP40" s="253">
        <v>364498.14109589776</v>
      </c>
      <c r="CQ40" s="253">
        <v>377295.94926296483</v>
      </c>
      <c r="CR40" s="253">
        <v>376749.8305752711</v>
      </c>
      <c r="CS40" s="253">
        <v>349329.2177857823</v>
      </c>
      <c r="CT40" s="253">
        <v>364088.30799973093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16890011.925176349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3394890</v>
      </c>
      <c r="S46" s="239">
        <v>9103581.0399999991</v>
      </c>
      <c r="T46" s="239">
        <v>50780893.32</v>
      </c>
      <c r="U46" s="239">
        <v>59884474.359999999</v>
      </c>
      <c r="V46" s="220">
        <v>59884474.359999999</v>
      </c>
      <c r="W46" s="221">
        <v>0</v>
      </c>
      <c r="X46" s="222">
        <v>59884474.360000007</v>
      </c>
      <c r="Y46" s="223">
        <v>0</v>
      </c>
      <c r="Z46" s="224">
        <v>1160154.7700000033</v>
      </c>
      <c r="AA46" s="225">
        <v>61044629.130000003</v>
      </c>
      <c r="AB46" s="225">
        <v>28428936.57</v>
      </c>
      <c r="AC46" s="225">
        <v>51941048.090000004</v>
      </c>
      <c r="AD46" s="220">
        <v>1615810</v>
      </c>
      <c r="AE46" s="226">
        <v>1727284</v>
      </c>
      <c r="AF46" s="221">
        <v>-111474</v>
      </c>
      <c r="AG46" s="220">
        <v>27320560.199999999</v>
      </c>
      <c r="AH46" s="226">
        <v>27320560.199999999</v>
      </c>
      <c r="AI46" s="221">
        <v>0</v>
      </c>
      <c r="AJ46" s="227">
        <v>0</v>
      </c>
      <c r="AK46" s="228">
        <v>0</v>
      </c>
      <c r="AL46" s="228">
        <v>5708691.04</v>
      </c>
      <c r="AM46" s="219">
        <v>27320560.199999999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2070714</v>
      </c>
      <c r="BZ46" s="233">
        <v>1797794</v>
      </c>
      <c r="CA46" s="233">
        <v>2045526</v>
      </c>
      <c r="CB46" s="233">
        <v>1932364</v>
      </c>
      <c r="CC46" s="233">
        <v>2383955</v>
      </c>
      <c r="CD46" s="233">
        <v>2446420.4</v>
      </c>
      <c r="CE46" s="233">
        <v>2422774.4</v>
      </c>
      <c r="CF46" s="233">
        <v>3351201.2</v>
      </c>
      <c r="CG46" s="233">
        <v>2617401.73</v>
      </c>
      <c r="CH46" s="233">
        <v>2857519.47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111530.4027057254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0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0</v>
      </c>
      <c r="CJ52" s="233">
        <v>0</v>
      </c>
      <c r="CK52" s="233">
        <v>0</v>
      </c>
      <c r="CL52" s="233">
        <v>9638.4298634577517</v>
      </c>
      <c r="CM52" s="233">
        <v>9638.4298634577517</v>
      </c>
      <c r="CN52" s="233">
        <v>9638.4298634577517</v>
      </c>
      <c r="CO52" s="233">
        <v>13769.185519225357</v>
      </c>
      <c r="CP52" s="233">
        <v>13769.185519225357</v>
      </c>
      <c r="CQ52" s="233">
        <v>13769.185519225357</v>
      </c>
      <c r="CR52" s="233">
        <v>13769.185519225357</v>
      </c>
      <c r="CS52" s="233">
        <v>13769.185519225357</v>
      </c>
      <c r="CT52" s="233">
        <v>13769.185519225357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0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600</v>
      </c>
      <c r="AE59" s="226">
        <v>600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2000000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65724.098931513232</v>
      </c>
      <c r="S83" s="177">
        <v>160516.44797154915</v>
      </c>
      <c r="T83" s="177">
        <v>62548078.646866463</v>
      </c>
      <c r="U83" s="177">
        <v>62708595.094838016</v>
      </c>
      <c r="V83" s="220">
        <v>62708595.094725467</v>
      </c>
      <c r="W83" s="221">
        <v>1.1254847049713135E-4</v>
      </c>
      <c r="X83" s="222"/>
      <c r="Y83" s="223">
        <v>62708595.094838016</v>
      </c>
      <c r="Z83" s="224">
        <v>-27381659.434838019</v>
      </c>
      <c r="AA83" s="225">
        <v>35326935.659999996</v>
      </c>
      <c r="AB83" s="225">
        <v>67432357.25</v>
      </c>
      <c r="AC83" s="225">
        <v>35166419.212028444</v>
      </c>
      <c r="AD83" s="220">
        <v>31281.615626248957</v>
      </c>
      <c r="AE83" s="226">
        <v>33550.269230563325</v>
      </c>
      <c r="AF83" s="221">
        <v>-2268.6536043143678</v>
      </c>
      <c r="AG83" s="220">
        <v>535712.42715181003</v>
      </c>
      <c r="AH83" s="226">
        <v>535710.49429088586</v>
      </c>
      <c r="AI83" s="221">
        <v>1.9328609241638333</v>
      </c>
      <c r="AJ83" s="227">
        <v>0</v>
      </c>
      <c r="AK83" s="228">
        <v>0</v>
      </c>
      <c r="AL83" s="228">
        <v>94792.349040035915</v>
      </c>
      <c r="AM83" s="219">
        <v>535712.42715181003</v>
      </c>
      <c r="AN83" s="229">
        <v>634617.63138999348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61253444.820882663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40287.383271907493</v>
      </c>
      <c r="BZ83" s="260">
        <v>35035.276401956056</v>
      </c>
      <c r="CA83" s="260">
        <v>39928.896364547225</v>
      </c>
      <c r="CB83" s="260">
        <v>38368.829575361997</v>
      </c>
      <c r="CC83" s="260">
        <v>46688.908138581799</v>
      </c>
      <c r="CD83" s="260">
        <v>47991.401721905444</v>
      </c>
      <c r="CE83" s="260">
        <v>47606.033997189064</v>
      </c>
      <c r="CF83" s="260">
        <v>65957.807397396042</v>
      </c>
      <c r="CG83" s="260">
        <v>51600.3649713837</v>
      </c>
      <c r="CH83" s="260">
        <v>56523.426380067933</v>
      </c>
      <c r="CI83" s="260">
        <v>35936.510898660657</v>
      </c>
      <c r="CJ83" s="260">
        <v>33265.826532400468</v>
      </c>
      <c r="CK83" s="260">
        <v>23726.278342160131</v>
      </c>
      <c r="CL83" s="260">
        <v>45237.370187411128</v>
      </c>
      <c r="CM83" s="260">
        <v>46480.013433104061</v>
      </c>
      <c r="CN83" s="260">
        <v>48864.32981354303</v>
      </c>
      <c r="CO83" s="260">
        <v>64026.395986298943</v>
      </c>
      <c r="CP83" s="260">
        <v>67067.657961645193</v>
      </c>
      <c r="CQ83" s="260">
        <v>69422.454664385528</v>
      </c>
      <c r="CR83" s="260">
        <v>69321.968825849879</v>
      </c>
      <c r="CS83" s="260">
        <v>64276.576072583943</v>
      </c>
      <c r="CT83" s="260">
        <v>66992.248671950496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61253444.820882663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1243.1040000000003</v>
      </c>
      <c r="S84" s="239">
        <v>849075.4800592002</v>
      </c>
      <c r="T84" s="239">
        <v>9937275.5277376883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363112768.3899408</v>
      </c>
      <c r="AD84" s="220">
        <v>676.75200000000007</v>
      </c>
      <c r="AE84" s="226">
        <v>676.75200000000007</v>
      </c>
      <c r="AF84" s="221">
        <v>0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14409.27736</v>
      </c>
      <c r="BZ84" s="233">
        <v>14519.67736</v>
      </c>
      <c r="CA84" s="233">
        <v>33889.759803011519</v>
      </c>
      <c r="CB84" s="233">
        <v>676.75200000000007</v>
      </c>
      <c r="CC84" s="233">
        <v>566.35200000000009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624659.76</v>
      </c>
      <c r="S85" s="177">
        <v>1193019.588977023</v>
      </c>
      <c r="T85" s="177">
        <v>259717833.64283755</v>
      </c>
      <c r="U85" s="177">
        <v>260910853.23181474</v>
      </c>
      <c r="V85" s="220">
        <v>260910853.23181474</v>
      </c>
      <c r="W85" s="221">
        <v>0</v>
      </c>
      <c r="X85" s="222"/>
      <c r="Y85" s="223">
        <v>260910853.23181474</v>
      </c>
      <c r="Z85" s="224">
        <v>-260874053.23181474</v>
      </c>
      <c r="AA85" s="225">
        <v>36800</v>
      </c>
      <c r="AB85" s="225">
        <v>0</v>
      </c>
      <c r="AC85" s="225">
        <v>-1156219.588977023</v>
      </c>
      <c r="AD85" s="220">
        <v>297309.04000000004</v>
      </c>
      <c r="AE85" s="226">
        <v>317820.25600000005</v>
      </c>
      <c r="AF85" s="221">
        <v>-20511.216000000015</v>
      </c>
      <c r="AG85" s="220">
        <v>5216503.0768000009</v>
      </c>
      <c r="AH85" s="226">
        <v>5216503.0768000009</v>
      </c>
      <c r="AI85" s="221">
        <v>0</v>
      </c>
      <c r="AJ85" s="227">
        <v>0</v>
      </c>
      <c r="AK85" s="228">
        <v>0</v>
      </c>
      <c r="AL85" s="228">
        <v>568359.82897702302</v>
      </c>
      <c r="AM85" s="219">
        <v>5216503.0768000009</v>
      </c>
      <c r="AN85" s="229">
        <v>5841660.3236298859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-5628797.6783200009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381011.37600000005</v>
      </c>
      <c r="BZ85" s="233">
        <v>330794.09600000008</v>
      </c>
      <c r="CA85" s="233">
        <v>376376.78400000004</v>
      </c>
      <c r="CB85" s="233">
        <v>361074.97600000008</v>
      </c>
      <c r="CC85" s="233">
        <v>438647.72000000003</v>
      </c>
      <c r="CD85" s="233">
        <v>450141.35360000003</v>
      </c>
      <c r="CE85" s="233">
        <v>629790.48960000009</v>
      </c>
      <c r="CF85" s="233">
        <v>616621.02080000017</v>
      </c>
      <c r="CG85" s="233">
        <v>481601.91832000006</v>
      </c>
      <c r="CH85" s="233">
        <v>525783.5824800001</v>
      </c>
      <c r="CI85" s="233">
        <v>334301.23547750677</v>
      </c>
      <c r="CJ85" s="233">
        <v>308946.80643750675</v>
      </c>
      <c r="CK85" s="233">
        <v>219987.66587750672</v>
      </c>
      <c r="CL85" s="233">
        <v>418744.75440121285</v>
      </c>
      <c r="CM85" s="233">
        <v>429538.0030412128</v>
      </c>
      <c r="CN85" s="233">
        <v>450827.72304121283</v>
      </c>
      <c r="CO85" s="233">
        <v>589740.62154929293</v>
      </c>
      <c r="CP85" s="233">
        <v>616734.78864388459</v>
      </c>
      <c r="CQ85" s="233">
        <v>637336.20562488714</v>
      </c>
      <c r="CR85" s="233">
        <v>635364.33466488717</v>
      </c>
      <c r="CS85" s="233">
        <v>588149.85918400483</v>
      </c>
      <c r="CT85" s="233">
        <v>611988.32568677177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-5628797.6783200009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4450469.1527766939</v>
      </c>
      <c r="S86" s="280">
        <f>SUM('Pillar C Tunnels'!S2:S85)</f>
        <v>17824449.629645821</v>
      </c>
      <c r="T86" s="280">
        <f>SUM('Pillar C Tunnels'!T2:T85)</f>
        <v>2730288944.3714342</v>
      </c>
      <c r="U86" s="280">
        <f>SUM('Pillar C Tunnels'!U2:U85)</f>
        <v>2748113394.0010815</v>
      </c>
      <c r="V86" s="280">
        <f>SUM('Pillar C Tunnels'!V2:V85)</f>
        <v>2748113394.0003567</v>
      </c>
      <c r="W86" s="280">
        <f>SUM('Pillar C Tunnels'!W2:W85)</f>
        <v>7.2433054447174072E-4</v>
      </c>
      <c r="X86" s="280">
        <f>SUM('Pillar C Tunnels'!X2:X85)</f>
        <v>2754401971.9117413</v>
      </c>
      <c r="Y86" s="280">
        <f>SUM('Pillar C Tunnels'!Y2:Y85)</f>
        <v>-6288577.9106599987</v>
      </c>
      <c r="Z86" s="280">
        <f>SUM('Pillar C Tunnels'!Z2:Z85)</f>
        <v>183608699.16891897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2913897643.5403533</v>
      </c>
      <c r="AD86" s="280">
        <f>SUM('Pillar C Tunnels'!AD2:AD85)</f>
        <v>2118764.1882036892</v>
      </c>
      <c r="AE86" s="280">
        <f>SUM('Pillar C Tunnels'!AE2:AE85)</f>
        <v>2265347.6969618862</v>
      </c>
      <c r="AF86" s="280">
        <f>SUM('Pillar C Tunnels'!AF2:AF85)</f>
        <v>-146583.50875819681</v>
      </c>
      <c r="AG86" s="280">
        <f>SUM('Pillar C Tunnels'!AG2:AG85)</f>
        <v>37439990.146651894</v>
      </c>
      <c r="AH86" s="280">
        <f>SUM('Pillar C Tunnels'!AH2:AH85)</f>
        <v>37439977.709112033</v>
      </c>
      <c r="AI86" s="280">
        <f>SUM('Pillar C Tunnels'!AI2:AI85)</f>
        <v>12.43753985944204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37439990.146651894</v>
      </c>
      <c r="AN86" s="280">
        <f>SUM('Pillar C Tunnels'!AN2:AN85)</f>
        <v>41677703.15404097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112450675.29445262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4118764.1882036887</v>
      </c>
      <c r="BY86" s="280">
        <f>SUM('Pillar C Tunnels'!BY2:BY85)</f>
        <v>2803686.496587927</v>
      </c>
      <c r="BZ86" s="280">
        <f>SUM('Pillar C Tunnels'!BZ2:BZ85)</f>
        <v>2447463.4506421518</v>
      </c>
      <c r="CA86" s="280">
        <f>SUM('Pillar C Tunnels'!CA2:CA85)</f>
        <v>2896909.7889042911</v>
      </c>
      <c r="CB86" s="280">
        <f>SUM('Pillar C Tunnels'!CB2:CB85)</f>
        <v>2574688.8052675468</v>
      </c>
      <c r="CC86" s="280">
        <f>SUM('Pillar C Tunnels'!CC2:CC85)</f>
        <v>3126680.0461091353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4392956.7727484619</v>
      </c>
      <c r="CG86" s="280">
        <f>SUM('Pillar C Tunnels'!CG2:CG85)</f>
        <v>3431040.7794402083</v>
      </c>
      <c r="CH86" s="280">
        <f>SUM('Pillar C Tunnels'!CH2:CH85)</f>
        <v>3747729.4135343507</v>
      </c>
      <c r="CI86" s="280">
        <f>SUM('Pillar C Tunnels'!CI2:CI85)</f>
        <v>2382399.4114640336</v>
      </c>
      <c r="CJ86" s="280">
        <f>SUM('Pillar C Tunnels'!CJ2:CJ85)</f>
        <v>2202774.2991107069</v>
      </c>
      <c r="CK86" s="280">
        <f>SUM('Pillar C Tunnels'!CK2:CK85)</f>
        <v>1568246.2497613346</v>
      </c>
      <c r="CL86" s="280">
        <f>SUM('Pillar C Tunnels'!CL2:CL85)</f>
        <v>2986334.5060485369</v>
      </c>
      <c r="CM86" s="280">
        <f>SUM('Pillar C Tunnels'!CM2:CM85)</f>
        <v>3063072.4538347344</v>
      </c>
      <c r="CN86" s="280">
        <f>SUM('Pillar C Tunnels'!CN2:CN85)</f>
        <v>3216120.1314132116</v>
      </c>
      <c r="CO86" s="280">
        <f>SUM('Pillar C Tunnels'!CO2:CO85)</f>
        <v>4206848.6345768515</v>
      </c>
      <c r="CP86" s="280">
        <f>SUM('Pillar C Tunnels'!CP2:CP85)</f>
        <v>4400830.4912008001</v>
      </c>
      <c r="CQ86" s="280">
        <f>SUM('Pillar C Tunnels'!CQ2:CQ85)</f>
        <v>4547838.3357744496</v>
      </c>
      <c r="CR86" s="280">
        <f>SUM('Pillar C Tunnels'!CR2:CR85)</f>
        <v>4535213.5702882195</v>
      </c>
      <c r="CS86" s="280">
        <f>SUM('Pillar C Tunnels'!CS2:CS85)</f>
        <v>4198222.2790423967</v>
      </c>
      <c r="CT86" s="280">
        <f>SUM('Pillar C Tunnels'!CT2:CT85)</f>
        <v>4369802.7915256908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112450675.29445262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>
        <v>1876.61</v>
      </c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>
        <v>-14255.02</v>
      </c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AY89" s="1">
        <v>-237.71</v>
      </c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  <c r="AY90" s="1">
        <v>2974.37</v>
      </c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AY91" s="1">
        <v>-7408.72</v>
      </c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>
        <v>-921.21</v>
      </c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>
        <v>1916.13</v>
      </c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>
        <v>2234.21</v>
      </c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  <c r="AY95" s="1">
        <v>39264.18</v>
      </c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483</v>
      </c>
      <c r="B2" s="174">
        <f>SUM(YTD!B2:B13)</f>
        <v>4450469.1527766939</v>
      </c>
      <c r="C2" s="174">
        <f>SUM(YTD!C2:C13)</f>
        <v>4652554.5219485685</v>
      </c>
      <c r="D2" s="176">
        <f>B2-C2</f>
        <v>-202085.3691718746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37439990.146651894</v>
      </c>
      <c r="C2" s="174">
        <f>SUM('2024_25'!C2:C13)</f>
        <v>35079197.627024174</v>
      </c>
      <c r="D2" s="176">
        <f>B2-C2</f>
        <v>2360792.5196277201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41677703.15404097</v>
      </c>
      <c r="C2" s="174">
        <f>SUM('2025_26'!C2:C13)</f>
        <v>41665922.931398585</v>
      </c>
      <c r="D2" s="176">
        <f>B2-C2</f>
        <v>11780.22264238447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AF23" workbookViewId="0">
      <selection activeCell="BX32" sqref="BX32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6" width="11.81640625" bestFit="1" customWidth="1"/>
    <col min="77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SUM(BW3:BX3)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67" si="0">SUM(BW4:BX4)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181105.47719027998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si="0"/>
        <v>281264.92310411937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0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0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 t="shared" si="0"/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 t="shared" si="0"/>
        <v>3436552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 t="shared" si="0"/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 t="shared" si="0"/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si="0"/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0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 t="shared" si="0"/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 t="shared" si="0"/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si="0"/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0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0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0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0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0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0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si="0"/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ref="R68:R79" si="1">SUM(BW68:BX68)</f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1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1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1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1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1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1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1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1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1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1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1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 t="shared" ref="R81" si="2">SUM(BW81:BX81)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3">SUM(BW83:BX83)</f>
        <v>51752.745851157961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3"/>
        <v>33433.807803011521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3"/>
        <v>637845.56800000009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4">SUM(R3:R85)</f>
        <v>4652554.5219485695</v>
      </c>
      <c r="S86" s="281">
        <f t="shared" si="4"/>
        <v>13241788.351211874</v>
      </c>
      <c r="T86" s="281">
        <f t="shared" si="4"/>
        <v>2734871605.6458101</v>
      </c>
      <c r="U86" s="281">
        <f t="shared" si="4"/>
        <v>2748113393.9970222</v>
      </c>
      <c r="V86" s="281">
        <f t="shared" si="4"/>
        <v>2748113394.0003562</v>
      </c>
      <c r="W86" s="281">
        <f t="shared" si="4"/>
        <v>-3.3340007066726685E-3</v>
      </c>
      <c r="X86" s="281">
        <f t="shared" si="4"/>
        <v>2754401971.9117413</v>
      </c>
      <c r="Y86" s="281">
        <f t="shared" si="4"/>
        <v>-6288577.9147183895</v>
      </c>
      <c r="Z86" s="281">
        <f t="shared" si="4"/>
        <v>183608699.17297739</v>
      </c>
      <c r="AA86" s="281">
        <f t="shared" si="4"/>
        <v>2931722093.1699991</v>
      </c>
      <c r="AB86" s="281">
        <f t="shared" si="4"/>
        <v>3014301046.710001</v>
      </c>
      <c r="AC86" s="281">
        <f t="shared" si="4"/>
        <v>2918480304.8187871</v>
      </c>
      <c r="AD86" s="281">
        <f t="shared" si="4"/>
        <v>2416431.5976399998</v>
      </c>
      <c r="AE86" s="281">
        <f t="shared" si="4"/>
        <v>2416431.5976399998</v>
      </c>
      <c r="AF86" s="281">
        <f t="shared" si="4"/>
        <v>0</v>
      </c>
      <c r="AG86" s="281">
        <f t="shared" si="4"/>
        <v>6509275.7631430896</v>
      </c>
      <c r="AH86" s="281">
        <f t="shared" si="4"/>
        <v>6509275.7631430896</v>
      </c>
      <c r="AI86" s="281">
        <f t="shared" si="4"/>
        <v>0</v>
      </c>
      <c r="AJ86" s="281">
        <f t="shared" si="4"/>
        <v>7231986.2527099429</v>
      </c>
      <c r="AK86" s="281">
        <f t="shared" si="4"/>
        <v>-499473.66464115935</v>
      </c>
      <c r="AL86" s="281">
        <f t="shared" si="4"/>
        <v>6509275.7631430896</v>
      </c>
      <c r="AM86" s="281">
        <f t="shared" si="4"/>
        <v>35079197.627024181</v>
      </c>
      <c r="AN86" s="281">
        <f t="shared" si="4"/>
        <v>41665922.931398593</v>
      </c>
      <c r="AO86" s="281">
        <f t="shared" si="4"/>
        <v>270850802.62221372</v>
      </c>
      <c r="AP86" s="281">
        <f t="shared" si="4"/>
        <v>513788014.28952944</v>
      </c>
      <c r="AQ86" s="281">
        <f t="shared" si="4"/>
        <v>376954485.26740009</v>
      </c>
      <c r="AR86" s="281">
        <f t="shared" si="4"/>
        <v>386560211.69414043</v>
      </c>
      <c r="AS86" s="281">
        <f t="shared" si="4"/>
        <v>436797138.46010911</v>
      </c>
      <c r="AT86" s="281">
        <f t="shared" si="4"/>
        <v>444093420.42667174</v>
      </c>
      <c r="AU86" s="281">
        <f t="shared" si="4"/>
        <v>84294184.594355464</v>
      </c>
      <c r="AV86" s="281">
        <f t="shared" si="4"/>
        <v>29784970.093115028</v>
      </c>
      <c r="AW86" s="281">
        <f t="shared" si="4"/>
        <v>0</v>
      </c>
      <c r="AX86" s="281">
        <f t="shared" si="4"/>
        <v>115003257.63985296</v>
      </c>
      <c r="AY86" s="281">
        <f t="shared" si="4"/>
        <v>274339.27</v>
      </c>
      <c r="AZ86" s="281">
        <f t="shared" si="4"/>
        <v>209129.58727539959</v>
      </c>
      <c r="BA86" s="281">
        <f t="shared" si="4"/>
        <v>-35066.749999999993</v>
      </c>
      <c r="BB86" s="281">
        <f t="shared" si="4"/>
        <v>186029.93</v>
      </c>
      <c r="BC86" s="281">
        <f t="shared" si="4"/>
        <v>163932.15</v>
      </c>
      <c r="BD86" s="281">
        <f t="shared" si="4"/>
        <v>133068.41</v>
      </c>
      <c r="BE86" s="281">
        <f t="shared" si="4"/>
        <v>120173.01125</v>
      </c>
      <c r="BF86" s="281">
        <f t="shared" si="4"/>
        <v>-1380288.79</v>
      </c>
      <c r="BG86" s="281">
        <f t="shared" si="4"/>
        <v>60567.34</v>
      </c>
      <c r="BH86" s="281">
        <f t="shared" si="4"/>
        <v>46938.15</v>
      </c>
      <c r="BI86" s="281">
        <f t="shared" si="4"/>
        <v>58085.778049999979</v>
      </c>
      <c r="BJ86" s="281">
        <f t="shared" si="4"/>
        <v>-336381.75121655897</v>
      </c>
      <c r="BK86" s="281">
        <f t="shared" si="4"/>
        <v>29834.711516881984</v>
      </c>
      <c r="BL86" s="281">
        <f t="shared" si="4"/>
        <v>22637.468483118013</v>
      </c>
      <c r="BM86" s="281">
        <f t="shared" si="4"/>
        <v>7892.2733336122583</v>
      </c>
      <c r="BN86" s="281">
        <f t="shared" si="4"/>
        <v>-45740.539600000055</v>
      </c>
      <c r="BO86" s="281">
        <f t="shared" si="4"/>
        <v>122434.88219027706</v>
      </c>
      <c r="BP86" s="281">
        <f t="shared" si="4"/>
        <v>-377753.13499999995</v>
      </c>
      <c r="BQ86" s="281">
        <f t="shared" si="4"/>
        <v>-163124.57999999999</v>
      </c>
      <c r="BR86" s="281">
        <f t="shared" si="4"/>
        <v>66012.63</v>
      </c>
      <c r="BS86" s="281">
        <f t="shared" si="4"/>
        <v>63730.71</v>
      </c>
      <c r="BT86" s="281">
        <f t="shared" si="4"/>
        <v>1809707.1699999997</v>
      </c>
      <c r="BU86" s="281">
        <f t="shared" si="4"/>
        <v>2557212.5745792002</v>
      </c>
      <c r="BV86" s="281">
        <f t="shared" si="4"/>
        <v>2416431.5976399998</v>
      </c>
      <c r="BW86" s="281">
        <f>SUM(BW3:BW85)</f>
        <v>2187838.4346929211</v>
      </c>
      <c r="BX86" s="281">
        <f>SUM(BX3:BX85)</f>
        <v>2464716.0872556479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3" sqref="D13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487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355972.51719027996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Tunnels'!$BX$1:$BX$86)</f>
        <v>3078</v>
      </c>
      <c r="E2" s="174">
        <f>SUMIF('Pillar C Tunnels'!$B$1:$B$86,'In-month Summary'!$A2,'Pillar C Tunnels'!$R$1:$R$86)</f>
        <v>6156</v>
      </c>
    </row>
    <row r="3" spans="1:5" x14ac:dyDescent="0.35">
      <c r="A3" t="s">
        <v>470</v>
      </c>
      <c r="B3" s="174">
        <f>SUMIF('Pillar C Tunnels'!$B$1:$B$86,'In-month Summary'!$A3,'Pillar C Tunnels'!$AM$1:$AM$86)</f>
        <v>2911480.5823467933</v>
      </c>
      <c r="C3" s="174">
        <f>SUMIF('Pillar C Tunnels'!$B$1:$B$86,'In-month Summary'!$A3,'Pillar C Tunnels'!$AN$1:$AN$86)</f>
        <v>3449008.8662499646</v>
      </c>
      <c r="D3" s="174">
        <f>SUMIF('Pillar C Tunnels'!$B$1:$B$86,'In-month Summary'!$A3,'Pillar C Tunnels'!$BX$1:$BX$86)</f>
        <v>170008.78057743999</v>
      </c>
      <c r="E3" s="174">
        <f>SUMIF('Pillar C Tunnels'!$B$1:$B$86,'In-month Summary'!$A3,'Pillar C Tunnels'!$R$1:$R$86)</f>
        <v>357196.1898451806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Tunnels'!$BX$1:$BX$86)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27320560.199999999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Tunnels'!$BX$1:$BX$86)</f>
        <v>1615810</v>
      </c>
      <c r="E5" s="174">
        <f>SUMIF('Pillar C Tunnels'!$B$1:$B$86,'In-month Summary'!$A5,'Pillar C Tunnels'!$R$1:$R$86)</f>
        <v>3394890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Tunnels'!$BX$1:$BX$86)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111530.4027057254</v>
      </c>
      <c r="D7" s="174">
        <f>SUMIF('Pillar C Tunnels'!$B$1:$B$86,'In-month Summary'!$A7,'Pillar C Tunnels'!$BX$1:$BX$86)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Tunnels'!$BX$1:$BX$86)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Tunnels'!$BX$1:$BX$86)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Tunnels'!$BX$1:$BX$86)</f>
        <v>600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Tunnels'!$BX$1:$BX$86)</f>
        <v>2000000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Tunnels'!$BX$1:$BX$86)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5818376.8471148219</v>
      </c>
      <c r="C13" s="174">
        <f>SUMIF('Pillar C Tunnels'!$B$1:$B$86,'In-month Summary'!$A13,'Pillar C Tunnels'!$AN$1:$AN$86)</f>
        <v>6476940.3550198795</v>
      </c>
      <c r="D13" s="174">
        <f>SUMIF('Pillar C Tunnels'!$B$1:$B$86,'In-month Summary'!$A13,'Pillar C Tunnels'!$BX$1:$BX$86)</f>
        <v>329267.40762624901</v>
      </c>
      <c r="E13" s="174">
        <f>SUMIF('Pillar C Tunnels'!$B$1:$B$86,'In-month Summary'!$A13,'Pillar C Tunnels'!$R$1:$R$86)</f>
        <v>691626.9629315132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F5" sqref="F5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484</v>
      </c>
      <c r="E1" s="282" t="s">
        <v>485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Summary'!$A2,ABP!BX$1:BX$85)</f>
        <v>181105.47719027998</v>
      </c>
      <c r="E2" s="174">
        <f>SUMIF(ABP!$B$1:$B$85,'ABP Summary'!$A2,ABP!R$1:R$85)</f>
        <v>181105.47719027998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Summary'!$A3,ABP!BX$1:BX$85)</f>
        <v>142696.40731617939</v>
      </c>
      <c r="E3" s="174">
        <f>SUMIF(ABP!$B$1:$B$85,'ABP Summary'!$A3,ABP!R$1:R$85)</f>
        <v>281264.92310411937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Summary'!$A4,ABP!BX$1:BX$85)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Summary'!$A5,ABP!BX$1:BX$85)</f>
        <v>1727284</v>
      </c>
      <c r="E5" s="174">
        <f>SUMIF(ABP!$B$1:$B$85,'ABP Summary'!$A5,ABP!R$1:R$85)</f>
        <v>3436552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Summary'!$A6,ABP!BX$1:BX$85)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Summary'!$A7,ABP!BX$1:BX$85)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Summary'!$A8,ABP!BX$1:BX$85)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Summary'!$A9,ABP!BX$1:BX$85)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Summary'!$A10,ABP!BX$1:BX$85)</f>
        <v>600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Summary'!$A11,ABP!BX$1:BX$85)</f>
        <v>30000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Summary'!$A12,ABP!BX$1:BX$85)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Summary'!$A13,ABP!BX$1:BX$85)</f>
        <v>383030.20274918858</v>
      </c>
      <c r="E13" s="174">
        <f>SUMIF(ABP!$B$1:$B$85,'ABP Summary'!$A13,ABP!R$1:R$85)</f>
        <v>723032.12165416963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F11" sqref="F1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181105.47719027998</v>
      </c>
      <c r="D2" s="176">
        <f>B2-C2</f>
        <v>-178027.47719027998</v>
      </c>
    </row>
    <row r="3" spans="1:4" x14ac:dyDescent="0.35">
      <c r="A3" t="s">
        <v>470</v>
      </c>
      <c r="B3" s="174">
        <f>'In-month Summary'!D3</f>
        <v>170008.78057743999</v>
      </c>
      <c r="C3" s="174">
        <f>'ABP Summary'!D3</f>
        <v>142696.40731617939</v>
      </c>
      <c r="D3" s="176">
        <f t="shared" ref="D3:D13" si="0">B3-C3</f>
        <v>27312.373261260596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1615810</v>
      </c>
      <c r="C5" s="174">
        <f>'ABP Summary'!D5</f>
        <v>1727284</v>
      </c>
      <c r="D5" s="176">
        <f t="shared" si="0"/>
        <v>-111474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600</v>
      </c>
      <c r="C10" s="174">
        <f>'ABP Summary'!D10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2000000</v>
      </c>
      <c r="C11" s="174">
        <f>'ABP Summary'!D11</f>
        <v>30000</v>
      </c>
      <c r="D11" s="176">
        <f t="shared" si="0"/>
        <v>1970000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329267.40762624901</v>
      </c>
      <c r="C13" s="174">
        <f>'ABP Summary'!D13</f>
        <v>383030.20274918858</v>
      </c>
      <c r="D13" s="176">
        <f t="shared" si="0"/>
        <v>-53762.795122939569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218</v>
      </c>
      <c r="B2" s="174">
        <f>'In-month Summary'!E2</f>
        <v>6156</v>
      </c>
      <c r="C2" s="174">
        <f>'ABP Summary'!E2</f>
        <v>181105.47719027998</v>
      </c>
      <c r="D2" s="176">
        <f>B2-C2</f>
        <v>-174949.47719027998</v>
      </c>
    </row>
    <row r="3" spans="1:4" x14ac:dyDescent="0.35">
      <c r="A3" t="s">
        <v>470</v>
      </c>
      <c r="B3" s="174">
        <f>'In-month Summary'!E3</f>
        <v>357196.1898451806</v>
      </c>
      <c r="C3" s="174">
        <f>'ABP Summary'!E3</f>
        <v>281264.92310411937</v>
      </c>
      <c r="D3" s="176">
        <f t="shared" ref="D3:D13" si="0">B3-C3</f>
        <v>75931.266741061234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3394890</v>
      </c>
      <c r="C5" s="174">
        <f>'ABP Summary'!E5</f>
        <v>3436552</v>
      </c>
      <c r="D5" s="176">
        <f t="shared" si="0"/>
        <v>-41662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691626.9629315132</v>
      </c>
      <c r="C13" s="174">
        <f>'ABP Summary'!E13</f>
        <v>723032.12165416963</v>
      </c>
      <c r="D13" s="176">
        <f t="shared" si="0"/>
        <v>-31405.15872265643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H15" sqref="H15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355972.51719027996</v>
      </c>
      <c r="C2" s="174">
        <f>'ABP Summary'!B2</f>
        <v>331572.05719027994</v>
      </c>
      <c r="D2" s="176">
        <f>B2-C2</f>
        <v>24400.460000000021</v>
      </c>
    </row>
    <row r="3" spans="1:4" x14ac:dyDescent="0.35">
      <c r="A3" t="s">
        <v>470</v>
      </c>
      <c r="B3" s="174">
        <f>'In-month Summary'!B3</f>
        <v>2911480.5823467933</v>
      </c>
      <c r="C3" s="174">
        <f>'ABP Summary'!B3</f>
        <v>2141801.4413098698</v>
      </c>
      <c r="D3" s="176">
        <f t="shared" ref="D3:D13" si="0">B3-C3</f>
        <v>769679.14103692351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27320560.199999999</v>
      </c>
      <c r="C5" s="174">
        <f>'ABP Summary'!B5</f>
        <v>26120727.199999999</v>
      </c>
      <c r="D5" s="176">
        <f t="shared" si="0"/>
        <v>1199833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5818376.8471148219</v>
      </c>
      <c r="C13" s="174">
        <f>'ABP Summary'!B13</f>
        <v>5451496.9285240285</v>
      </c>
      <c r="D13" s="176">
        <f t="shared" si="0"/>
        <v>366879.91859079339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sqref="A1:D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3449008.8662499646</v>
      </c>
      <c r="C3" s="174">
        <f>'ABP Summary'!C3</f>
        <v>2712752.353883089</v>
      </c>
      <c r="D3" s="176">
        <f t="shared" ref="D3:D13" si="0">B3-C3</f>
        <v>736256.51236687554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111530.4027057254</v>
      </c>
      <c r="C7" s="174">
        <f>'ABP Summary'!C7</f>
        <v>111530.4027057254</v>
      </c>
      <c r="D7" s="176">
        <f t="shared" si="0"/>
        <v>0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6476940.3550198795</v>
      </c>
      <c r="C13" s="174">
        <f>'ABP Summary'!C13</f>
        <v>6475109.6447443739</v>
      </c>
      <c r="D13" s="176">
        <f t="shared" si="0"/>
        <v>1830.7102755056694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1" sqref="C1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SUM('In-month'!B2:B13)</f>
        <v>4118764.1882036887</v>
      </c>
      <c r="C2" s="174">
        <f>SUM('In-month'!C2:C13)</f>
        <v>2464716.0872556479</v>
      </c>
      <c r="D2" s="176">
        <f>B2-C2</f>
        <v>1654048.1009480408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2024-06-08T13:45:19Z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