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ranetproj-my.sharepoint.com/personal/uranet506_uranetproj_onmicrosoft_com/Documents/Desktop/"/>
    </mc:Choice>
  </mc:AlternateContent>
  <xr:revisionPtr revIDLastSave="0" documentId="8_{C2D913A9-5D60-46CB-AEBA-66CAFDDF9ADF}" xr6:coauthVersionLast="47" xr6:coauthVersionMax="47" xr10:uidLastSave="{00000000-0000-0000-0000-000000000000}"/>
  <bookViews>
    <workbookView xWindow="-120" yWindow="-120" windowWidth="20730" windowHeight="11160" tabRatio="4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_xlchart.v1.0" hidden="1">C̳álculos!$A$14:$A$15</definedName>
    <definedName name="_xlchart.v1.1" hidden="1">C̳álculos!$B$13</definedName>
    <definedName name="_xlchart.v1.2" hidden="1">C̳álculos!$B$14:$B$15</definedName>
    <definedName name="_xlchart.v1.3" hidden="1">C̳álculos!$D$13</definedName>
    <definedName name="_xlchart.v1.4" hidden="1">C̳álculos!$D$14:$D$15</definedName>
    <definedName name="_xlchart.v1.5" hidden="1">C̳álculos!$A$14:$A$15</definedName>
    <definedName name="_xlchart.v1.6" hidden="1">C̳álculos!$B$13</definedName>
    <definedName name="_xlchart.v1.7" hidden="1">C̳álculos!$B$14:$B$15</definedName>
    <definedName name="_xlchart.v1.8" hidden="1">C̳álculos!$D$13</definedName>
    <definedName name="_xlchart.v1.9" hidden="1">C̳álculos!$D$14:$D$15</definedName>
    <definedName name="SegmentaçãodeDados_Auto_Renewal">#N/A</definedName>
    <definedName name="SegmentaçãodeDados_EA_Play_Season_Pass">#N/A</definedName>
    <definedName name="SegmentaçãodeDados_Minecraft_Season_Pass">#N/A</definedName>
    <definedName name="SegmentaçãodeDados_Plan">#N/A</definedName>
    <definedName name="SegmentaçãodeDados_Start_Dat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N2" i="2"/>
  <c r="B27" i="3" s="1"/>
  <c r="N3" i="2"/>
  <c r="B28" i="3" s="1"/>
  <c r="N4" i="2"/>
  <c r="B29" i="3" s="1"/>
  <c r="N5" i="2"/>
  <c r="B30" i="3" s="1"/>
  <c r="N6" i="2"/>
  <c r="N7" i="2"/>
  <c r="B31" i="3" s="1"/>
  <c r="N8" i="2"/>
  <c r="B32" i="3" s="1"/>
  <c r="N9" i="2"/>
  <c r="B33" i="3" s="1"/>
  <c r="N10" i="2"/>
  <c r="N11" i="2"/>
  <c r="B35" i="3" s="1"/>
  <c r="N12" i="2"/>
  <c r="B36" i="3" s="1"/>
  <c r="N13" i="2"/>
  <c r="B37" i="3" s="1"/>
  <c r="N14" i="2"/>
  <c r="B38" i="3" s="1"/>
  <c r="N15" i="2"/>
  <c r="B39" i="3" s="1"/>
  <c r="N16" i="2"/>
  <c r="B40" i="3" s="1"/>
  <c r="N17" i="2"/>
  <c r="B41" i="3" s="1"/>
  <c r="N18" i="2"/>
  <c r="B42" i="3" s="1"/>
  <c r="N19" i="2"/>
  <c r="B43" i="3" s="1"/>
  <c r="N20" i="2"/>
  <c r="B44" i="3" s="1"/>
  <c r="N21" i="2"/>
  <c r="B45" i="3" s="1"/>
  <c r="N22" i="2"/>
  <c r="B46" i="3" s="1"/>
  <c r="N23" i="2"/>
  <c r="B47" i="3" s="1"/>
  <c r="N24" i="2"/>
  <c r="B48" i="3" s="1"/>
  <c r="N25" i="2"/>
  <c r="B49" i="3" s="1"/>
  <c r="N26" i="2"/>
  <c r="B50" i="3" s="1"/>
  <c r="N27" i="2"/>
  <c r="B51" i="3" s="1"/>
  <c r="N28" i="2"/>
  <c r="B52" i="3" s="1"/>
  <c r="N29" i="2"/>
  <c r="B53" i="3" s="1"/>
  <c r="N30" i="2"/>
  <c r="B54" i="3" s="1"/>
  <c r="N31" i="2"/>
  <c r="B55" i="3" s="1"/>
  <c r="N32" i="2"/>
  <c r="B56" i="3" s="1"/>
  <c r="N33" i="2"/>
  <c r="B57" i="3" s="1"/>
  <c r="N34" i="2"/>
  <c r="B58" i="3" s="1"/>
  <c r="N35" i="2"/>
  <c r="B59" i="3" s="1"/>
  <c r="N36" i="2"/>
  <c r="B60" i="3" s="1"/>
  <c r="N37" i="2"/>
  <c r="B61" i="3" s="1"/>
  <c r="N38" i="2"/>
  <c r="B62" i="3" s="1"/>
  <c r="N39" i="2"/>
  <c r="B63" i="3" s="1"/>
  <c r="N40" i="2"/>
  <c r="B64" i="3" s="1"/>
  <c r="N41" i="2"/>
  <c r="B65" i="3" s="1"/>
  <c r="N42" i="2"/>
  <c r="B66" i="3" s="1"/>
  <c r="N43" i="2"/>
  <c r="B67" i="3" s="1"/>
  <c r="N44" i="2"/>
  <c r="B68" i="3" s="1"/>
  <c r="N45" i="2"/>
  <c r="B69" i="3" s="1"/>
  <c r="N46" i="2"/>
  <c r="B70" i="3" s="1"/>
  <c r="N47" i="2"/>
  <c r="B71" i="3" s="1"/>
  <c r="N48" i="2"/>
  <c r="B72" i="3" s="1"/>
  <c r="N49" i="2"/>
  <c r="B73" i="3" s="1"/>
  <c r="N50" i="2"/>
  <c r="B74" i="3" s="1"/>
  <c r="N51" i="2"/>
  <c r="B75" i="3" s="1"/>
  <c r="N52" i="2"/>
  <c r="B76" i="3" s="1"/>
  <c r="N53" i="2"/>
  <c r="B77" i="3" s="1"/>
  <c r="N54" i="2"/>
  <c r="B78" i="3" s="1"/>
  <c r="N55" i="2"/>
  <c r="B79" i="3" s="1"/>
  <c r="N56" i="2"/>
  <c r="B80" i="3" s="1"/>
  <c r="N57" i="2"/>
  <c r="B81" i="3" s="1"/>
  <c r="N58" i="2"/>
  <c r="B82" i="3" s="1"/>
  <c r="N59" i="2"/>
  <c r="B83" i="3" s="1"/>
  <c r="N60" i="2"/>
  <c r="B84" i="3" s="1"/>
  <c r="N61" i="2"/>
  <c r="B85" i="3" s="1"/>
  <c r="N62" i="2"/>
  <c r="B86" i="3" s="1"/>
  <c r="N63" i="2"/>
  <c r="B87" i="3" s="1"/>
  <c r="N64" i="2"/>
  <c r="B88" i="3" s="1"/>
  <c r="N65" i="2"/>
  <c r="B89" i="3" s="1"/>
  <c r="N66" i="2"/>
  <c r="B90" i="3" s="1"/>
  <c r="N67" i="2"/>
  <c r="N68" i="2"/>
  <c r="B92" i="3" s="1"/>
  <c r="N69" i="2"/>
  <c r="B93" i="3" s="1"/>
  <c r="N70" i="2"/>
  <c r="B94" i="3" s="1"/>
  <c r="N71" i="2"/>
  <c r="B95" i="3" s="1"/>
  <c r="N72" i="2"/>
  <c r="B96" i="3" s="1"/>
  <c r="N73" i="2"/>
  <c r="B97" i="3" s="1"/>
  <c r="N74" i="2"/>
  <c r="B98" i="3" s="1"/>
  <c r="N75" i="2"/>
  <c r="B99" i="3" s="1"/>
  <c r="N76" i="2"/>
  <c r="B100" i="3" s="1"/>
  <c r="N77" i="2"/>
  <c r="B101" i="3" s="1"/>
  <c r="N78" i="2"/>
  <c r="B102" i="3" s="1"/>
  <c r="N79" i="2"/>
  <c r="B103" i="3" s="1"/>
  <c r="N80" i="2"/>
  <c r="B104" i="3" s="1"/>
  <c r="N81" i="2"/>
  <c r="B105" i="3" s="1"/>
  <c r="N82" i="2"/>
  <c r="B106" i="3" s="1"/>
  <c r="N83" i="2"/>
  <c r="B107" i="3" s="1"/>
  <c r="N84" i="2"/>
  <c r="B108" i="3" s="1"/>
  <c r="N85" i="2"/>
  <c r="B109" i="3" s="1"/>
  <c r="N86" i="2"/>
  <c r="B110" i="3" s="1"/>
  <c r="N87" i="2"/>
  <c r="B111" i="3" s="1"/>
  <c r="N88" i="2"/>
  <c r="B112" i="3" s="1"/>
  <c r="N89" i="2"/>
  <c r="B113" i="3" s="1"/>
  <c r="N90" i="2"/>
  <c r="B114" i="3" s="1"/>
  <c r="N91" i="2"/>
  <c r="B115" i="3" s="1"/>
  <c r="N92" i="2"/>
  <c r="B116" i="3" s="1"/>
  <c r="N93" i="2"/>
  <c r="B117" i="3" s="1"/>
  <c r="N94" i="2"/>
  <c r="B118" i="3" s="1"/>
  <c r="N95" i="2"/>
  <c r="B119" i="3" s="1"/>
  <c r="N96" i="2"/>
  <c r="B120" i="3" s="1"/>
  <c r="N97" i="2"/>
  <c r="B121" i="3" s="1"/>
  <c r="N98" i="2"/>
  <c r="B122" i="3" s="1"/>
  <c r="N99" i="2"/>
  <c r="B123" i="3" s="1"/>
  <c r="N100" i="2"/>
  <c r="B124" i="3" s="1"/>
  <c r="N101" i="2"/>
  <c r="B125" i="3" s="1"/>
  <c r="N102" i="2"/>
  <c r="B126" i="3" s="1"/>
  <c r="N103" i="2"/>
  <c r="B127" i="3" s="1"/>
  <c r="N104" i="2"/>
  <c r="B128" i="3" s="1"/>
  <c r="N105" i="2"/>
  <c r="B129" i="3" s="1"/>
  <c r="N106" i="2"/>
  <c r="B130" i="3" s="1"/>
  <c r="N107" i="2"/>
  <c r="B131" i="3" s="1"/>
  <c r="N108" i="2"/>
  <c r="B132" i="3" s="1"/>
  <c r="N109" i="2"/>
  <c r="B133" i="3" s="1"/>
  <c r="N110" i="2"/>
  <c r="B134" i="3" s="1"/>
  <c r="N111" i="2"/>
  <c r="B135" i="3" s="1"/>
  <c r="N112" i="2"/>
  <c r="B136" i="3" s="1"/>
  <c r="N113" i="2"/>
  <c r="B137" i="3" s="1"/>
  <c r="N114" i="2"/>
  <c r="B138" i="3" s="1"/>
  <c r="N115" i="2"/>
  <c r="B139" i="3" s="1"/>
  <c r="N116" i="2"/>
  <c r="B140" i="3" s="1"/>
  <c r="N117" i="2"/>
  <c r="B141" i="3" s="1"/>
  <c r="N118" i="2"/>
  <c r="B142" i="3" s="1"/>
  <c r="N119" i="2"/>
  <c r="B143" i="3" s="1"/>
  <c r="N120" i="2"/>
  <c r="B144" i="3" s="1"/>
  <c r="N121" i="2"/>
  <c r="B145" i="3" s="1"/>
  <c r="N122" i="2"/>
  <c r="B146" i="3" s="1"/>
  <c r="N123" i="2"/>
  <c r="B147" i="3" s="1"/>
  <c r="N124" i="2"/>
  <c r="B148" i="3" s="1"/>
  <c r="N125" i="2"/>
  <c r="B149" i="3" s="1"/>
  <c r="N126" i="2"/>
  <c r="B150" i="3" s="1"/>
  <c r="N127" i="2"/>
  <c r="B151" i="3" s="1"/>
  <c r="N128" i="2"/>
  <c r="B152" i="3" s="1"/>
  <c r="N129" i="2"/>
  <c r="B153" i="3" s="1"/>
  <c r="N130" i="2"/>
  <c r="B154" i="3" s="1"/>
  <c r="N131" i="2"/>
  <c r="B155" i="3" s="1"/>
  <c r="N132" i="2"/>
  <c r="B156" i="3" s="1"/>
  <c r="N133" i="2"/>
  <c r="B157" i="3" s="1"/>
  <c r="N134" i="2"/>
  <c r="B158" i="3" s="1"/>
  <c r="N135" i="2"/>
  <c r="B159" i="3" s="1"/>
  <c r="N136" i="2"/>
  <c r="B160" i="3" s="1"/>
  <c r="N137" i="2"/>
  <c r="B161" i="3" s="1"/>
  <c r="N138" i="2"/>
  <c r="B162" i="3" s="1"/>
  <c r="N139" i="2"/>
  <c r="B163" i="3" s="1"/>
  <c r="N140" i="2"/>
  <c r="B164" i="3" s="1"/>
  <c r="N141" i="2"/>
  <c r="B165" i="3" s="1"/>
  <c r="N142" i="2"/>
  <c r="B166" i="3" s="1"/>
  <c r="N143" i="2"/>
  <c r="B167" i="3" s="1"/>
  <c r="N144" i="2"/>
  <c r="B168" i="3" s="1"/>
  <c r="N145" i="2"/>
  <c r="B169" i="3" s="1"/>
  <c r="N146" i="2"/>
  <c r="B170" i="3" s="1"/>
  <c r="N147" i="2"/>
  <c r="B171" i="3" s="1"/>
  <c r="N148" i="2"/>
  <c r="B172" i="3" s="1"/>
  <c r="N149" i="2"/>
  <c r="B173" i="3" s="1"/>
  <c r="N150" i="2"/>
  <c r="B174" i="3" s="1"/>
  <c r="N151" i="2"/>
  <c r="B175" i="3" s="1"/>
  <c r="N152" i="2"/>
  <c r="B176" i="3" s="1"/>
  <c r="N153" i="2"/>
  <c r="B177" i="3" s="1"/>
  <c r="N154" i="2"/>
  <c r="B178" i="3" s="1"/>
  <c r="N155" i="2"/>
  <c r="B179" i="3" s="1"/>
  <c r="N156" i="2"/>
  <c r="B180" i="3" s="1"/>
  <c r="N157" i="2"/>
  <c r="B181" i="3" s="1"/>
  <c r="N158" i="2"/>
  <c r="B182" i="3" s="1"/>
  <c r="N159" i="2"/>
  <c r="B183" i="3" s="1"/>
  <c r="N160" i="2"/>
  <c r="B184" i="3" s="1"/>
  <c r="N161" i="2"/>
  <c r="B185" i="3" s="1"/>
  <c r="N162" i="2"/>
  <c r="B186" i="3" s="1"/>
  <c r="N163" i="2"/>
  <c r="B187" i="3" s="1"/>
  <c r="N164" i="2"/>
  <c r="B188" i="3" s="1"/>
  <c r="N165" i="2"/>
  <c r="B189" i="3" s="1"/>
  <c r="N166" i="2"/>
  <c r="B190" i="3" s="1"/>
  <c r="N167" i="2"/>
  <c r="B191" i="3" s="1"/>
  <c r="N168" i="2"/>
  <c r="B192" i="3" s="1"/>
  <c r="N169" i="2"/>
  <c r="B193" i="3" s="1"/>
  <c r="N170" i="2"/>
  <c r="B194" i="3" s="1"/>
  <c r="N171" i="2"/>
  <c r="B195" i="3" s="1"/>
  <c r="N172" i="2"/>
  <c r="B196" i="3" s="1"/>
  <c r="N173" i="2"/>
  <c r="B197" i="3" s="1"/>
  <c r="N174" i="2"/>
  <c r="B198" i="3" s="1"/>
  <c r="N175" i="2"/>
  <c r="B199" i="3" s="1"/>
  <c r="N176" i="2"/>
  <c r="B200" i="3" s="1"/>
  <c r="N177" i="2"/>
  <c r="B201" i="3" s="1"/>
  <c r="N178" i="2"/>
  <c r="B202" i="3" s="1"/>
  <c r="N179" i="2"/>
  <c r="B203" i="3" s="1"/>
  <c r="N180" i="2"/>
  <c r="B204" i="3" s="1"/>
  <c r="N181" i="2"/>
  <c r="B205" i="3" s="1"/>
  <c r="N182" i="2"/>
  <c r="B206" i="3" s="1"/>
  <c r="N183" i="2"/>
  <c r="B207" i="3" s="1"/>
  <c r="N184" i="2"/>
  <c r="B208" i="3" s="1"/>
  <c r="N185" i="2"/>
  <c r="B209" i="3" s="1"/>
  <c r="N186" i="2"/>
  <c r="B210" i="3" s="1"/>
  <c r="N187" i="2"/>
  <c r="B211" i="3" s="1"/>
  <c r="N188" i="2"/>
  <c r="B212" i="3" s="1"/>
  <c r="N189" i="2"/>
  <c r="B213" i="3" s="1"/>
  <c r="N190" i="2"/>
  <c r="B214" i="3" s="1"/>
  <c r="N191" i="2"/>
  <c r="B215" i="3" s="1"/>
  <c r="N192" i="2"/>
  <c r="B216" i="3" s="1"/>
  <c r="N193" i="2"/>
  <c r="B217" i="3" s="1"/>
  <c r="N194" i="2"/>
  <c r="B218" i="3" s="1"/>
  <c r="N195" i="2"/>
  <c r="B219" i="3" s="1"/>
  <c r="N196" i="2"/>
  <c r="B220" i="3" s="1"/>
  <c r="N197" i="2"/>
  <c r="B221" i="3" s="1"/>
  <c r="N198" i="2"/>
  <c r="B222" i="3" s="1"/>
  <c r="N199" i="2"/>
  <c r="B223" i="3" s="1"/>
  <c r="N200" i="2"/>
  <c r="B224" i="3" s="1"/>
  <c r="N201" i="2"/>
  <c r="B225" i="3" s="1"/>
  <c r="N202" i="2"/>
  <c r="B226" i="3" s="1"/>
  <c r="N203" i="2"/>
  <c r="B227" i="3" s="1"/>
  <c r="N204" i="2"/>
  <c r="B228" i="3" s="1"/>
  <c r="N205" i="2"/>
  <c r="B229" i="3" s="1"/>
  <c r="N206" i="2"/>
  <c r="B230" i="3" s="1"/>
  <c r="N207" i="2"/>
  <c r="B231" i="3" s="1"/>
  <c r="N208" i="2"/>
  <c r="B232" i="3" s="1"/>
  <c r="N209" i="2"/>
  <c r="B233" i="3" s="1"/>
  <c r="N210" i="2"/>
  <c r="B234" i="3" s="1"/>
  <c r="N211" i="2"/>
  <c r="B235" i="3" s="1"/>
  <c r="N212" i="2"/>
  <c r="B236" i="3" s="1"/>
  <c r="N213" i="2"/>
  <c r="B237" i="3" s="1"/>
  <c r="N214" i="2"/>
  <c r="B238" i="3" s="1"/>
  <c r="N215" i="2"/>
  <c r="B239" i="3" s="1"/>
  <c r="N216" i="2"/>
  <c r="B240" i="3" s="1"/>
  <c r="N217" i="2"/>
  <c r="B241" i="3" s="1"/>
  <c r="N218" i="2"/>
  <c r="B242" i="3" s="1"/>
  <c r="N219" i="2"/>
  <c r="B243" i="3" s="1"/>
  <c r="N220" i="2"/>
  <c r="B244" i="3" s="1"/>
  <c r="N221" i="2"/>
  <c r="B245" i="3" s="1"/>
  <c r="N222" i="2"/>
  <c r="B246" i="3" s="1"/>
  <c r="N223" i="2"/>
  <c r="B247" i="3" s="1"/>
  <c r="N224" i="2"/>
  <c r="B248" i="3" s="1"/>
  <c r="N225" i="2"/>
  <c r="B249" i="3" s="1"/>
  <c r="N226" i="2"/>
  <c r="B250" i="3" s="1"/>
  <c r="N227" i="2"/>
  <c r="B251" i="3" s="1"/>
  <c r="N228" i="2"/>
  <c r="B252" i="3" s="1"/>
  <c r="N229" i="2"/>
  <c r="B253" i="3" s="1"/>
  <c r="N230" i="2"/>
  <c r="B254" i="3" s="1"/>
  <c r="N231" i="2"/>
  <c r="B255" i="3" s="1"/>
  <c r="N232" i="2"/>
  <c r="B256" i="3" s="1"/>
  <c r="N233" i="2"/>
  <c r="B257" i="3" s="1"/>
  <c r="N234" i="2"/>
  <c r="B258" i="3" s="1"/>
  <c r="N235" i="2"/>
  <c r="B259" i="3" s="1"/>
  <c r="N236" i="2"/>
  <c r="B260" i="3" s="1"/>
  <c r="N237" i="2"/>
  <c r="B261" i="3" s="1"/>
  <c r="N238" i="2"/>
  <c r="B262" i="3" s="1"/>
  <c r="N239" i="2"/>
  <c r="B263" i="3" s="1"/>
  <c r="N240" i="2"/>
  <c r="B264" i="3" s="1"/>
  <c r="N241" i="2"/>
  <c r="B265" i="3" s="1"/>
  <c r="N242" i="2"/>
  <c r="B266" i="3" s="1"/>
  <c r="N243" i="2"/>
  <c r="B267" i="3" s="1"/>
  <c r="N244" i="2"/>
  <c r="B268" i="3" s="1"/>
  <c r="N245" i="2"/>
  <c r="B269" i="3" s="1"/>
  <c r="N246" i="2"/>
  <c r="B270" i="3" s="1"/>
  <c r="N247" i="2"/>
  <c r="B271" i="3" s="1"/>
  <c r="N248" i="2"/>
  <c r="B272" i="3" s="1"/>
  <c r="N249" i="2"/>
  <c r="B273" i="3" s="1"/>
  <c r="N250" i="2"/>
  <c r="B274" i="3" s="1"/>
  <c r="N251" i="2"/>
  <c r="B275" i="3" s="1"/>
  <c r="N252" i="2"/>
  <c r="B276" i="3" s="1"/>
  <c r="N253" i="2"/>
  <c r="B277" i="3" s="1"/>
  <c r="N254" i="2"/>
  <c r="B278" i="3" s="1"/>
  <c r="N255" i="2"/>
  <c r="B279" i="3" s="1"/>
  <c r="N256" i="2"/>
  <c r="B280" i="3" s="1"/>
  <c r="N257" i="2"/>
  <c r="B281" i="3" s="1"/>
  <c r="N258" i="2"/>
  <c r="B282" i="3" s="1"/>
  <c r="N259" i="2"/>
  <c r="B283" i="3" s="1"/>
  <c r="N260" i="2"/>
  <c r="B284" i="3" s="1"/>
  <c r="N261" i="2"/>
  <c r="B285" i="3" s="1"/>
  <c r="N262" i="2"/>
  <c r="B286" i="3" s="1"/>
  <c r="N263" i="2"/>
  <c r="B287" i="3" s="1"/>
  <c r="N264" i="2"/>
  <c r="B288" i="3" s="1"/>
  <c r="N265" i="2"/>
  <c r="B289" i="3" s="1"/>
  <c r="N266" i="2"/>
  <c r="B290" i="3" s="1"/>
  <c r="N267" i="2"/>
  <c r="B291" i="3" s="1"/>
  <c r="N268" i="2"/>
  <c r="B292" i="3" s="1"/>
  <c r="N269" i="2"/>
  <c r="B293" i="3" s="1"/>
  <c r="N270" i="2"/>
  <c r="B294" i="3" s="1"/>
  <c r="N271" i="2"/>
  <c r="B295" i="3" s="1"/>
  <c r="N272" i="2"/>
  <c r="B296" i="3" s="1"/>
  <c r="N273" i="2"/>
  <c r="B297" i="3" s="1"/>
  <c r="N274" i="2"/>
  <c r="B298" i="3" s="1"/>
  <c r="N275" i="2"/>
  <c r="B299" i="3" s="1"/>
  <c r="N276" i="2"/>
  <c r="B300" i="3" s="1"/>
  <c r="N277" i="2"/>
  <c r="B301" i="3" s="1"/>
  <c r="N278" i="2"/>
  <c r="B302" i="3" s="1"/>
  <c r="N279" i="2"/>
  <c r="B303" i="3" s="1"/>
  <c r="N280" i="2"/>
  <c r="B304" i="3" s="1"/>
  <c r="N281" i="2"/>
  <c r="B305" i="3" s="1"/>
  <c r="N282" i="2"/>
  <c r="B306" i="3" s="1"/>
  <c r="N283" i="2"/>
  <c r="B307" i="3" s="1"/>
  <c r="N284" i="2"/>
  <c r="B308" i="3" s="1"/>
  <c r="N285" i="2"/>
  <c r="B309" i="3" s="1"/>
  <c r="N286" i="2"/>
  <c r="B310" i="3" s="1"/>
  <c r="N287" i="2"/>
  <c r="B311" i="3" s="1"/>
  <c r="N288" i="2"/>
  <c r="B312" i="3" s="1"/>
  <c r="N289" i="2"/>
  <c r="B313" i="3" s="1"/>
  <c r="N290" i="2"/>
  <c r="B314" i="3" s="1"/>
  <c r="N291" i="2"/>
  <c r="B315" i="3" s="1"/>
  <c r="N292" i="2"/>
  <c r="B316" i="3" s="1"/>
  <c r="N293" i="2"/>
  <c r="B317" i="3" s="1"/>
  <c r="N294" i="2"/>
  <c r="B318" i="3" s="1"/>
  <c r="N295" i="2"/>
  <c r="B319" i="3" s="1"/>
  <c r="N296" i="2"/>
  <c r="B320" i="3" s="1"/>
  <c r="G32" i="3" l="1"/>
  <c r="B34" i="3"/>
  <c r="G34" i="3"/>
  <c r="C23" i="3"/>
  <c r="F37" i="3"/>
  <c r="F29" i="3"/>
  <c r="G33" i="3"/>
  <c r="F18" i="3"/>
  <c r="F36" i="3"/>
  <c r="F28" i="3"/>
  <c r="F19" i="3"/>
  <c r="B23" i="3"/>
  <c r="F35" i="3"/>
  <c r="G27" i="3"/>
  <c r="G31" i="3"/>
  <c r="G18" i="3"/>
  <c r="F34" i="3"/>
  <c r="G38" i="3"/>
  <c r="G30" i="3"/>
  <c r="G19" i="3"/>
  <c r="F33" i="3"/>
  <c r="G37" i="3"/>
  <c r="G29" i="3"/>
  <c r="F32" i="3"/>
  <c r="G36" i="3"/>
  <c r="G28" i="3"/>
  <c r="H22" i="3"/>
  <c r="F27" i="3"/>
  <c r="F31" i="3"/>
  <c r="G35" i="3"/>
  <c r="C18" i="3"/>
  <c r="G15" i="3" s="1"/>
  <c r="F38" i="3"/>
  <c r="F30" i="3"/>
  <c r="C19" i="3"/>
  <c r="B22" i="3"/>
  <c r="B91" i="3"/>
  <c r="C22" i="3"/>
  <c r="B14" i="3"/>
  <c r="B11" i="3"/>
  <c r="B9" i="3"/>
  <c r="B6" i="3"/>
  <c r="C5" i="3"/>
  <c r="C14" i="3"/>
  <c r="B5" i="3"/>
  <c r="B15" i="3"/>
  <c r="C9" i="3"/>
  <c r="B18" i="3"/>
  <c r="C4" i="3"/>
  <c r="C11" i="3"/>
  <c r="B19" i="3"/>
  <c r="B4" i="3"/>
  <c r="C10" i="3"/>
  <c r="C6" i="3"/>
  <c r="B10" i="3"/>
  <c r="C15" i="3"/>
  <c r="B16" i="3" l="1"/>
  <c r="D14" i="3" s="1"/>
  <c r="G14" i="3"/>
  <c r="F22" i="3"/>
  <c r="D15" i="3" l="1"/>
</calcChain>
</file>

<file path=xl/sharedStrings.xml><?xml version="1.0" encoding="utf-8"?>
<sst xmlns="http://schemas.openxmlformats.org/spreadsheetml/2006/main" count="2068" uniqueCount="354">
  <si>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</si>
  <si>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</si>
  <si>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</si>
  <si>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</si>
  <si>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</si>
  <si>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</si>
  <si>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</si>
  <si>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</si>
  <si>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</si>
  <si>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</si>
  <si>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</si>
  <si>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</si>
  <si>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</si>
  <si>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</si>
  <si>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</si>
  <si>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</si>
  <si>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</si>
  <si>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</si>
  <si>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</si>
  <si>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</si>
  <si>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</si>
  <si>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</si>
  <si>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</si>
  <si>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</si>
  <si>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</si>
  <si>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</si>
  <si>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</si>
  <si>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</si>
  <si>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</si>
  <si>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</si>
  <si>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</si>
  <si>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</si>
  <si>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</si>
  <si>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</si>
  <si>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</si>
  <si>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</si>
  <si>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</si>
  <si>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</si>
  <si>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</si>
  <si>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</si>
  <si>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</si>
  <si>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</si>
  <si>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</si>
  <si>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</si>
  <si>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</si>
  <si>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</si>
  <si>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</si>
  <si>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</si>
  <si>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</si>
  <si>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</si>
  <si>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</si>
  <si>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</si>
  <si>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</si>
  <si>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</si>
  <si>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</si>
  <si>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</si>
  <si>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</si>
  <si>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</si>
  <si>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</si>
  <si>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</si>
  <si>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</si>
  <si>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</si>
  <si>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</si>
  <si>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</si>
  <si>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</si>
  <si>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</si>
  <si>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</si>
  <si>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</si>
  <si>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</si>
  <si>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</si>
  <si>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</si>
  <si>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</si>
  <si>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</si>
  <si>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</si>
  <si>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</si>
  <si>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</si>
  <si>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</si>
  <si>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</si>
  <si>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</si>
  <si>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</si>
  <si>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</si>
  <si>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</si>
  <si>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</si>
  <si>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</si>
  <si>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</si>
  <si>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</si>
  <si>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</si>
  <si>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</si>
  <si>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</si>
  <si>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</si>
  <si>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</si>
  <si>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</si>
  <si>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</si>
  <si>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</si>
  <si>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</si>
  <si>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</si>
  <si>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</si>
  <si>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</si>
  <si>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</si>
  <si>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</si>
  <si>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</si>
  <si>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</si>
  <si>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</si>
  <si>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</si>
  <si>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</si>
  <si>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</si>
  <si>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</si>
  <si>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</si>
  <si>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</si>
  <si>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</si>
  <si>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</si>
  <si>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</si>
  <si>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</si>
  <si>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</si>
  <si>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</si>
  <si>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</si>
  <si>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</si>
  <si>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</si>
  <si>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</si>
  <si>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</si>
  <si>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</si>
  <si>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</si>
  <si>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</si>
  <si>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</si>
  <si>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</si>
  <si>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</si>
  <si>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</si>
  <si>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</si>
  <si>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</si>
  <si>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</si>
  <si>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</si>
  <si>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</si>
  <si>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</si>
  <si>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</si>
  <si>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</si>
  <si>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</si>
  <si>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</si>
  <si>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</si>
  <si>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</si>
  <si>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</si>
  <si>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</si>
  <si>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</si>
  <si>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</si>
  <si>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</si>
  <si>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</si>
  <si>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</si>
  <si>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</si>
  <si>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</si>
  <si>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</si>
  <si>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</si>
  <si>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</si>
  <si>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</si>
  <si>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</si>
  <si>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</si>
  <si>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</si>
  <si>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</si>
  <si>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</si>
  <si>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</si>
  <si>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</si>
  <si>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</si>
  <si>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</si>
  <si>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</si>
  <si>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</si>
  <si>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</si>
  <si>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</si>
  <si>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</si>
  <si>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</si>
  <si>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</si>
  <si>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</si>
  <si>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</si>
  <si>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</si>
  <si>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</si>
  <si>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</si>
  <si>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</si>
  <si>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</si>
  <si>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</si>
  <si>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</si>
  <si>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</si>
  <si>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</si>
  <si>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</si>
  <si>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</si>
  <si>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</si>
  <si>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</si>
  <si>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</si>
  <si>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</si>
  <si>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</si>
  <si>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</si>
  <si>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</si>
  <si>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</si>
  <si>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</si>
  <si>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</si>
  <si>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</si>
  <si>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</si>
  <si>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</si>
  <si>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</si>
  <si>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</si>
  <si>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</si>
  <si>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</si>
  <si>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</si>
  <si>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</si>
  <si>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</si>
  <si>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</si>
  <si>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</si>
  <si>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</si>
  <si>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</si>
  <si>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</si>
  <si>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</si>
  <si>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</si>
  <si>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</si>
  <si>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</si>
  <si>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</si>
  <si>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</si>
  <si>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</si>
  <si>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</si>
  <si>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</si>
  <si>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</si>
  <si>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</si>
  <si>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</si>
  <si>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</si>
  <si>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</si>
  <si>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</si>
  <si>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</si>
  <si>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</si>
  <si>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</si>
  <si>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</si>
  <si>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</si>
  <si>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</si>
  <si>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</si>
  <si>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</si>
  <si>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</si>
  <si>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</si>
  <si>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</si>
  <si>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</si>
  <si>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</si>
  <si>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</si>
  <si>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</si>
  <si>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</si>
  <si>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</si>
  <si>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</si>
  <si>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</si>
  <si>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</si>
  <si>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</si>
  <si>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</si>
  <si>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</si>
  <si>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</si>
  <si>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</si>
  <si>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</si>
  <si>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</si>
  <si>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</si>
  <si>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</si>
  <si>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</si>
  <si>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</si>
  <si>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</si>
  <si>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</si>
  <si>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</si>
  <si>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</si>
  <si>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</si>
  <si>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</si>
  <si>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</si>
  <si>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</si>
  <si>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</si>
  <si>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</si>
  <si>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</si>
  <si>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</si>
  <si>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</si>
  <si>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</si>
  <si>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</si>
  <si>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</si>
  <si>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</si>
  <si>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</si>
  <si>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</si>
  <si>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</si>
  <si>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</si>
  <si>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</si>
  <si>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</si>
  <si>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</si>
  <si>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</si>
  <si>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</si>
  <si>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</si>
  <si>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</si>
  <si>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</si>
  <si>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</si>
  <si>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</si>
  <si>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</si>
  <si>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</si>
  <si>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</si>
  <si>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</si>
  <si>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</si>
  <si>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</si>
  <si>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</si>
  <si>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</si>
  <si>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</si>
  <si>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</si>
  <si>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</si>
  <si>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</si>
  <si>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</si>
  <si>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</si>
  <si>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</si>
  <si>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</si>
  <si>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</si>
  <si>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</si>
  <si>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</si>
  <si>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</si>
  <si>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</si>
  <si>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</si>
  <si>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</si>
  <si>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</si>
  <si>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</si>
  <si>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</si>
  <si>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</si>
  <si>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</si>
  <si>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</si>
  <si>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</si>
  <si>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Receita por Plano</t>
  </si>
  <si>
    <t>Gráfico de barras empilhadas: soma do valor total por tipo de plano</t>
  </si>
  <si>
    <t>Adesão aos Passes (EA Play e Minecraft)</t>
  </si>
  <si>
    <t>Barras comparando quantos assinaram cada passe</t>
  </si>
  <si>
    <t>Combinação possível: Venn ou gráfico de barras cruzando ambos os passes</t>
  </si>
  <si>
    <t>Valor Médio de Assinatura com vs. sem Cupons</t>
  </si>
  <si>
    <t>Boxplot ou barras comparando "Total Value" de quem usou cupom ou não</t>
  </si>
  <si>
    <t>Evolução Temporal de Assinaturas</t>
  </si>
  <si>
    <t>Gráfico de linha com contagem acumulada de novos assinantes por mês</t>
  </si>
  <si>
    <t>Relação entre Tipos de Assinatura e Receita</t>
  </si>
  <si>
    <t>Gráfico de barras: valor total médio por periodicidade (Monthly, Annual etc.)</t>
  </si>
  <si>
    <t>qtd</t>
  </si>
  <si>
    <t>total_value</t>
  </si>
  <si>
    <t>Coluna1</t>
  </si>
  <si>
    <t>Hide</t>
  </si>
  <si>
    <t>count</t>
  </si>
  <si>
    <t>Distribuição dos Tipos de Plano</t>
  </si>
  <si>
    <t>Gráfico de pizza ou barras mostrando quantos usuários estão em cada plano (Core, Standard, Ultimate)</t>
  </si>
  <si>
    <t>Distribuição por Tipo de Assinatura</t>
  </si>
  <si>
    <t>Gráfico de barras: Monthly, Annual, Quarterly</t>
  </si>
  <si>
    <t>Assinaturas com Renovação Automática</t>
  </si>
  <si>
    <t>Gráfico de pizza/barras: proporção de Yes vs No em "Auto Renewal"</t>
  </si>
  <si>
    <t>Sim</t>
  </si>
  <si>
    <t>Não</t>
  </si>
  <si>
    <t>Média_value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</si>
  <si>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</si>
  <si>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</si>
  <si>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</si>
  <si>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</si>
  <si>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</si>
  <si>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</si>
  <si>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</si>
  <si>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</si>
  <si>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</si>
  <si>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</si>
  <si>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</si>
  <si>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</si>
  <si>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Start Month</t>
  </si>
  <si>
    <t>Ticket avg Value</t>
  </si>
  <si>
    <t>Total Adcional Season</t>
  </si>
  <si>
    <t>DASH DIO -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</si>
</sst>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71" formatCode="#,##0.00_ ;\-#,##0.00\ "/>
    <numFmt numFmtId="172" formatCode="0.0%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6"/>
      </top>
      <bottom/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 vertical="center" indent="1"/>
    </xf>
    <xf numFmtId="44" fontId="0" fillId="0" borderId="0" xfId="2" applyFont="1"/>
    <xf numFmtId="2" fontId="0" fillId="0" borderId="0" xfId="2" applyNumberFormat="1" applyFont="1" applyAlignment="1">
      <alignment horizontal="center" vertical="center" wrapText="1"/>
    </xf>
    <xf numFmtId="1" fontId="0" fillId="0" borderId="0" xfId="2" applyNumberFormat="1" applyFont="1"/>
    <xf numFmtId="14" fontId="0" fillId="0" borderId="0" xfId="0" applyNumberFormat="1"/>
    <xf numFmtId="171" fontId="0" fillId="0" borderId="0" xfId="2" applyNumberFormat="1" applyFont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44" fontId="0" fillId="0" borderId="0" xfId="0" applyNumberFormat="1"/>
    <xf numFmtId="0" fontId="6" fillId="0" borderId="3" xfId="1" applyFont="1" applyBorder="1" applyAlignment="1">
      <alignment horizontal="left" indent="7"/>
    </xf>
    <xf numFmtId="2" fontId="0" fillId="0" borderId="0" xfId="0" applyNumberFormat="1"/>
    <xf numFmtId="1" fontId="0" fillId="0" borderId="0" xfId="0" applyNumberFormat="1"/>
    <xf numFmtId="172" fontId="0" fillId="0" borderId="0" xfId="3" applyNumberFormat="1" applyFont="1"/>
  </cellXfs>
  <cellStyles count="4">
    <cellStyle name="Moeda" xfId="2" builtinId="4"/>
    <cellStyle name="Normal" xfId="0" builtinId="0"/>
    <cellStyle name="Porcentagem" xfId="3" builtinId="5"/>
    <cellStyle name="Título 1" xfId="1" builtinId="16"/>
  </cellStyles>
  <dxfs count="17">
    <dxf>
      <numFmt numFmtId="171" formatCode="#,##0.00_ ;\-#,##0.00\ 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9BC848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BC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FB-4636-9B07-ED99FE7EFFA3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FB-4636-9B07-ED99FE7EF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C̳álculos!$F$14:$F$15</c:f>
              <c:strCache>
                <c:ptCount val="2"/>
                <c:pt idx="0">
                  <c:v>Minecraft Season Pass</c:v>
                </c:pt>
                <c:pt idx="1">
                  <c:v>EA Play Season Pass</c:v>
                </c:pt>
              </c:strCache>
            </c:strRef>
          </c:cat>
          <c:val>
            <c:numRef>
              <c:f>C̳álculos!$G$14:$G$15</c:f>
              <c:numCache>
                <c:formatCode>_("R$"* #,##0.00_);_("R$"* \(#,##0.00\);_("R$"* "-"??_);_(@_)</c:formatCode>
                <c:ptCount val="2"/>
                <c:pt idx="0">
                  <c:v>3880</c:v>
                </c:pt>
                <c:pt idx="1">
                  <c:v>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B-4636-9B07-ED99FE7EF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2467599"/>
        <c:axId val="612464719"/>
      </c:barChart>
      <c:catAx>
        <c:axId val="61246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464719"/>
        <c:crosses val="autoZero"/>
        <c:auto val="1"/>
        <c:lblAlgn val="ctr"/>
        <c:lblOffset val="100"/>
        <c:noMultiLvlLbl val="0"/>
      </c:catAx>
      <c:valAx>
        <c:axId val="6124647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24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C̳álculos!$F$26</c:f>
              <c:strCache>
                <c:ptCount val="1"/>
                <c:pt idx="0">
                  <c:v>Total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C̳álculos!$E$27:$E$38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C̳álculos!$F$27:$F$38</c:f>
              <c:numCache>
                <c:formatCode>_("R$"* #,##0.00_);_("R$"* \(#,##0.00\);_("R$"* "-"??_);_(@_)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4BF3-A24C-81D6219B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843103"/>
        <c:axId val="1163845023"/>
      </c:barChart>
      <c:lineChart>
        <c:grouping val="standard"/>
        <c:varyColors val="0"/>
        <c:ser>
          <c:idx val="1"/>
          <c:order val="1"/>
          <c:tx>
            <c:strRef>
              <c:f>C̳álculos!$G$26</c:f>
              <c:strCache>
                <c:ptCount val="1"/>
                <c:pt idx="0">
                  <c:v>Ticket avg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C̳álculos!$E$27:$E$38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C̳álculos!$G$27:$G$38</c:f>
              <c:numCache>
                <c:formatCode>_("R$"* #,##0.00_);_("R$"* \(#,##0.00\);_("R$"* "-"??_);_(@_)</c:formatCode>
                <c:ptCount val="12"/>
                <c:pt idx="0">
                  <c:v>32.5</c:v>
                </c:pt>
                <c:pt idx="1">
                  <c:v>41</c:v>
                </c:pt>
                <c:pt idx="2">
                  <c:v>25.838709677419356</c:v>
                </c:pt>
                <c:pt idx="3">
                  <c:v>26.066666666666666</c:v>
                </c:pt>
                <c:pt idx="4">
                  <c:v>25.06451612903226</c:v>
                </c:pt>
                <c:pt idx="5">
                  <c:v>25.666666666666668</c:v>
                </c:pt>
                <c:pt idx="6">
                  <c:v>25.29032258064516</c:v>
                </c:pt>
                <c:pt idx="7">
                  <c:v>25.387096774193548</c:v>
                </c:pt>
                <c:pt idx="8">
                  <c:v>26</c:v>
                </c:pt>
                <c:pt idx="9">
                  <c:v>26.838709677419356</c:v>
                </c:pt>
                <c:pt idx="10">
                  <c:v>26.133333333333333</c:v>
                </c:pt>
                <c:pt idx="11">
                  <c:v>24.3125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91-4BF3-A24C-81D6219B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112015"/>
        <c:axId val="1344113455"/>
      </c:lineChart>
      <c:catAx>
        <c:axId val="13441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113455"/>
        <c:crosses val="autoZero"/>
        <c:auto val="1"/>
        <c:lblAlgn val="ctr"/>
        <c:lblOffset val="100"/>
        <c:noMultiLvlLbl val="0"/>
      </c:catAx>
      <c:valAx>
        <c:axId val="13441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4112015"/>
        <c:crosses val="autoZero"/>
        <c:crossBetween val="between"/>
      </c:valAx>
      <c:valAx>
        <c:axId val="1163845023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843103"/>
        <c:crosses val="max"/>
        <c:crossBetween val="between"/>
      </c:valAx>
      <c:catAx>
        <c:axId val="1163843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384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3"/>
                <c:pt idx="0">
                  <c:v>Monthly</c:v>
                </c:pt>
                <c:pt idx="1">
                  <c:v>Annual</c:v>
                </c:pt>
                <c:pt idx="2">
                  <c:v>Quarterly</c:v>
                </c:pt>
              </c:strCache>
            </c:strRef>
          </c:cat>
          <c:val>
            <c:numRef>
              <c:f>C̳álculos!$B$9:$B$11</c:f>
              <c:numCache>
                <c:formatCode>0</c:formatCode>
                <c:ptCount val="3"/>
                <c:pt idx="0">
                  <c:v>139</c:v>
                </c:pt>
                <c:pt idx="1">
                  <c:v>71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9-4881-9BB6-0ACECD49B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7825759"/>
        <c:axId val="1247836319"/>
      </c:barChart>
      <c:lineChart>
        <c:grouping val="standard"/>
        <c:varyColors val="0"/>
        <c:ser>
          <c:idx val="1"/>
          <c:order val="1"/>
          <c:tx>
            <c:strRef>
              <c:f>C̳álculos!$C$8</c:f>
              <c:strCache>
                <c:ptCount val="1"/>
                <c:pt idx="0">
                  <c:v>total_value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6666663021289801E-2"/>
                  <c:y val="-6.0606060606060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59-4881-9BB6-0ACECD49B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3"/>
                <c:pt idx="0">
                  <c:v>Monthly</c:v>
                </c:pt>
                <c:pt idx="1">
                  <c:v>Annual</c:v>
                </c:pt>
                <c:pt idx="2">
                  <c:v>Quarterly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3"/>
                <c:pt idx="0">
                  <c:v>3571</c:v>
                </c:pt>
                <c:pt idx="1">
                  <c:v>1754</c:v>
                </c:pt>
                <c:pt idx="2">
                  <c:v>2308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59-4881-9BB6-0ACECD49BF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0355215"/>
        <c:axId val="1370356655"/>
      </c:lineChart>
      <c:catAx>
        <c:axId val="12478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36319"/>
        <c:crosses val="autoZero"/>
        <c:auto val="1"/>
        <c:lblAlgn val="ctr"/>
        <c:lblOffset val="100"/>
        <c:noMultiLvlLbl val="0"/>
      </c:catAx>
      <c:valAx>
        <c:axId val="124783631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7825759"/>
        <c:crosses val="autoZero"/>
        <c:crossBetween val="between"/>
      </c:valAx>
      <c:valAx>
        <c:axId val="1370356655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355215"/>
        <c:crosses val="max"/>
        <c:crossBetween val="between"/>
      </c:valAx>
      <c:catAx>
        <c:axId val="137035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035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C̳álculos!$B$3</c:f>
              <c:strCache>
                <c:ptCount val="1"/>
                <c:pt idx="0">
                  <c:v>qtd</c:v>
                </c:pt>
              </c:strCache>
            </c:strRef>
          </c:tx>
          <c:dPt>
            <c:idx val="0"/>
            <c:bubble3D val="0"/>
            <c:spPr>
              <a:solidFill>
                <a:srgbClr val="9BC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3-479A-8B98-BB535D51CDB0}"/>
              </c:ext>
            </c:extLst>
          </c:dPt>
          <c:dPt>
            <c:idx val="1"/>
            <c:bubble3D val="0"/>
            <c:spPr>
              <a:solidFill>
                <a:srgbClr val="5BF6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3-479A-8B98-BB535D51CDB0}"/>
              </c:ext>
            </c:extLst>
          </c:dPt>
          <c:dPt>
            <c:idx val="2"/>
            <c:bubble3D val="0"/>
            <c:spPr>
              <a:solidFill>
                <a:srgbClr val="22C55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3-479A-8B98-BB535D51CDB0}"/>
              </c:ext>
            </c:extLst>
          </c:dPt>
          <c:cat>
            <c:strRef>
              <c:f>C̳álculos!$A$4:$A$6</c:f>
              <c:strCache>
                <c:ptCount val="3"/>
                <c:pt idx="0">
                  <c:v>Ultimate</c:v>
                </c:pt>
                <c:pt idx="1">
                  <c:v>Core</c:v>
                </c:pt>
                <c:pt idx="2">
                  <c:v>Standard</c:v>
                </c:pt>
              </c:strCache>
            </c:strRef>
          </c:cat>
          <c:val>
            <c:numRef>
              <c:f>C̳álculos!$B$4:$B$6</c:f>
              <c:numCache>
                <c:formatCode>0</c:formatCode>
                <c:ptCount val="3"/>
                <c:pt idx="0">
                  <c:v>98</c:v>
                </c:pt>
                <c:pt idx="1">
                  <c:v>101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63-479A-8B98-BB535D51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_xlchart.v1.9</cx:f>
      </cx:numDim>
    </cx:data>
  </cx:chartData>
  <cx:chart>
    <cx:plotArea>
      <cx:plotAreaRegion>
        <cx:series layoutId="sunburst" uniqueId="{FCFEEAFE-72D0-4FB3-812E-94AE7182A006}">
          <cx:tx>
            <cx:txData>
              <cx:f>_xlchart.v1.8</cx:f>
              <cx:v/>
            </cx:txData>
          </cx:tx>
          <cx:dataPt idx="0">
            <cx:spPr>
              <a:solidFill>
                <a:srgbClr val="22C55E"/>
              </a:solidFill>
            </cx:spPr>
          </cx:dataPt>
          <cx:dataPt idx="1">
            <cx:spPr>
              <a:solidFill>
                <a:srgbClr val="E8E6E9"/>
              </a:solid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tx1"/>
                    </a:solidFill>
                  </a:defRPr>
                </a:pPr>
                <a:endParaRPr lang="pt-BR" sz="11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11" Type="http://schemas.openxmlformats.org/officeDocument/2006/relationships/chart" Target="../charts/chart4.xm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5.svg"/><Relationship Id="rId4" Type="http://schemas.openxmlformats.org/officeDocument/2006/relationships/image" Target="../media/image8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238122</xdr:colOff>
      <xdr:row>8</xdr:row>
      <xdr:rowOff>22111</xdr:rowOff>
    </xdr:from>
    <xdr:to>
      <xdr:col>18</xdr:col>
      <xdr:colOff>571497</xdr:colOff>
      <xdr:row>19</xdr:row>
      <xdr:rowOff>122123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B11A3DEC-7CDA-4BD1-8BD6-FCB95D461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23813</xdr:rowOff>
    </xdr:from>
    <xdr:to>
      <xdr:col>1</xdr:col>
      <xdr:colOff>167097</xdr:colOff>
      <xdr:row>1</xdr:row>
      <xdr:rowOff>485586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37B5ED-050A-4E14-A116-C3648AE35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4313"/>
          <a:ext cx="1500597" cy="461773"/>
        </a:xfrm>
        <a:prstGeom prst="rect">
          <a:avLst/>
        </a:prstGeom>
      </xdr:spPr>
    </xdr:pic>
    <xdr:clientData/>
  </xdr:twoCellAnchor>
  <xdr:twoCellAnchor editAs="absolute">
    <xdr:from>
      <xdr:col>2</xdr:col>
      <xdr:colOff>500063</xdr:colOff>
      <xdr:row>2</xdr:row>
      <xdr:rowOff>54430</xdr:rowOff>
    </xdr:from>
    <xdr:to>
      <xdr:col>7</xdr:col>
      <xdr:colOff>457201</xdr:colOff>
      <xdr:row>10</xdr:row>
      <xdr:rowOff>35730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976282B-8F21-4C8B-B893-CC1320BA04CF}"/>
            </a:ext>
          </a:extLst>
        </xdr:cNvPr>
        <xdr:cNvGrpSpPr/>
      </xdr:nvGrpSpPr>
      <xdr:grpSpPr>
        <a:xfrm>
          <a:off x="2078492" y="734787"/>
          <a:ext cx="3018745" cy="1437264"/>
          <a:chOff x="2095500" y="1143000"/>
          <a:chExt cx="4655344" cy="1571625"/>
        </a:xfrm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D8E41359-55C1-7997-3B23-9C4FBAE2C8C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C̳álculos!H22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6AB60F6-9E7A-92D5-4C6B-9EE26CDA5ECF}"/>
              </a:ext>
            </a:extLst>
          </xdr:cNvPr>
          <xdr:cNvSpPr/>
        </xdr:nvSpPr>
        <xdr:spPr>
          <a:xfrm>
            <a:off x="2804919" y="1433720"/>
            <a:ext cx="3026570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C011DEA-3442-49BA-A50A-03D477342525}" type="TxLink">
              <a:rPr lang="en-US" sz="1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R$ 7.633,00 </a:t>
            </a:fld>
            <a:endParaRPr lang="pt-BR" sz="1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21D2DA0A-5B08-6736-D039-A7A5120003C7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600" b="1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t>TOTAL VALUE</a:t>
            </a:r>
          </a:p>
        </xdr:txBody>
      </xdr:sp>
    </xdr:grpSp>
    <xdr:clientData/>
  </xdr:twoCellAnchor>
  <xdr:twoCellAnchor editAs="absolute">
    <xdr:from>
      <xdr:col>2</xdr:col>
      <xdr:colOff>571500</xdr:colOff>
      <xdr:row>3</xdr:row>
      <xdr:rowOff>17011</xdr:rowOff>
    </xdr:from>
    <xdr:to>
      <xdr:col>4</xdr:col>
      <xdr:colOff>32217</xdr:colOff>
      <xdr:row>7</xdr:row>
      <xdr:rowOff>48918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7E98A9C9-F3E0-4F08-A3CF-34A7B996C6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149929" y="806225"/>
          <a:ext cx="685359" cy="807514"/>
        </a:xfrm>
        <a:prstGeom prst="rect">
          <a:avLst/>
        </a:prstGeom>
      </xdr:spPr>
    </xdr:pic>
    <xdr:clientData/>
  </xdr:twoCellAnchor>
  <xdr:twoCellAnchor>
    <xdr:from>
      <xdr:col>13</xdr:col>
      <xdr:colOff>27533</xdr:colOff>
      <xdr:row>17</xdr:row>
      <xdr:rowOff>69978</xdr:rowOff>
    </xdr:from>
    <xdr:to>
      <xdr:col>13</xdr:col>
      <xdr:colOff>289935</xdr:colOff>
      <xdr:row>19</xdr:row>
      <xdr:rowOff>8732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EF3132C3-67B2-4492-8F65-A3928FB2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604" y="3539799"/>
          <a:ext cx="262402" cy="319754"/>
        </a:xfrm>
        <a:prstGeom prst="rect">
          <a:avLst/>
        </a:prstGeom>
      </xdr:spPr>
    </xdr:pic>
    <xdr:clientData/>
  </xdr:twoCellAnchor>
  <xdr:twoCellAnchor>
    <xdr:from>
      <xdr:col>12</xdr:col>
      <xdr:colOff>509637</xdr:colOff>
      <xdr:row>18</xdr:row>
      <xdr:rowOff>175592</xdr:rowOff>
    </xdr:from>
    <xdr:to>
      <xdr:col>14</xdr:col>
      <xdr:colOff>27131</xdr:colOff>
      <xdr:row>19</xdr:row>
      <xdr:rowOff>120009</xdr:rowOff>
    </xdr:to>
    <xdr:pic>
      <xdr:nvPicPr>
        <xdr:cNvPr id="38" name="Gráfico 37">
          <a:extLst>
            <a:ext uri="{FF2B5EF4-FFF2-40B4-BE49-F238E27FC236}">
              <a16:creationId xmlns:a16="http://schemas.microsoft.com/office/drawing/2014/main" id="{94810BA3-E5AF-4E93-90A1-449FE7FEA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034387" y="3835913"/>
          <a:ext cx="742137" cy="134917"/>
        </a:xfrm>
        <a:prstGeom prst="rect">
          <a:avLst/>
        </a:prstGeom>
      </xdr:spPr>
    </xdr:pic>
    <xdr:clientData/>
  </xdr:twoCellAnchor>
  <xdr:twoCellAnchor>
    <xdr:from>
      <xdr:col>2</xdr:col>
      <xdr:colOff>115661</xdr:colOff>
      <xdr:row>9</xdr:row>
      <xdr:rowOff>108858</xdr:rowOff>
    </xdr:from>
    <xdr:to>
      <xdr:col>9</xdr:col>
      <xdr:colOff>537481</xdr:colOff>
      <xdr:row>23</xdr:row>
      <xdr:rowOff>185058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62F16D5-D970-49AF-BDC6-F4D4DA6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272143</xdr:colOff>
      <xdr:row>26</xdr:row>
      <xdr:rowOff>170089</xdr:rowOff>
    </xdr:from>
    <xdr:to>
      <xdr:col>7</xdr:col>
      <xdr:colOff>386102</xdr:colOff>
      <xdr:row>36</xdr:row>
      <xdr:rowOff>79603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Gráfico 41">
              <a:extLst>
                <a:ext uri="{FF2B5EF4-FFF2-40B4-BE49-F238E27FC236}">
                  <a16:creationId xmlns:a16="http://schemas.microsoft.com/office/drawing/2014/main" id="{C3BFA052-146A-4E91-AE71-AD3CE6A20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0572" y="5354410"/>
              <a:ext cx="3175566" cy="1814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294255</xdr:colOff>
      <xdr:row>25</xdr:row>
      <xdr:rowOff>185399</xdr:rowOff>
    </xdr:from>
    <xdr:to>
      <xdr:col>22</xdr:col>
      <xdr:colOff>8506</xdr:colOff>
      <xdr:row>41</xdr:row>
      <xdr:rowOff>71099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8318139B-FA59-4FBD-BD10-892AD5AA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0</xdr:col>
      <xdr:colOff>11907</xdr:colOff>
      <xdr:row>6</xdr:row>
      <xdr:rowOff>59532</xdr:rowOff>
    </xdr:from>
    <xdr:to>
      <xdr:col>1</xdr:col>
      <xdr:colOff>119062</xdr:colOff>
      <xdr:row>11</xdr:row>
      <xdr:rowOff>166686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5" name="Plan">
              <a:extLst>
                <a:ext uri="{FF2B5EF4-FFF2-40B4-BE49-F238E27FC236}">
                  <a16:creationId xmlns:a16="http://schemas.microsoft.com/office/drawing/2014/main" id="{23A7913C-BB2A-4730-AFBE-23FFA1761B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7" y="1202532"/>
              <a:ext cx="1440655" cy="1290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47627</xdr:colOff>
      <xdr:row>29</xdr:row>
      <xdr:rowOff>71433</xdr:rowOff>
    </xdr:from>
    <xdr:to>
      <xdr:col>1</xdr:col>
      <xdr:colOff>71438</xdr:colOff>
      <xdr:row>46</xdr:row>
      <xdr:rowOff>190495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6" name="Start Date">
              <a:extLst>
                <a:ext uri="{FF2B5EF4-FFF2-40B4-BE49-F238E27FC236}">
                  <a16:creationId xmlns:a16="http://schemas.microsoft.com/office/drawing/2014/main" id="{F000F749-F222-4E28-A4C0-2A104395A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rt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7" y="5827254"/>
              <a:ext cx="1357311" cy="3357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23812</xdr:colOff>
      <xdr:row>12</xdr:row>
      <xdr:rowOff>35718</xdr:rowOff>
    </xdr:from>
    <xdr:to>
      <xdr:col>1</xdr:col>
      <xdr:colOff>119062</xdr:colOff>
      <xdr:row>17</xdr:row>
      <xdr:rowOff>47625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7" name="Auto Renewal">
              <a:extLst>
                <a:ext uri="{FF2B5EF4-FFF2-40B4-BE49-F238E27FC236}">
                  <a16:creationId xmlns:a16="http://schemas.microsoft.com/office/drawing/2014/main" id="{1FC5DFEE-64A6-482D-BD8A-0211B093FE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2553039"/>
              <a:ext cx="1428750" cy="964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11907</xdr:colOff>
      <xdr:row>17</xdr:row>
      <xdr:rowOff>119062</xdr:rowOff>
    </xdr:from>
    <xdr:to>
      <xdr:col>1</xdr:col>
      <xdr:colOff>107156</xdr:colOff>
      <xdr:row>23</xdr:row>
      <xdr:rowOff>154781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9" name="EA Play Season Pass">
              <a:extLst>
                <a:ext uri="{FF2B5EF4-FFF2-40B4-BE49-F238E27FC236}">
                  <a16:creationId xmlns:a16="http://schemas.microsoft.com/office/drawing/2014/main" id="{0C0195AA-C7EB-4880-AA43-13C7875940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A Play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7" y="3588883"/>
              <a:ext cx="1428749" cy="117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35719</xdr:colOff>
      <xdr:row>24</xdr:row>
      <xdr:rowOff>11906</xdr:rowOff>
    </xdr:from>
    <xdr:to>
      <xdr:col>1</xdr:col>
      <xdr:colOff>95250</xdr:colOff>
      <xdr:row>29</xdr:row>
      <xdr:rowOff>11906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0" name="Minecraft Season Pass">
              <a:extLst>
                <a:ext uri="{FF2B5EF4-FFF2-40B4-BE49-F238E27FC236}">
                  <a16:creationId xmlns:a16="http://schemas.microsoft.com/office/drawing/2014/main" id="{6832E22E-CEBB-4C6A-8BA2-069249E02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inecraft Season Pas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9" y="4815227"/>
              <a:ext cx="1393031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521491</xdr:colOff>
      <xdr:row>3</xdr:row>
      <xdr:rowOff>36740</xdr:rowOff>
    </xdr:from>
    <xdr:to>
      <xdr:col>17</xdr:col>
      <xdr:colOff>478629</xdr:colOff>
      <xdr:row>10</xdr:row>
      <xdr:rowOff>121794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B1C8251D-5E35-4224-B2CD-E3F95B41D4C0}"/>
            </a:ext>
          </a:extLst>
        </xdr:cNvPr>
        <xdr:cNvGrpSpPr/>
      </xdr:nvGrpSpPr>
      <xdr:grpSpPr>
        <a:xfrm>
          <a:off x="8046241" y="825954"/>
          <a:ext cx="3018745" cy="1432161"/>
          <a:chOff x="2095500" y="1143000"/>
          <a:chExt cx="4655344" cy="1571625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148A210F-09F7-3EEB-A62B-1DFDA41AC776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1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C̳álculos!H22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407FFEF6-5587-03AC-5F14-FD8F2B2A2264}"/>
              </a:ext>
            </a:extLst>
          </xdr:cNvPr>
          <xdr:cNvSpPr/>
        </xdr:nvSpPr>
        <xdr:spPr>
          <a:xfrm>
            <a:off x="2804919" y="1433720"/>
            <a:ext cx="3026570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C011DEA-3442-49BA-A50A-03D477342525}" type="TxLink">
              <a:rPr lang="en-US" sz="1600" b="0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R$ 7.633,00 </a:t>
            </a:fld>
            <a:endParaRPr lang="pt-BR" sz="1600" b="0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54" name="Retângulo: Cantos Superiores Arredondados 53">
            <a:extLst>
              <a:ext uri="{FF2B5EF4-FFF2-40B4-BE49-F238E27FC236}">
                <a16:creationId xmlns:a16="http://schemas.microsoft.com/office/drawing/2014/main" id="{A7660EA9-477A-5304-618A-575B93D5AAFA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600" b="1" i="0" u="none" strike="noStrike" kern="1200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t>TOTAL VALUE ADD SEASON</a:t>
            </a:r>
          </a:p>
        </xdr:txBody>
      </xdr:sp>
    </xdr:grpSp>
    <xdr:clientData/>
  </xdr:twoCellAnchor>
  <xdr:twoCellAnchor>
    <xdr:from>
      <xdr:col>12</xdr:col>
      <xdr:colOff>572228</xdr:colOff>
      <xdr:row>10</xdr:row>
      <xdr:rowOff>154731</xdr:rowOff>
    </xdr:from>
    <xdr:to>
      <xdr:col>13</xdr:col>
      <xdr:colOff>606161</xdr:colOff>
      <xdr:row>15</xdr:row>
      <xdr:rowOff>167670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658088D9-050D-4A3E-8161-8EF2C4CF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978" y="2291052"/>
          <a:ext cx="646254" cy="96543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413317</xdr:colOff>
      <xdr:row>24</xdr:row>
      <xdr:rowOff>105457</xdr:rowOff>
    </xdr:from>
    <xdr:to>
      <xdr:col>7</xdr:col>
      <xdr:colOff>370455</xdr:colOff>
      <xdr:row>26</xdr:row>
      <xdr:rowOff>134297</xdr:rowOff>
    </xdr:to>
    <xdr:sp macro="" textlink="">
      <xdr:nvSpPr>
        <xdr:cNvPr id="57" name="Retângulo: Cantos Superiores Arredondados 56">
          <a:extLst>
            <a:ext uri="{FF2B5EF4-FFF2-40B4-BE49-F238E27FC236}">
              <a16:creationId xmlns:a16="http://schemas.microsoft.com/office/drawing/2014/main" id="{EACFC6C7-84EE-4ED7-B1D0-07D9FCE4BAB4}"/>
            </a:ext>
          </a:extLst>
        </xdr:cNvPr>
        <xdr:cNvSpPr/>
      </xdr:nvSpPr>
      <xdr:spPr>
        <a:xfrm>
          <a:off x="1991746" y="4908778"/>
          <a:ext cx="3018745" cy="40984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t>Auto renovação</a:t>
          </a:r>
        </a:p>
      </xdr:txBody>
    </xdr:sp>
    <xdr:clientData/>
  </xdr:twoCellAnchor>
  <xdr:twoCellAnchor>
    <xdr:from>
      <xdr:col>8</xdr:col>
      <xdr:colOff>343579</xdr:colOff>
      <xdr:row>26</xdr:row>
      <xdr:rowOff>66337</xdr:rowOff>
    </xdr:from>
    <xdr:to>
      <xdr:col>14</xdr:col>
      <xdr:colOff>183695</xdr:colOff>
      <xdr:row>37</xdr:row>
      <xdr:rowOff>102055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9BD6C6F-3CCC-41AA-8A89-B50B3682A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52726</xdr:colOff>
      <xdr:row>24</xdr:row>
      <xdr:rowOff>76542</xdr:rowOff>
    </xdr:from>
    <xdr:to>
      <xdr:col>14</xdr:col>
      <xdr:colOff>176553</xdr:colOff>
      <xdr:row>26</xdr:row>
      <xdr:rowOff>105382</xdr:rowOff>
    </xdr:to>
    <xdr:sp macro="" textlink="">
      <xdr:nvSpPr>
        <xdr:cNvPr id="59" name="Retângulo: Cantos Superiores Arredondados 58">
          <a:extLst>
            <a:ext uri="{FF2B5EF4-FFF2-40B4-BE49-F238E27FC236}">
              <a16:creationId xmlns:a16="http://schemas.microsoft.com/office/drawing/2014/main" id="{BF2458EC-9C0D-4A81-896C-0320D5C58F17}"/>
            </a:ext>
          </a:extLst>
        </xdr:cNvPr>
        <xdr:cNvSpPr/>
      </xdr:nvSpPr>
      <xdr:spPr>
        <a:xfrm>
          <a:off x="5917405" y="4879863"/>
          <a:ext cx="3008541" cy="409840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 kern="1200">
              <a:solidFill>
                <a:srgbClr val="22C55E"/>
              </a:solidFill>
              <a:latin typeface="Aptos Narrow"/>
              <a:ea typeface="+mn-ea"/>
              <a:cs typeface="+mn-cs"/>
            </a:rPr>
            <a:t>Quantidade</a:t>
          </a:r>
          <a:r>
            <a:rPr lang="pt-BR" sz="1600" b="1" i="0" u="none" strike="noStrike" kern="1200" baseline="0">
              <a:solidFill>
                <a:srgbClr val="22C55E"/>
              </a:solidFill>
              <a:latin typeface="Aptos Narrow"/>
              <a:ea typeface="+mn-ea"/>
              <a:cs typeface="+mn-cs"/>
            </a:rPr>
            <a:t> por planos</a:t>
          </a:r>
          <a:endParaRPr lang="pt-BR" sz="1600" b="1" i="0" u="none" strike="noStrike" kern="1200">
            <a:solidFill>
              <a:srgbClr val="22C55E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597013</xdr:colOff>
      <xdr:row>23</xdr:row>
      <xdr:rowOff>57831</xdr:rowOff>
    </xdr:from>
    <xdr:to>
      <xdr:col>20</xdr:col>
      <xdr:colOff>554151</xdr:colOff>
      <xdr:row>27</xdr:row>
      <xdr:rowOff>22112</xdr:rowOff>
    </xdr:to>
    <xdr:sp macro="" textlink="">
      <xdr:nvSpPr>
        <xdr:cNvPr id="60" name="Retângulo: Cantos Superiores Arredondados 59">
          <a:extLst>
            <a:ext uri="{FF2B5EF4-FFF2-40B4-BE49-F238E27FC236}">
              <a16:creationId xmlns:a16="http://schemas.microsoft.com/office/drawing/2014/main" id="{E746EF33-BD3E-4475-B5A4-BA8B4292A8CB}"/>
            </a:ext>
          </a:extLst>
        </xdr:cNvPr>
        <xdr:cNvSpPr/>
      </xdr:nvSpPr>
      <xdr:spPr>
        <a:xfrm>
          <a:off x="9958727" y="4670652"/>
          <a:ext cx="3018745" cy="726281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 kern="1200">
              <a:solidFill>
                <a:srgbClr val="22C55E"/>
              </a:solidFill>
              <a:latin typeface="+mn-lt"/>
              <a:ea typeface="+mn-ea"/>
              <a:cs typeface="+mn-cs"/>
            </a:rPr>
            <a:t>Quantidade de assinaturas X</a:t>
          </a:r>
          <a:r>
            <a:rPr lang="pt-BR" sz="1600" b="1" i="0" u="none" strike="noStrike" kern="1200" baseline="0">
              <a:solidFill>
                <a:srgbClr val="22C55E"/>
              </a:solidFill>
              <a:latin typeface="+mn-lt"/>
              <a:ea typeface="+mn-ea"/>
              <a:cs typeface="+mn-cs"/>
            </a:rPr>
            <a:t> </a:t>
          </a:r>
          <a:r>
            <a:rPr lang="pt-BR" sz="1600" b="1" i="0" u="none" strike="noStrike" kern="1200">
              <a:solidFill>
                <a:srgbClr val="22C55E"/>
              </a:solidFill>
              <a:latin typeface="+mn-lt"/>
              <a:ea typeface="+mn-ea"/>
              <a:cs typeface="+mn-cs"/>
            </a:rPr>
            <a:t>valor total por tipo de plano</a:t>
          </a:r>
        </a:p>
      </xdr:txBody>
    </xdr:sp>
    <xdr:clientData/>
  </xdr:twoCellAnchor>
  <xdr:twoCellAnchor>
    <xdr:from>
      <xdr:col>3</xdr:col>
      <xdr:colOff>367393</xdr:colOff>
      <xdr:row>6</xdr:row>
      <xdr:rowOff>408215</xdr:rowOff>
    </xdr:from>
    <xdr:to>
      <xdr:col>8</xdr:col>
      <xdr:colOff>324531</xdr:colOff>
      <xdr:row>10</xdr:row>
      <xdr:rowOff>141175</xdr:rowOff>
    </xdr:to>
    <xdr:sp macro="" textlink="">
      <xdr:nvSpPr>
        <xdr:cNvPr id="61" name="Retângulo: Cantos Superiores Arredondados 60">
          <a:extLst>
            <a:ext uri="{FF2B5EF4-FFF2-40B4-BE49-F238E27FC236}">
              <a16:creationId xmlns:a16="http://schemas.microsoft.com/office/drawing/2014/main" id="{CF44533F-5FF5-4CFB-B7FD-AA1A5F5A97BA}"/>
            </a:ext>
          </a:extLst>
        </xdr:cNvPr>
        <xdr:cNvSpPr/>
      </xdr:nvSpPr>
      <xdr:spPr>
        <a:xfrm>
          <a:off x="2558143" y="1551215"/>
          <a:ext cx="3018745" cy="726281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 i="0" u="none" strike="noStrike" kern="1200">
              <a:solidFill>
                <a:srgbClr val="22C55E"/>
              </a:solidFill>
              <a:latin typeface="+mn-lt"/>
              <a:ea typeface="+mn-ea"/>
              <a:cs typeface="+mn-cs"/>
            </a:rPr>
            <a:t>Valor</a:t>
          </a:r>
          <a:r>
            <a:rPr lang="pt-BR" sz="1600" b="1" i="0" u="none" strike="noStrike" kern="1200" baseline="0">
              <a:solidFill>
                <a:srgbClr val="22C55E"/>
              </a:solidFill>
              <a:latin typeface="+mn-lt"/>
              <a:ea typeface="+mn-ea"/>
              <a:cs typeface="+mn-cs"/>
            </a:rPr>
            <a:t> total e média por Mês</a:t>
          </a:r>
          <a:endParaRPr lang="pt-BR" sz="1600" b="1" i="0" u="none" strike="noStrike" kern="1200">
            <a:solidFill>
              <a:srgbClr val="22C55E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CEDAF054-EC83-4EEC-90BD-6B4397048D54}" sourceName="Plan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rt_Date" xr10:uid="{6DB636F0-9083-44F5-A6F1-C20A96C17253}" sourceName="Start Date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C837D27B-ADD7-4359-BE8C-0E529DECCE8C}" sourceName="Auto Renewal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A_Play_Season_Pass" xr10:uid="{32E31463-080A-4CEC-A9D8-02E193CA0474}" sourceName="EA Play Season Pass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necraft_Season_Pass" xr10:uid="{59BDC4F0-3966-42DA-ADAF-43568887C0B6}" sourceName="Minecraft Season Pass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" xr10:uid="{57CC2E48-304F-44DD-8012-8DB65135BB63}" cache="SegmentaçãodeDados_Plan" caption="Plan" style="SlicerStyleLight6" rowHeight="257175"/>
  <slicer name="Start Date" xr10:uid="{7159C71A-5E57-4372-8655-002A8EB97159}" cache="SegmentaçãodeDados_Start_Date" caption="Start Date" startItem="6" style="SlicerStyleLight6" rowHeight="257175"/>
  <slicer name="Auto Renewal" xr10:uid="{FC2441B8-4C46-4701-92E3-437CFA5F2B1F}" cache="SegmentaçãodeDados_Auto_Renewal" caption="Auto Renewal" style="SlicerStyleLight6" rowHeight="257175"/>
  <slicer name="EA Play Season Pass" xr10:uid="{DE4C96E7-BE16-4D4F-B3D8-6DEAA80B7FD3}" cache="SegmentaçãodeDados_EA_Play_Season_Pass" caption="EA Play Season Pass" style="SlicerStyleLight6" rowHeight="257175"/>
  <slicer name="Minecraft Season Pass" xr10:uid="{B231FF11-627D-4069-8C5A-34FDFDA59FEA}" cache="SegmentaçãodeDados_Minecraft_Season_Pass" caption="Minecraft Season Pass" style="SlicerStyleLight6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P296" totalsRowShown="0" dataDxfId="16">
  <autoFilter ref="A1:P296" xr:uid="{34E0E886-4200-4B36-97B3-63DB74FF40A0}"/>
  <tableColumns count="16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  <tableColumn id="14" xr3:uid="{820E03CC-60BD-42F9-88E4-BA5FB1BD7B4D}" name="Hide" dataDxfId="2" dataCellStyle="Moeda">
      <calculatedColumnFormula>IF(SUBTOTAL(109,Tabela1[[#This Row],[Total Value]]),"S","N")</calculatedColumnFormula>
    </tableColumn>
    <tableColumn id="15" xr3:uid="{FD47A6AE-8AF4-4F16-865D-E2CB394429C1}" name="count" dataDxfId="1" dataCellStyle="Moeda"/>
    <tableColumn id="16" xr3:uid="{C265E59F-2E45-4DFB-92D7-95284347CCD4}" name="Coluna1" dataDxfId="0" dataCellStyle="Moeda">
      <calculatedColumnFormula>MONTH(Tabela1[[#This Row],[Start Date]])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  <wetp:taskpane dockstate="right" visibility="0" width="350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8E63E6F-BF6A-4C62-BD32-0FB016193CDE}">
  <we:reference id="wa200005502" version="1.0.0.11" store="pt-BR" storeType="OMEX"/>
  <we:alternateReferences>
    <we:reference id="wa200005502" version="1.0.0.11" store="wa200005502" storeType="OMEX"/>
  </we:alternateReferences>
  <we:properties>
    <we:property name="docId" value="&quot;6kStTIDEY2LIE8wj4xs1Q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B957DBE-382C-4A85-9979-87AF5A80F8CB}">
  <we:reference id="wa200007447" version="1.0.0.0" store="pt-BR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48"/>
  <sheetViews>
    <sheetView showGridLines="0" showRowColHeaders="0" tabSelected="1" zoomScale="70" zoomScaleNormal="70" workbookViewId="0">
      <selection activeCell="W7" sqref="W7"/>
    </sheetView>
  </sheetViews>
  <sheetFormatPr defaultRowHeight="15" x14ac:dyDescent="0.25"/>
  <cols>
    <col min="1" max="1" width="20" customWidth="1"/>
    <col min="2" max="2" width="3.5703125" customWidth="1"/>
    <col min="11" max="11" width="6.5703125" customWidth="1"/>
  </cols>
  <sheetData>
    <row r="1" spans="1:25" x14ac:dyDescent="0.25">
      <c r="A1" s="5"/>
      <c r="B1" s="5"/>
    </row>
    <row r="2" spans="1:25" ht="39" customHeight="1" thickBot="1" x14ac:dyDescent="0.5">
      <c r="A2" s="5"/>
      <c r="B2" s="5"/>
      <c r="C2" s="23" t="s">
        <v>353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8.25" customHeight="1" thickTop="1" x14ac:dyDescent="0.25">
      <c r="A3" s="5"/>
      <c r="B3" s="5"/>
    </row>
    <row r="4" spans="1:25" ht="7.5" customHeight="1" x14ac:dyDescent="0.25">
      <c r="A4" s="5"/>
      <c r="B4" s="5"/>
    </row>
    <row r="5" spans="1:25" ht="10.5" customHeight="1" x14ac:dyDescent="0.25">
      <c r="A5" s="5"/>
      <c r="B5" s="5"/>
    </row>
    <row r="6" spans="1:25" ht="9.75" customHeight="1" x14ac:dyDescent="0.25">
      <c r="A6" s="5"/>
      <c r="B6" s="5"/>
    </row>
    <row r="7" spans="1:25" ht="33" customHeight="1" x14ac:dyDescent="0.25">
      <c r="A7" s="5"/>
      <c r="B7" s="5"/>
    </row>
    <row r="8" spans="1:25" x14ac:dyDescent="0.25">
      <c r="A8" s="5"/>
      <c r="B8" s="5"/>
    </row>
    <row r="9" spans="1:25" x14ac:dyDescent="0.25">
      <c r="A9" s="5"/>
      <c r="B9" s="5"/>
    </row>
    <row r="10" spans="1:25" x14ac:dyDescent="0.25">
      <c r="A10" s="5"/>
      <c r="B10" s="5"/>
    </row>
    <row r="11" spans="1:25" x14ac:dyDescent="0.25">
      <c r="A11" s="5"/>
      <c r="B11" s="5"/>
    </row>
    <row r="12" spans="1:25" x14ac:dyDescent="0.25">
      <c r="A12" s="5"/>
      <c r="B12" s="5"/>
    </row>
    <row r="13" spans="1:25" x14ac:dyDescent="0.25">
      <c r="A13" s="5"/>
      <c r="B13" s="5"/>
    </row>
    <row r="14" spans="1:25" x14ac:dyDescent="0.25">
      <c r="A14" s="5"/>
      <c r="B14" s="5"/>
    </row>
    <row r="15" spans="1:25" x14ac:dyDescent="0.25">
      <c r="A15" s="5"/>
      <c r="B15" s="5"/>
    </row>
    <row r="16" spans="1:25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  <row r="24" spans="1:2" x14ac:dyDescent="0.25">
      <c r="A24" s="5"/>
      <c r="B24" s="5"/>
    </row>
    <row r="25" spans="1:2" x14ac:dyDescent="0.25">
      <c r="A25" s="5"/>
      <c r="B25" s="5"/>
    </row>
    <row r="26" spans="1:2" x14ac:dyDescent="0.25">
      <c r="A26" s="5"/>
      <c r="B26" s="5"/>
    </row>
    <row r="27" spans="1:2" x14ac:dyDescent="0.25">
      <c r="A27" s="5"/>
      <c r="B27" s="5"/>
    </row>
    <row r="28" spans="1:2" x14ac:dyDescent="0.25">
      <c r="A28" s="5"/>
      <c r="B28" s="5"/>
    </row>
    <row r="29" spans="1:2" x14ac:dyDescent="0.25">
      <c r="A29" s="5"/>
      <c r="B29" s="5"/>
    </row>
    <row r="30" spans="1:2" x14ac:dyDescent="0.25">
      <c r="A30" s="5"/>
      <c r="B30" s="5"/>
    </row>
    <row r="31" spans="1:2" x14ac:dyDescent="0.25">
      <c r="A31" s="5"/>
      <c r="B31" s="5"/>
    </row>
    <row r="32" spans="1:2" x14ac:dyDescent="0.25">
      <c r="A32" s="5"/>
      <c r="B32" s="5"/>
    </row>
    <row r="33" spans="1:16" x14ac:dyDescent="0.25">
      <c r="A33" s="5"/>
      <c r="B33" s="5"/>
    </row>
    <row r="34" spans="1:16" x14ac:dyDescent="0.25">
      <c r="A34" s="5"/>
      <c r="B34" s="5"/>
    </row>
    <row r="35" spans="1:16" x14ac:dyDescent="0.25">
      <c r="A35" s="5"/>
      <c r="B35" s="5"/>
    </row>
    <row r="36" spans="1:16" x14ac:dyDescent="0.25">
      <c r="A36" s="5"/>
      <c r="B36" s="5"/>
    </row>
    <row r="37" spans="1:16" x14ac:dyDescent="0.25">
      <c r="A37" s="5"/>
      <c r="B37" s="5"/>
    </row>
    <row r="38" spans="1:16" x14ac:dyDescent="0.25">
      <c r="A38" s="5"/>
      <c r="B38" s="5"/>
    </row>
    <row r="39" spans="1:16" x14ac:dyDescent="0.25">
      <c r="A39" s="5"/>
      <c r="B39" s="5"/>
    </row>
    <row r="40" spans="1:16" x14ac:dyDescent="0.25">
      <c r="A40" s="5"/>
      <c r="B40" s="5"/>
      <c r="P40" s="24"/>
    </row>
    <row r="41" spans="1:16" x14ac:dyDescent="0.25">
      <c r="A41" s="5"/>
      <c r="B41" s="5"/>
    </row>
    <row r="42" spans="1:16" x14ac:dyDescent="0.25">
      <c r="A42" s="5"/>
      <c r="B42" s="5"/>
    </row>
    <row r="43" spans="1:16" x14ac:dyDescent="0.25">
      <c r="A43" s="5"/>
      <c r="B43" s="5"/>
    </row>
    <row r="44" spans="1:16" x14ac:dyDescent="0.25">
      <c r="A44" s="5"/>
      <c r="B44" s="5"/>
    </row>
    <row r="45" spans="1:16" x14ac:dyDescent="0.25">
      <c r="A45" s="5"/>
      <c r="B45" s="5"/>
    </row>
    <row r="46" spans="1:16" x14ac:dyDescent="0.25">
      <c r="A46" s="5"/>
      <c r="B46" s="5"/>
    </row>
    <row r="47" spans="1:16" x14ac:dyDescent="0.25">
      <c r="A47" s="5"/>
      <c r="B47" s="5"/>
    </row>
    <row r="48" spans="1:16" x14ac:dyDescent="0.25">
      <c r="A48" s="5"/>
      <c r="B48" s="5"/>
    </row>
  </sheetData>
  <pageMargins left="0.511811024" right="0.511811024" top="0.78740157499999996" bottom="0.78740157499999996" header="0.31496062000000002" footer="0.31496062000000002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P296"/>
  <sheetViews>
    <sheetView zoomScale="90" zoomScaleNormal="90" workbookViewId="0">
      <selection activeCell="F8" sqref="F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6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  <c r="N1" t="s">
        <v>327</v>
      </c>
      <c r="O1" t="s">
        <v>328</v>
      </c>
      <c r="P1" t="s">
        <v>326</v>
      </c>
    </row>
    <row r="2" spans="1:16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  <c r="N2" s="11" t="str">
        <f>IF(SUBTOTAL(109,Tabela1[[#This Row],[Total Value]]),"S","N")</f>
        <v>S</v>
      </c>
      <c r="O2" s="17">
        <v>1</v>
      </c>
      <c r="P2" s="20">
        <f>MONTH(Tabela1[[#This Row],[Start Date]])</f>
        <v>1</v>
      </c>
    </row>
    <row r="3" spans="1:16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  <c r="N3" s="11" t="str">
        <f>IF(SUBTOTAL(109,Tabela1[[#This Row],[Total Value]]),"S","N")</f>
        <v>S</v>
      </c>
      <c r="O3" s="17">
        <v>1</v>
      </c>
      <c r="P3" s="20">
        <f>MONTH(Tabela1[[#This Row],[Start Date]])</f>
        <v>1</v>
      </c>
    </row>
    <row r="4" spans="1:16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  <c r="N4" s="11" t="str">
        <f>IF(SUBTOTAL(109,Tabela1[[#This Row],[Total Value]]),"S","N")</f>
        <v>S</v>
      </c>
      <c r="O4" s="17">
        <v>1</v>
      </c>
      <c r="P4" s="20">
        <f>MONTH(Tabela1[[#This Row],[Start Date]])</f>
        <v>2</v>
      </c>
    </row>
    <row r="5" spans="1:16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  <c r="N5" s="11" t="str">
        <f>IF(SUBTOTAL(109,Tabela1[[#This Row],[Total Value]]),"S","N")</f>
        <v>S</v>
      </c>
      <c r="O5" s="17">
        <v>1</v>
      </c>
      <c r="P5" s="20">
        <f>MONTH(Tabela1[[#This Row],[Start Date]])</f>
        <v>2</v>
      </c>
    </row>
    <row r="6" spans="1:16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  <c r="N6" s="11" t="str">
        <f>IF(SUBTOTAL(109,Tabela1[[#This Row],[Total Value]]),"S","N")</f>
        <v>S</v>
      </c>
      <c r="O6" s="17">
        <v>1</v>
      </c>
      <c r="P6" s="20">
        <f>MONTH(Tabela1[[#This Row],[Start Date]])</f>
        <v>3</v>
      </c>
    </row>
    <row r="7" spans="1:16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  <c r="N7" s="11" t="str">
        <f>IF(SUBTOTAL(109,Tabela1[[#This Row],[Total Value]]),"S","N")</f>
        <v>S</v>
      </c>
      <c r="O7" s="17">
        <v>1</v>
      </c>
      <c r="P7" s="20">
        <f>MONTH(Tabela1[[#This Row],[Start Date]])</f>
        <v>3</v>
      </c>
    </row>
    <row r="8" spans="1:16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  <c r="N8" s="11" t="str">
        <f>IF(SUBTOTAL(109,Tabela1[[#This Row],[Total Value]]),"S","N")</f>
        <v>S</v>
      </c>
      <c r="O8" s="17">
        <v>1</v>
      </c>
      <c r="P8" s="20">
        <f>MONTH(Tabela1[[#This Row],[Start Date]])</f>
        <v>3</v>
      </c>
    </row>
    <row r="9" spans="1:16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  <c r="N9" s="11" t="str">
        <f>IF(SUBTOTAL(109,Tabela1[[#This Row],[Total Value]]),"S","N")</f>
        <v>S</v>
      </c>
      <c r="O9" s="17">
        <v>1</v>
      </c>
      <c r="P9" s="20">
        <f>MONTH(Tabela1[[#This Row],[Start Date]])</f>
        <v>3</v>
      </c>
    </row>
    <row r="10" spans="1:16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  <c r="N10" s="11" t="str">
        <f>IF(SUBTOTAL(109,Tabela1[[#This Row],[Total Value]]),"S","N")</f>
        <v>S</v>
      </c>
      <c r="O10" s="17">
        <v>1</v>
      </c>
      <c r="P10" s="20">
        <f>MONTH(Tabela1[[#This Row],[Start Date]])</f>
        <v>3</v>
      </c>
    </row>
    <row r="11" spans="1:16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  <c r="N11" s="11" t="str">
        <f>IF(SUBTOTAL(109,Tabela1[[#This Row],[Total Value]]),"S","N")</f>
        <v>S</v>
      </c>
      <c r="O11" s="17">
        <v>1</v>
      </c>
      <c r="P11" s="20">
        <f>MONTH(Tabela1[[#This Row],[Start Date]])</f>
        <v>3</v>
      </c>
    </row>
    <row r="12" spans="1:16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  <c r="N12" s="11" t="str">
        <f>IF(SUBTOTAL(109,Tabela1[[#This Row],[Total Value]]),"S","N")</f>
        <v>S</v>
      </c>
      <c r="O12" s="17">
        <v>1</v>
      </c>
      <c r="P12" s="20">
        <f>MONTH(Tabela1[[#This Row],[Start Date]])</f>
        <v>3</v>
      </c>
    </row>
    <row r="13" spans="1:16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  <c r="N13" s="11" t="str">
        <f>IF(SUBTOTAL(109,Tabela1[[#This Row],[Total Value]]),"S","N")</f>
        <v>S</v>
      </c>
      <c r="O13" s="17">
        <v>1</v>
      </c>
      <c r="P13" s="20">
        <f>MONTH(Tabela1[[#This Row],[Start Date]])</f>
        <v>3</v>
      </c>
    </row>
    <row r="14" spans="1:16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  <c r="N14" s="11" t="str">
        <f>IF(SUBTOTAL(109,Tabela1[[#This Row],[Total Value]]),"S","N")</f>
        <v>S</v>
      </c>
      <c r="O14" s="17">
        <v>1</v>
      </c>
      <c r="P14" s="20">
        <f>MONTH(Tabela1[[#This Row],[Start Date]])</f>
        <v>3</v>
      </c>
    </row>
    <row r="15" spans="1:16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  <c r="N15" s="11" t="str">
        <f>IF(SUBTOTAL(109,Tabela1[[#This Row],[Total Value]]),"S","N")</f>
        <v>S</v>
      </c>
      <c r="O15" s="17">
        <v>1</v>
      </c>
      <c r="P15" s="20">
        <f>MONTH(Tabela1[[#This Row],[Start Date]])</f>
        <v>3</v>
      </c>
    </row>
    <row r="16" spans="1:16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  <c r="N16" s="11" t="str">
        <f>IF(SUBTOTAL(109,Tabela1[[#This Row],[Total Value]]),"S","N")</f>
        <v>S</v>
      </c>
      <c r="O16" s="17">
        <v>1</v>
      </c>
      <c r="P16" s="20">
        <f>MONTH(Tabela1[[#This Row],[Start Date]])</f>
        <v>3</v>
      </c>
    </row>
    <row r="17" spans="1:16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  <c r="N17" s="11" t="str">
        <f>IF(SUBTOTAL(109,Tabela1[[#This Row],[Total Value]]),"S","N")</f>
        <v>S</v>
      </c>
      <c r="O17" s="17">
        <v>1</v>
      </c>
      <c r="P17" s="20">
        <f>MONTH(Tabela1[[#This Row],[Start Date]])</f>
        <v>3</v>
      </c>
    </row>
    <row r="18" spans="1:16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  <c r="N18" s="11" t="str">
        <f>IF(SUBTOTAL(109,Tabela1[[#This Row],[Total Value]]),"S","N")</f>
        <v>S</v>
      </c>
      <c r="O18" s="17">
        <v>1</v>
      </c>
      <c r="P18" s="20">
        <f>MONTH(Tabela1[[#This Row],[Start Date]])</f>
        <v>3</v>
      </c>
    </row>
    <row r="19" spans="1:16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  <c r="N19" s="11" t="str">
        <f>IF(SUBTOTAL(109,Tabela1[[#This Row],[Total Value]]),"S","N")</f>
        <v>S</v>
      </c>
      <c r="O19" s="17">
        <v>1</v>
      </c>
      <c r="P19" s="20">
        <f>MONTH(Tabela1[[#This Row],[Start Date]])</f>
        <v>3</v>
      </c>
    </row>
    <row r="20" spans="1:16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  <c r="N20" s="11" t="str">
        <f>IF(SUBTOTAL(109,Tabela1[[#This Row],[Total Value]]),"S","N")</f>
        <v>S</v>
      </c>
      <c r="O20" s="17">
        <v>1</v>
      </c>
      <c r="P20" s="20">
        <f>MONTH(Tabela1[[#This Row],[Start Date]])</f>
        <v>3</v>
      </c>
    </row>
    <row r="21" spans="1:16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  <c r="N21" s="11" t="str">
        <f>IF(SUBTOTAL(109,Tabela1[[#This Row],[Total Value]]),"S","N")</f>
        <v>S</v>
      </c>
      <c r="O21" s="17">
        <v>1</v>
      </c>
      <c r="P21" s="20">
        <f>MONTH(Tabela1[[#This Row],[Start Date]])</f>
        <v>3</v>
      </c>
    </row>
    <row r="22" spans="1:16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  <c r="N22" s="11" t="str">
        <f>IF(SUBTOTAL(109,Tabela1[[#This Row],[Total Value]]),"S","N")</f>
        <v>S</v>
      </c>
      <c r="O22" s="17">
        <v>1</v>
      </c>
      <c r="P22" s="20">
        <f>MONTH(Tabela1[[#This Row],[Start Date]])</f>
        <v>3</v>
      </c>
    </row>
    <row r="23" spans="1:16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  <c r="N23" s="11" t="str">
        <f>IF(SUBTOTAL(109,Tabela1[[#This Row],[Total Value]]),"S","N")</f>
        <v>S</v>
      </c>
      <c r="O23" s="17">
        <v>1</v>
      </c>
      <c r="P23" s="20">
        <f>MONTH(Tabela1[[#This Row],[Start Date]])</f>
        <v>3</v>
      </c>
    </row>
    <row r="24" spans="1:16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  <c r="N24" s="11" t="str">
        <f>IF(SUBTOTAL(109,Tabela1[[#This Row],[Total Value]]),"S","N")</f>
        <v>S</v>
      </c>
      <c r="O24" s="17">
        <v>1</v>
      </c>
      <c r="P24" s="20">
        <f>MONTH(Tabela1[[#This Row],[Start Date]])</f>
        <v>3</v>
      </c>
    </row>
    <row r="25" spans="1:16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  <c r="N25" s="11" t="str">
        <f>IF(SUBTOTAL(109,Tabela1[[#This Row],[Total Value]]),"S","N")</f>
        <v>S</v>
      </c>
      <c r="O25" s="17">
        <v>1</v>
      </c>
      <c r="P25" s="20">
        <f>MONTH(Tabela1[[#This Row],[Start Date]])</f>
        <v>3</v>
      </c>
    </row>
    <row r="26" spans="1:16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  <c r="N26" s="11" t="str">
        <f>IF(SUBTOTAL(109,Tabela1[[#This Row],[Total Value]]),"S","N")</f>
        <v>S</v>
      </c>
      <c r="O26" s="17">
        <v>1</v>
      </c>
      <c r="P26" s="20">
        <f>MONTH(Tabela1[[#This Row],[Start Date]])</f>
        <v>3</v>
      </c>
    </row>
    <row r="27" spans="1:16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  <c r="N27" s="11" t="str">
        <f>IF(SUBTOTAL(109,Tabela1[[#This Row],[Total Value]]),"S","N")</f>
        <v>S</v>
      </c>
      <c r="O27" s="17">
        <v>1</v>
      </c>
      <c r="P27" s="20">
        <f>MONTH(Tabela1[[#This Row],[Start Date]])</f>
        <v>3</v>
      </c>
    </row>
    <row r="28" spans="1:16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  <c r="N28" s="11" t="str">
        <f>IF(SUBTOTAL(109,Tabela1[[#This Row],[Total Value]]),"S","N")</f>
        <v>S</v>
      </c>
      <c r="O28" s="17">
        <v>1</v>
      </c>
      <c r="P28" s="20">
        <f>MONTH(Tabela1[[#This Row],[Start Date]])</f>
        <v>3</v>
      </c>
    </row>
    <row r="29" spans="1:16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  <c r="N29" s="11" t="str">
        <f>IF(SUBTOTAL(109,Tabela1[[#This Row],[Total Value]]),"S","N")</f>
        <v>S</v>
      </c>
      <c r="O29" s="17">
        <v>1</v>
      </c>
      <c r="P29" s="20">
        <f>MONTH(Tabela1[[#This Row],[Start Date]])</f>
        <v>3</v>
      </c>
    </row>
    <row r="30" spans="1:16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  <c r="N30" s="11" t="str">
        <f>IF(SUBTOTAL(109,Tabela1[[#This Row],[Total Value]]),"S","N")</f>
        <v>S</v>
      </c>
      <c r="O30" s="17">
        <v>1</v>
      </c>
      <c r="P30" s="20">
        <f>MONTH(Tabela1[[#This Row],[Start Date]])</f>
        <v>3</v>
      </c>
    </row>
    <row r="31" spans="1:16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  <c r="N31" s="11" t="str">
        <f>IF(SUBTOTAL(109,Tabela1[[#This Row],[Total Value]]),"S","N")</f>
        <v>S</v>
      </c>
      <c r="O31" s="17">
        <v>1</v>
      </c>
      <c r="P31" s="20">
        <f>MONTH(Tabela1[[#This Row],[Start Date]])</f>
        <v>3</v>
      </c>
    </row>
    <row r="32" spans="1:16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  <c r="N32" s="11" t="str">
        <f>IF(SUBTOTAL(109,Tabela1[[#This Row],[Total Value]]),"S","N")</f>
        <v>S</v>
      </c>
      <c r="O32" s="17">
        <v>1</v>
      </c>
      <c r="P32" s="20">
        <f>MONTH(Tabela1[[#This Row],[Start Date]])</f>
        <v>3</v>
      </c>
    </row>
    <row r="33" spans="1:16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  <c r="N33" s="11" t="str">
        <f>IF(SUBTOTAL(109,Tabela1[[#This Row],[Total Value]]),"S","N")</f>
        <v>S</v>
      </c>
      <c r="O33" s="17">
        <v>1</v>
      </c>
      <c r="P33" s="20">
        <f>MONTH(Tabela1[[#This Row],[Start Date]])</f>
        <v>3</v>
      </c>
    </row>
    <row r="34" spans="1:16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  <c r="N34" s="11" t="str">
        <f>IF(SUBTOTAL(109,Tabela1[[#This Row],[Total Value]]),"S","N")</f>
        <v>S</v>
      </c>
      <c r="O34" s="17">
        <v>1</v>
      </c>
      <c r="P34" s="20">
        <f>MONTH(Tabela1[[#This Row],[Start Date]])</f>
        <v>3</v>
      </c>
    </row>
    <row r="35" spans="1:16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  <c r="N35" s="11" t="str">
        <f>IF(SUBTOTAL(109,Tabela1[[#This Row],[Total Value]]),"S","N")</f>
        <v>S</v>
      </c>
      <c r="O35" s="17">
        <v>1</v>
      </c>
      <c r="P35" s="20">
        <f>MONTH(Tabela1[[#This Row],[Start Date]])</f>
        <v>3</v>
      </c>
    </row>
    <row r="36" spans="1:16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  <c r="N36" s="11" t="str">
        <f>IF(SUBTOTAL(109,Tabela1[[#This Row],[Total Value]]),"S","N")</f>
        <v>S</v>
      </c>
      <c r="O36" s="17">
        <v>1</v>
      </c>
      <c r="P36" s="20">
        <f>MONTH(Tabela1[[#This Row],[Start Date]])</f>
        <v>3</v>
      </c>
    </row>
    <row r="37" spans="1:16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  <c r="N37" s="11" t="str">
        <f>IF(SUBTOTAL(109,Tabela1[[#This Row],[Total Value]]),"S","N")</f>
        <v>S</v>
      </c>
      <c r="O37" s="17">
        <v>1</v>
      </c>
      <c r="P37" s="20">
        <f>MONTH(Tabela1[[#This Row],[Start Date]])</f>
        <v>4</v>
      </c>
    </row>
    <row r="38" spans="1:16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  <c r="N38" s="11" t="str">
        <f>IF(SUBTOTAL(109,Tabela1[[#This Row],[Total Value]]),"S","N")</f>
        <v>S</v>
      </c>
      <c r="O38" s="17">
        <v>1</v>
      </c>
      <c r="P38" s="20">
        <f>MONTH(Tabela1[[#This Row],[Start Date]])</f>
        <v>4</v>
      </c>
    </row>
    <row r="39" spans="1:16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  <c r="N39" s="11" t="str">
        <f>IF(SUBTOTAL(109,Tabela1[[#This Row],[Total Value]]),"S","N")</f>
        <v>S</v>
      </c>
      <c r="O39" s="17">
        <v>1</v>
      </c>
      <c r="P39" s="20">
        <f>MONTH(Tabela1[[#This Row],[Start Date]])</f>
        <v>4</v>
      </c>
    </row>
    <row r="40" spans="1:16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  <c r="N40" s="11" t="str">
        <f>IF(SUBTOTAL(109,Tabela1[[#This Row],[Total Value]]),"S","N")</f>
        <v>S</v>
      </c>
      <c r="O40" s="17">
        <v>1</v>
      </c>
      <c r="P40" s="20">
        <f>MONTH(Tabela1[[#This Row],[Start Date]])</f>
        <v>4</v>
      </c>
    </row>
    <row r="41" spans="1:16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  <c r="N41" s="11" t="str">
        <f>IF(SUBTOTAL(109,Tabela1[[#This Row],[Total Value]]),"S","N")</f>
        <v>S</v>
      </c>
      <c r="O41" s="17">
        <v>1</v>
      </c>
      <c r="P41" s="20">
        <f>MONTH(Tabela1[[#This Row],[Start Date]])</f>
        <v>4</v>
      </c>
    </row>
    <row r="42" spans="1:16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  <c r="N42" s="11" t="str">
        <f>IF(SUBTOTAL(109,Tabela1[[#This Row],[Total Value]]),"S","N")</f>
        <v>S</v>
      </c>
      <c r="O42" s="17">
        <v>1</v>
      </c>
      <c r="P42" s="20">
        <f>MONTH(Tabela1[[#This Row],[Start Date]])</f>
        <v>4</v>
      </c>
    </row>
    <row r="43" spans="1:16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  <c r="N43" s="11" t="str">
        <f>IF(SUBTOTAL(109,Tabela1[[#This Row],[Total Value]]),"S","N")</f>
        <v>S</v>
      </c>
      <c r="O43" s="17">
        <v>1</v>
      </c>
      <c r="P43" s="20">
        <f>MONTH(Tabela1[[#This Row],[Start Date]])</f>
        <v>4</v>
      </c>
    </row>
    <row r="44" spans="1:16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  <c r="N44" s="11" t="str">
        <f>IF(SUBTOTAL(109,Tabela1[[#This Row],[Total Value]]),"S","N")</f>
        <v>S</v>
      </c>
      <c r="O44" s="17">
        <v>1</v>
      </c>
      <c r="P44" s="20">
        <f>MONTH(Tabela1[[#This Row],[Start Date]])</f>
        <v>4</v>
      </c>
    </row>
    <row r="45" spans="1:16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  <c r="N45" s="11" t="str">
        <f>IF(SUBTOTAL(109,Tabela1[[#This Row],[Total Value]]),"S","N")</f>
        <v>S</v>
      </c>
      <c r="O45" s="17">
        <v>1</v>
      </c>
      <c r="P45" s="20">
        <f>MONTH(Tabela1[[#This Row],[Start Date]])</f>
        <v>4</v>
      </c>
    </row>
    <row r="46" spans="1:16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  <c r="N46" s="11" t="str">
        <f>IF(SUBTOTAL(109,Tabela1[[#This Row],[Total Value]]),"S","N")</f>
        <v>S</v>
      </c>
      <c r="O46" s="17">
        <v>1</v>
      </c>
      <c r="P46" s="20">
        <f>MONTH(Tabela1[[#This Row],[Start Date]])</f>
        <v>4</v>
      </c>
    </row>
    <row r="47" spans="1:16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  <c r="N47" s="11" t="str">
        <f>IF(SUBTOTAL(109,Tabela1[[#This Row],[Total Value]]),"S","N")</f>
        <v>S</v>
      </c>
      <c r="O47" s="17">
        <v>1</v>
      </c>
      <c r="P47" s="20">
        <f>MONTH(Tabela1[[#This Row],[Start Date]])</f>
        <v>4</v>
      </c>
    </row>
    <row r="48" spans="1:16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  <c r="N48" s="11" t="str">
        <f>IF(SUBTOTAL(109,Tabela1[[#This Row],[Total Value]]),"S","N")</f>
        <v>S</v>
      </c>
      <c r="O48" s="17">
        <v>1</v>
      </c>
      <c r="P48" s="20">
        <f>MONTH(Tabela1[[#This Row],[Start Date]])</f>
        <v>4</v>
      </c>
    </row>
    <row r="49" spans="1:16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  <c r="N49" s="11" t="str">
        <f>IF(SUBTOTAL(109,Tabela1[[#This Row],[Total Value]]),"S","N")</f>
        <v>S</v>
      </c>
      <c r="O49" s="17">
        <v>1</v>
      </c>
      <c r="P49" s="20">
        <f>MONTH(Tabela1[[#This Row],[Start Date]])</f>
        <v>4</v>
      </c>
    </row>
    <row r="50" spans="1:16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  <c r="N50" s="11" t="str">
        <f>IF(SUBTOTAL(109,Tabela1[[#This Row],[Total Value]]),"S","N")</f>
        <v>S</v>
      </c>
      <c r="O50" s="17">
        <v>1</v>
      </c>
      <c r="P50" s="20">
        <f>MONTH(Tabela1[[#This Row],[Start Date]])</f>
        <v>4</v>
      </c>
    </row>
    <row r="51" spans="1:16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  <c r="N51" s="11" t="str">
        <f>IF(SUBTOTAL(109,Tabela1[[#This Row],[Total Value]]),"S","N")</f>
        <v>S</v>
      </c>
      <c r="O51" s="17">
        <v>1</v>
      </c>
      <c r="P51" s="20">
        <f>MONTH(Tabela1[[#This Row],[Start Date]])</f>
        <v>4</v>
      </c>
    </row>
    <row r="52" spans="1:16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  <c r="N52" s="11" t="str">
        <f>IF(SUBTOTAL(109,Tabela1[[#This Row],[Total Value]]),"S","N")</f>
        <v>S</v>
      </c>
      <c r="O52" s="17">
        <v>1</v>
      </c>
      <c r="P52" s="20">
        <f>MONTH(Tabela1[[#This Row],[Start Date]])</f>
        <v>4</v>
      </c>
    </row>
    <row r="53" spans="1:16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  <c r="N53" s="11" t="str">
        <f>IF(SUBTOTAL(109,Tabela1[[#This Row],[Total Value]]),"S","N")</f>
        <v>S</v>
      </c>
      <c r="O53" s="17">
        <v>1</v>
      </c>
      <c r="P53" s="20">
        <f>MONTH(Tabela1[[#This Row],[Start Date]])</f>
        <v>4</v>
      </c>
    </row>
    <row r="54" spans="1:16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  <c r="N54" s="11" t="str">
        <f>IF(SUBTOTAL(109,Tabela1[[#This Row],[Total Value]]),"S","N")</f>
        <v>S</v>
      </c>
      <c r="O54" s="17">
        <v>1</v>
      </c>
      <c r="P54" s="20">
        <f>MONTH(Tabela1[[#This Row],[Start Date]])</f>
        <v>4</v>
      </c>
    </row>
    <row r="55" spans="1:16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  <c r="N55" s="11" t="str">
        <f>IF(SUBTOTAL(109,Tabela1[[#This Row],[Total Value]]),"S","N")</f>
        <v>S</v>
      </c>
      <c r="O55" s="17">
        <v>1</v>
      </c>
      <c r="P55" s="20">
        <f>MONTH(Tabela1[[#This Row],[Start Date]])</f>
        <v>4</v>
      </c>
    </row>
    <row r="56" spans="1:16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  <c r="N56" s="11" t="str">
        <f>IF(SUBTOTAL(109,Tabela1[[#This Row],[Total Value]]),"S","N")</f>
        <v>S</v>
      </c>
      <c r="O56" s="17">
        <v>1</v>
      </c>
      <c r="P56" s="20">
        <f>MONTH(Tabela1[[#This Row],[Start Date]])</f>
        <v>4</v>
      </c>
    </row>
    <row r="57" spans="1:16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  <c r="N57" s="11" t="str">
        <f>IF(SUBTOTAL(109,Tabela1[[#This Row],[Total Value]]),"S","N")</f>
        <v>S</v>
      </c>
      <c r="O57" s="17">
        <v>1</v>
      </c>
      <c r="P57" s="20">
        <f>MONTH(Tabela1[[#This Row],[Start Date]])</f>
        <v>4</v>
      </c>
    </row>
    <row r="58" spans="1:16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  <c r="N58" s="11" t="str">
        <f>IF(SUBTOTAL(109,Tabela1[[#This Row],[Total Value]]),"S","N")</f>
        <v>S</v>
      </c>
      <c r="O58" s="17">
        <v>1</v>
      </c>
      <c r="P58" s="20">
        <f>MONTH(Tabela1[[#This Row],[Start Date]])</f>
        <v>4</v>
      </c>
    </row>
    <row r="59" spans="1:16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  <c r="N59" s="11" t="str">
        <f>IF(SUBTOTAL(109,Tabela1[[#This Row],[Total Value]]),"S","N")</f>
        <v>S</v>
      </c>
      <c r="O59" s="17">
        <v>1</v>
      </c>
      <c r="P59" s="20">
        <f>MONTH(Tabela1[[#This Row],[Start Date]])</f>
        <v>4</v>
      </c>
    </row>
    <row r="60" spans="1:16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  <c r="N60" s="11" t="str">
        <f>IF(SUBTOTAL(109,Tabela1[[#This Row],[Total Value]]),"S","N")</f>
        <v>S</v>
      </c>
      <c r="O60" s="17">
        <v>1</v>
      </c>
      <c r="P60" s="20">
        <f>MONTH(Tabela1[[#This Row],[Start Date]])</f>
        <v>4</v>
      </c>
    </row>
    <row r="61" spans="1:16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  <c r="N61" s="11" t="str">
        <f>IF(SUBTOTAL(109,Tabela1[[#This Row],[Total Value]]),"S","N")</f>
        <v>S</v>
      </c>
      <c r="O61" s="17">
        <v>1</v>
      </c>
      <c r="P61" s="20">
        <f>MONTH(Tabela1[[#This Row],[Start Date]])</f>
        <v>4</v>
      </c>
    </row>
    <row r="62" spans="1:16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  <c r="N62" s="11" t="str">
        <f>IF(SUBTOTAL(109,Tabela1[[#This Row],[Total Value]]),"S","N")</f>
        <v>S</v>
      </c>
      <c r="O62" s="17">
        <v>1</v>
      </c>
      <c r="P62" s="20">
        <f>MONTH(Tabela1[[#This Row],[Start Date]])</f>
        <v>4</v>
      </c>
    </row>
    <row r="63" spans="1:16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  <c r="N63" s="11" t="str">
        <f>IF(SUBTOTAL(109,Tabela1[[#This Row],[Total Value]]),"S","N")</f>
        <v>S</v>
      </c>
      <c r="O63" s="17">
        <v>1</v>
      </c>
      <c r="P63" s="20">
        <f>MONTH(Tabela1[[#This Row],[Start Date]])</f>
        <v>4</v>
      </c>
    </row>
    <row r="64" spans="1:16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  <c r="N64" s="11" t="str">
        <f>IF(SUBTOTAL(109,Tabela1[[#This Row],[Total Value]]),"S","N")</f>
        <v>S</v>
      </c>
      <c r="O64" s="17">
        <v>1</v>
      </c>
      <c r="P64" s="20">
        <f>MONTH(Tabela1[[#This Row],[Start Date]])</f>
        <v>4</v>
      </c>
    </row>
    <row r="65" spans="1:16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  <c r="N65" s="11" t="str">
        <f>IF(SUBTOTAL(109,Tabela1[[#This Row],[Total Value]]),"S","N")</f>
        <v>S</v>
      </c>
      <c r="O65" s="17">
        <v>1</v>
      </c>
      <c r="P65" s="20">
        <f>MONTH(Tabela1[[#This Row],[Start Date]])</f>
        <v>4</v>
      </c>
    </row>
    <row r="66" spans="1:16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  <c r="N66" s="11" t="str">
        <f>IF(SUBTOTAL(109,Tabela1[[#This Row],[Total Value]]),"S","N")</f>
        <v>S</v>
      </c>
      <c r="O66" s="17">
        <v>1</v>
      </c>
      <c r="P66" s="20">
        <f>MONTH(Tabela1[[#This Row],[Start Date]])</f>
        <v>4</v>
      </c>
    </row>
    <row r="67" spans="1:16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  <c r="N67" s="11" t="str">
        <f>IF(SUBTOTAL(109,Tabela1[[#This Row],[Total Value]]),"S","N")</f>
        <v>S</v>
      </c>
      <c r="O67" s="17">
        <v>1</v>
      </c>
      <c r="P67" s="20">
        <f>MONTH(Tabela1[[#This Row],[Start Date]])</f>
        <v>5</v>
      </c>
    </row>
    <row r="68" spans="1:16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  <c r="N68" s="11" t="str">
        <f>IF(SUBTOTAL(109,Tabela1[[#This Row],[Total Value]]),"S","N")</f>
        <v>S</v>
      </c>
      <c r="O68" s="17">
        <v>1</v>
      </c>
      <c r="P68" s="20">
        <f>MONTH(Tabela1[[#This Row],[Start Date]])</f>
        <v>5</v>
      </c>
    </row>
    <row r="69" spans="1:16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  <c r="N69" s="11" t="str">
        <f>IF(SUBTOTAL(109,Tabela1[[#This Row],[Total Value]]),"S","N")</f>
        <v>S</v>
      </c>
      <c r="O69" s="17">
        <v>1</v>
      </c>
      <c r="P69" s="20">
        <f>MONTH(Tabela1[[#This Row],[Start Date]])</f>
        <v>5</v>
      </c>
    </row>
    <row r="70" spans="1:16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  <c r="N70" s="11" t="str">
        <f>IF(SUBTOTAL(109,Tabela1[[#This Row],[Total Value]]),"S","N")</f>
        <v>S</v>
      </c>
      <c r="O70" s="17">
        <v>1</v>
      </c>
      <c r="P70" s="20">
        <f>MONTH(Tabela1[[#This Row],[Start Date]])</f>
        <v>5</v>
      </c>
    </row>
    <row r="71" spans="1:16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  <c r="N71" s="11" t="str">
        <f>IF(SUBTOTAL(109,Tabela1[[#This Row],[Total Value]]),"S","N")</f>
        <v>S</v>
      </c>
      <c r="O71" s="17">
        <v>1</v>
      </c>
      <c r="P71" s="20">
        <f>MONTH(Tabela1[[#This Row],[Start Date]])</f>
        <v>5</v>
      </c>
    </row>
    <row r="72" spans="1:16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  <c r="N72" s="11" t="str">
        <f>IF(SUBTOTAL(109,Tabela1[[#This Row],[Total Value]]),"S","N")</f>
        <v>S</v>
      </c>
      <c r="O72" s="17">
        <v>1</v>
      </c>
      <c r="P72" s="20">
        <f>MONTH(Tabela1[[#This Row],[Start Date]])</f>
        <v>5</v>
      </c>
    </row>
    <row r="73" spans="1:16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  <c r="N73" s="11" t="str">
        <f>IF(SUBTOTAL(109,Tabela1[[#This Row],[Total Value]]),"S","N")</f>
        <v>S</v>
      </c>
      <c r="O73" s="17">
        <v>1</v>
      </c>
      <c r="P73" s="20">
        <f>MONTH(Tabela1[[#This Row],[Start Date]])</f>
        <v>5</v>
      </c>
    </row>
    <row r="74" spans="1:16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  <c r="N74" s="11" t="str">
        <f>IF(SUBTOTAL(109,Tabela1[[#This Row],[Total Value]]),"S","N")</f>
        <v>S</v>
      </c>
      <c r="O74" s="17">
        <v>1</v>
      </c>
      <c r="P74" s="20">
        <f>MONTH(Tabela1[[#This Row],[Start Date]])</f>
        <v>5</v>
      </c>
    </row>
    <row r="75" spans="1:16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  <c r="N75" s="11" t="str">
        <f>IF(SUBTOTAL(109,Tabela1[[#This Row],[Total Value]]),"S","N")</f>
        <v>S</v>
      </c>
      <c r="O75" s="17">
        <v>1</v>
      </c>
      <c r="P75" s="20">
        <f>MONTH(Tabela1[[#This Row],[Start Date]])</f>
        <v>5</v>
      </c>
    </row>
    <row r="76" spans="1:16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  <c r="N76" s="11" t="str">
        <f>IF(SUBTOTAL(109,Tabela1[[#This Row],[Total Value]]),"S","N")</f>
        <v>S</v>
      </c>
      <c r="O76" s="17">
        <v>1</v>
      </c>
      <c r="P76" s="20">
        <f>MONTH(Tabela1[[#This Row],[Start Date]])</f>
        <v>5</v>
      </c>
    </row>
    <row r="77" spans="1:16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  <c r="N77" s="11" t="str">
        <f>IF(SUBTOTAL(109,Tabela1[[#This Row],[Total Value]]),"S","N")</f>
        <v>S</v>
      </c>
      <c r="O77" s="17">
        <v>1</v>
      </c>
      <c r="P77" s="20">
        <f>MONTH(Tabela1[[#This Row],[Start Date]])</f>
        <v>5</v>
      </c>
    </row>
    <row r="78" spans="1:16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  <c r="N78" s="11" t="str">
        <f>IF(SUBTOTAL(109,Tabela1[[#This Row],[Total Value]]),"S","N")</f>
        <v>S</v>
      </c>
      <c r="O78" s="17">
        <v>1</v>
      </c>
      <c r="P78" s="20">
        <f>MONTH(Tabela1[[#This Row],[Start Date]])</f>
        <v>5</v>
      </c>
    </row>
    <row r="79" spans="1:16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  <c r="N79" s="11" t="str">
        <f>IF(SUBTOTAL(109,Tabela1[[#This Row],[Total Value]]),"S","N")</f>
        <v>S</v>
      </c>
      <c r="O79" s="17">
        <v>1</v>
      </c>
      <c r="P79" s="20">
        <f>MONTH(Tabela1[[#This Row],[Start Date]])</f>
        <v>5</v>
      </c>
    </row>
    <row r="80" spans="1:16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  <c r="N80" s="11" t="str">
        <f>IF(SUBTOTAL(109,Tabela1[[#This Row],[Total Value]]),"S","N")</f>
        <v>S</v>
      </c>
      <c r="O80" s="17">
        <v>1</v>
      </c>
      <c r="P80" s="20">
        <f>MONTH(Tabela1[[#This Row],[Start Date]])</f>
        <v>5</v>
      </c>
    </row>
    <row r="81" spans="1:16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  <c r="N81" s="11" t="str">
        <f>IF(SUBTOTAL(109,Tabela1[[#This Row],[Total Value]]),"S","N")</f>
        <v>S</v>
      </c>
      <c r="O81" s="17">
        <v>1</v>
      </c>
      <c r="P81" s="20">
        <f>MONTH(Tabela1[[#This Row],[Start Date]])</f>
        <v>5</v>
      </c>
    </row>
    <row r="82" spans="1:16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  <c r="N82" s="11" t="str">
        <f>IF(SUBTOTAL(109,Tabela1[[#This Row],[Total Value]]),"S","N")</f>
        <v>S</v>
      </c>
      <c r="O82" s="17">
        <v>1</v>
      </c>
      <c r="P82" s="20">
        <f>MONTH(Tabela1[[#This Row],[Start Date]])</f>
        <v>5</v>
      </c>
    </row>
    <row r="83" spans="1:16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  <c r="N83" s="11" t="str">
        <f>IF(SUBTOTAL(109,Tabela1[[#This Row],[Total Value]]),"S","N")</f>
        <v>S</v>
      </c>
      <c r="O83" s="17">
        <v>1</v>
      </c>
      <c r="P83" s="20">
        <f>MONTH(Tabela1[[#This Row],[Start Date]])</f>
        <v>5</v>
      </c>
    </row>
    <row r="84" spans="1:16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  <c r="N84" s="11" t="str">
        <f>IF(SUBTOTAL(109,Tabela1[[#This Row],[Total Value]]),"S","N")</f>
        <v>S</v>
      </c>
      <c r="O84" s="17">
        <v>1</v>
      </c>
      <c r="P84" s="20">
        <f>MONTH(Tabela1[[#This Row],[Start Date]])</f>
        <v>5</v>
      </c>
    </row>
    <row r="85" spans="1:16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  <c r="N85" s="11" t="str">
        <f>IF(SUBTOTAL(109,Tabela1[[#This Row],[Total Value]]),"S","N")</f>
        <v>S</v>
      </c>
      <c r="O85" s="17">
        <v>1</v>
      </c>
      <c r="P85" s="20">
        <f>MONTH(Tabela1[[#This Row],[Start Date]])</f>
        <v>5</v>
      </c>
    </row>
    <row r="86" spans="1:16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  <c r="N86" s="11" t="str">
        <f>IF(SUBTOTAL(109,Tabela1[[#This Row],[Total Value]]),"S","N")</f>
        <v>S</v>
      </c>
      <c r="O86" s="17">
        <v>1</v>
      </c>
      <c r="P86" s="20">
        <f>MONTH(Tabela1[[#This Row],[Start Date]])</f>
        <v>5</v>
      </c>
    </row>
    <row r="87" spans="1:16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  <c r="N87" s="11" t="str">
        <f>IF(SUBTOTAL(109,Tabela1[[#This Row],[Total Value]]),"S","N")</f>
        <v>S</v>
      </c>
      <c r="O87" s="17">
        <v>1</v>
      </c>
      <c r="P87" s="20">
        <f>MONTH(Tabela1[[#This Row],[Start Date]])</f>
        <v>5</v>
      </c>
    </row>
    <row r="88" spans="1:16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  <c r="N88" s="11" t="str">
        <f>IF(SUBTOTAL(109,Tabela1[[#This Row],[Total Value]]),"S","N")</f>
        <v>S</v>
      </c>
      <c r="O88" s="17">
        <v>1</v>
      </c>
      <c r="P88" s="20">
        <f>MONTH(Tabela1[[#This Row],[Start Date]])</f>
        <v>5</v>
      </c>
    </row>
    <row r="89" spans="1:16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  <c r="N89" s="11" t="str">
        <f>IF(SUBTOTAL(109,Tabela1[[#This Row],[Total Value]]),"S","N")</f>
        <v>S</v>
      </c>
      <c r="O89" s="17">
        <v>1</v>
      </c>
      <c r="P89" s="20">
        <f>MONTH(Tabela1[[#This Row],[Start Date]])</f>
        <v>5</v>
      </c>
    </row>
    <row r="90" spans="1:16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  <c r="N90" s="11" t="str">
        <f>IF(SUBTOTAL(109,Tabela1[[#This Row],[Total Value]]),"S","N")</f>
        <v>S</v>
      </c>
      <c r="O90" s="17">
        <v>1</v>
      </c>
      <c r="P90" s="20">
        <f>MONTH(Tabela1[[#This Row],[Start Date]])</f>
        <v>5</v>
      </c>
    </row>
    <row r="91" spans="1:16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  <c r="N91" s="11" t="str">
        <f>IF(SUBTOTAL(109,Tabela1[[#This Row],[Total Value]]),"S","N")</f>
        <v>S</v>
      </c>
      <c r="O91" s="17">
        <v>1</v>
      </c>
      <c r="P91" s="20">
        <f>MONTH(Tabela1[[#This Row],[Start Date]])</f>
        <v>5</v>
      </c>
    </row>
    <row r="92" spans="1:16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  <c r="N92" s="11" t="str">
        <f>IF(SUBTOTAL(109,Tabela1[[#This Row],[Total Value]]),"S","N")</f>
        <v>S</v>
      </c>
      <c r="O92" s="17">
        <v>1</v>
      </c>
      <c r="P92" s="20">
        <f>MONTH(Tabela1[[#This Row],[Start Date]])</f>
        <v>5</v>
      </c>
    </row>
    <row r="93" spans="1:16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  <c r="N93" s="11" t="str">
        <f>IF(SUBTOTAL(109,Tabela1[[#This Row],[Total Value]]),"S","N")</f>
        <v>S</v>
      </c>
      <c r="O93" s="17">
        <v>1</v>
      </c>
      <c r="P93" s="20">
        <f>MONTH(Tabela1[[#This Row],[Start Date]])</f>
        <v>5</v>
      </c>
    </row>
    <row r="94" spans="1:16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  <c r="N94" s="11" t="str">
        <f>IF(SUBTOTAL(109,Tabela1[[#This Row],[Total Value]]),"S","N")</f>
        <v>S</v>
      </c>
      <c r="O94" s="17">
        <v>1</v>
      </c>
      <c r="P94" s="20">
        <f>MONTH(Tabela1[[#This Row],[Start Date]])</f>
        <v>5</v>
      </c>
    </row>
    <row r="95" spans="1:16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  <c r="N95" s="11" t="str">
        <f>IF(SUBTOTAL(109,Tabela1[[#This Row],[Total Value]]),"S","N")</f>
        <v>S</v>
      </c>
      <c r="O95" s="17">
        <v>1</v>
      </c>
      <c r="P95" s="20">
        <f>MONTH(Tabela1[[#This Row],[Start Date]])</f>
        <v>5</v>
      </c>
    </row>
    <row r="96" spans="1:16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  <c r="N96" s="11" t="str">
        <f>IF(SUBTOTAL(109,Tabela1[[#This Row],[Total Value]]),"S","N")</f>
        <v>S</v>
      </c>
      <c r="O96" s="17">
        <v>1</v>
      </c>
      <c r="P96" s="20">
        <f>MONTH(Tabela1[[#This Row],[Start Date]])</f>
        <v>5</v>
      </c>
    </row>
    <row r="97" spans="1:16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  <c r="N97" s="11" t="str">
        <f>IF(SUBTOTAL(109,Tabela1[[#This Row],[Total Value]]),"S","N")</f>
        <v>S</v>
      </c>
      <c r="O97" s="17">
        <v>1</v>
      </c>
      <c r="P97" s="20">
        <f>MONTH(Tabela1[[#This Row],[Start Date]])</f>
        <v>5</v>
      </c>
    </row>
    <row r="98" spans="1:16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  <c r="N98" s="11" t="str">
        <f>IF(SUBTOTAL(109,Tabela1[[#This Row],[Total Value]]),"S","N")</f>
        <v>S</v>
      </c>
      <c r="O98" s="17">
        <v>1</v>
      </c>
      <c r="P98" s="20">
        <f>MONTH(Tabela1[[#This Row],[Start Date]])</f>
        <v>6</v>
      </c>
    </row>
    <row r="99" spans="1:16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  <c r="N99" s="11" t="str">
        <f>IF(SUBTOTAL(109,Tabela1[[#This Row],[Total Value]]),"S","N")</f>
        <v>S</v>
      </c>
      <c r="O99" s="17">
        <v>1</v>
      </c>
      <c r="P99" s="20">
        <f>MONTH(Tabela1[[#This Row],[Start Date]])</f>
        <v>6</v>
      </c>
    </row>
    <row r="100" spans="1:16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  <c r="N100" s="11" t="str">
        <f>IF(SUBTOTAL(109,Tabela1[[#This Row],[Total Value]]),"S","N")</f>
        <v>S</v>
      </c>
      <c r="O100" s="17">
        <v>1</v>
      </c>
      <c r="P100" s="20">
        <f>MONTH(Tabela1[[#This Row],[Start Date]])</f>
        <v>6</v>
      </c>
    </row>
    <row r="101" spans="1:16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  <c r="N101" s="11" t="str">
        <f>IF(SUBTOTAL(109,Tabela1[[#This Row],[Total Value]]),"S","N")</f>
        <v>S</v>
      </c>
      <c r="O101" s="17">
        <v>1</v>
      </c>
      <c r="P101" s="20">
        <f>MONTH(Tabela1[[#This Row],[Start Date]])</f>
        <v>6</v>
      </c>
    </row>
    <row r="102" spans="1:16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  <c r="N102" s="11" t="str">
        <f>IF(SUBTOTAL(109,Tabela1[[#This Row],[Total Value]]),"S","N")</f>
        <v>S</v>
      </c>
      <c r="O102" s="17">
        <v>1</v>
      </c>
      <c r="P102" s="20">
        <f>MONTH(Tabela1[[#This Row],[Start Date]])</f>
        <v>6</v>
      </c>
    </row>
    <row r="103" spans="1:16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  <c r="N103" s="11" t="str">
        <f>IF(SUBTOTAL(109,Tabela1[[#This Row],[Total Value]]),"S","N")</f>
        <v>S</v>
      </c>
      <c r="O103" s="17">
        <v>1</v>
      </c>
      <c r="P103" s="20">
        <f>MONTH(Tabela1[[#This Row],[Start Date]])</f>
        <v>6</v>
      </c>
    </row>
    <row r="104" spans="1:16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  <c r="N104" s="11" t="str">
        <f>IF(SUBTOTAL(109,Tabela1[[#This Row],[Total Value]]),"S","N")</f>
        <v>S</v>
      </c>
      <c r="O104" s="17">
        <v>1</v>
      </c>
      <c r="P104" s="20">
        <f>MONTH(Tabela1[[#This Row],[Start Date]])</f>
        <v>6</v>
      </c>
    </row>
    <row r="105" spans="1:16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  <c r="N105" s="11" t="str">
        <f>IF(SUBTOTAL(109,Tabela1[[#This Row],[Total Value]]),"S","N")</f>
        <v>S</v>
      </c>
      <c r="O105" s="17">
        <v>1</v>
      </c>
      <c r="P105" s="20">
        <f>MONTH(Tabela1[[#This Row],[Start Date]])</f>
        <v>6</v>
      </c>
    </row>
    <row r="106" spans="1:16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  <c r="N106" s="11" t="str">
        <f>IF(SUBTOTAL(109,Tabela1[[#This Row],[Total Value]]),"S","N")</f>
        <v>S</v>
      </c>
      <c r="O106" s="17">
        <v>1</v>
      </c>
      <c r="P106" s="20">
        <f>MONTH(Tabela1[[#This Row],[Start Date]])</f>
        <v>6</v>
      </c>
    </row>
    <row r="107" spans="1:16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  <c r="N107" s="11" t="str">
        <f>IF(SUBTOTAL(109,Tabela1[[#This Row],[Total Value]]),"S","N")</f>
        <v>S</v>
      </c>
      <c r="O107" s="17">
        <v>1</v>
      </c>
      <c r="P107" s="20">
        <f>MONTH(Tabela1[[#This Row],[Start Date]])</f>
        <v>6</v>
      </c>
    </row>
    <row r="108" spans="1:16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  <c r="N108" s="11" t="str">
        <f>IF(SUBTOTAL(109,Tabela1[[#This Row],[Total Value]]),"S","N")</f>
        <v>S</v>
      </c>
      <c r="O108" s="17">
        <v>1</v>
      </c>
      <c r="P108" s="20">
        <f>MONTH(Tabela1[[#This Row],[Start Date]])</f>
        <v>6</v>
      </c>
    </row>
    <row r="109" spans="1:16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  <c r="N109" s="11" t="str">
        <f>IF(SUBTOTAL(109,Tabela1[[#This Row],[Total Value]]),"S","N")</f>
        <v>S</v>
      </c>
      <c r="O109" s="17">
        <v>1</v>
      </c>
      <c r="P109" s="20">
        <f>MONTH(Tabela1[[#This Row],[Start Date]])</f>
        <v>6</v>
      </c>
    </row>
    <row r="110" spans="1:16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  <c r="N110" s="11" t="str">
        <f>IF(SUBTOTAL(109,Tabela1[[#This Row],[Total Value]]),"S","N")</f>
        <v>S</v>
      </c>
      <c r="O110" s="17">
        <v>1</v>
      </c>
      <c r="P110" s="20">
        <f>MONTH(Tabela1[[#This Row],[Start Date]])</f>
        <v>6</v>
      </c>
    </row>
    <row r="111" spans="1:16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  <c r="N111" s="11" t="str">
        <f>IF(SUBTOTAL(109,Tabela1[[#This Row],[Total Value]]),"S","N")</f>
        <v>S</v>
      </c>
      <c r="O111" s="17">
        <v>1</v>
      </c>
      <c r="P111" s="20">
        <f>MONTH(Tabela1[[#This Row],[Start Date]])</f>
        <v>6</v>
      </c>
    </row>
    <row r="112" spans="1:16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  <c r="N112" s="11" t="str">
        <f>IF(SUBTOTAL(109,Tabela1[[#This Row],[Total Value]]),"S","N")</f>
        <v>S</v>
      </c>
      <c r="O112" s="17">
        <v>1</v>
      </c>
      <c r="P112" s="20">
        <f>MONTH(Tabela1[[#This Row],[Start Date]])</f>
        <v>6</v>
      </c>
    </row>
    <row r="113" spans="1:16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  <c r="N113" s="11" t="str">
        <f>IF(SUBTOTAL(109,Tabela1[[#This Row],[Total Value]]),"S","N")</f>
        <v>S</v>
      </c>
      <c r="O113" s="17">
        <v>1</v>
      </c>
      <c r="P113" s="20">
        <f>MONTH(Tabela1[[#This Row],[Start Date]])</f>
        <v>6</v>
      </c>
    </row>
    <row r="114" spans="1:16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  <c r="N114" s="11" t="str">
        <f>IF(SUBTOTAL(109,Tabela1[[#This Row],[Total Value]]),"S","N")</f>
        <v>S</v>
      </c>
      <c r="O114" s="17">
        <v>1</v>
      </c>
      <c r="P114" s="20">
        <f>MONTH(Tabela1[[#This Row],[Start Date]])</f>
        <v>6</v>
      </c>
    </row>
    <row r="115" spans="1:16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  <c r="N115" s="11" t="str">
        <f>IF(SUBTOTAL(109,Tabela1[[#This Row],[Total Value]]),"S","N")</f>
        <v>S</v>
      </c>
      <c r="O115" s="17">
        <v>1</v>
      </c>
      <c r="P115" s="20">
        <f>MONTH(Tabela1[[#This Row],[Start Date]])</f>
        <v>6</v>
      </c>
    </row>
    <row r="116" spans="1:16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  <c r="N116" s="11" t="str">
        <f>IF(SUBTOTAL(109,Tabela1[[#This Row],[Total Value]]),"S","N")</f>
        <v>S</v>
      </c>
      <c r="O116" s="17">
        <v>1</v>
      </c>
      <c r="P116" s="20">
        <f>MONTH(Tabela1[[#This Row],[Start Date]])</f>
        <v>6</v>
      </c>
    </row>
    <row r="117" spans="1:16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  <c r="N117" s="11" t="str">
        <f>IF(SUBTOTAL(109,Tabela1[[#This Row],[Total Value]]),"S","N")</f>
        <v>S</v>
      </c>
      <c r="O117" s="17">
        <v>1</v>
      </c>
      <c r="P117" s="20">
        <f>MONTH(Tabela1[[#This Row],[Start Date]])</f>
        <v>6</v>
      </c>
    </row>
    <row r="118" spans="1:16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  <c r="N118" s="11" t="str">
        <f>IF(SUBTOTAL(109,Tabela1[[#This Row],[Total Value]]),"S","N")</f>
        <v>S</v>
      </c>
      <c r="O118" s="17">
        <v>1</v>
      </c>
      <c r="P118" s="20">
        <f>MONTH(Tabela1[[#This Row],[Start Date]])</f>
        <v>6</v>
      </c>
    </row>
    <row r="119" spans="1:16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  <c r="N119" s="11" t="str">
        <f>IF(SUBTOTAL(109,Tabela1[[#This Row],[Total Value]]),"S","N")</f>
        <v>S</v>
      </c>
      <c r="O119" s="17">
        <v>1</v>
      </c>
      <c r="P119" s="20">
        <f>MONTH(Tabela1[[#This Row],[Start Date]])</f>
        <v>6</v>
      </c>
    </row>
    <row r="120" spans="1:16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  <c r="N120" s="11" t="str">
        <f>IF(SUBTOTAL(109,Tabela1[[#This Row],[Total Value]]),"S","N")</f>
        <v>S</v>
      </c>
      <c r="O120" s="17">
        <v>1</v>
      </c>
      <c r="P120" s="20">
        <f>MONTH(Tabela1[[#This Row],[Start Date]])</f>
        <v>6</v>
      </c>
    </row>
    <row r="121" spans="1:16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  <c r="N121" s="11" t="str">
        <f>IF(SUBTOTAL(109,Tabela1[[#This Row],[Total Value]]),"S","N")</f>
        <v>S</v>
      </c>
      <c r="O121" s="17">
        <v>1</v>
      </c>
      <c r="P121" s="20">
        <f>MONTH(Tabela1[[#This Row],[Start Date]])</f>
        <v>6</v>
      </c>
    </row>
    <row r="122" spans="1:16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  <c r="N122" s="11" t="str">
        <f>IF(SUBTOTAL(109,Tabela1[[#This Row],[Total Value]]),"S","N")</f>
        <v>S</v>
      </c>
      <c r="O122" s="17">
        <v>1</v>
      </c>
      <c r="P122" s="20">
        <f>MONTH(Tabela1[[#This Row],[Start Date]])</f>
        <v>6</v>
      </c>
    </row>
    <row r="123" spans="1:16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  <c r="N123" s="11" t="str">
        <f>IF(SUBTOTAL(109,Tabela1[[#This Row],[Total Value]]),"S","N")</f>
        <v>S</v>
      </c>
      <c r="O123" s="17">
        <v>1</v>
      </c>
      <c r="P123" s="20">
        <f>MONTH(Tabela1[[#This Row],[Start Date]])</f>
        <v>6</v>
      </c>
    </row>
    <row r="124" spans="1:16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  <c r="N124" s="11" t="str">
        <f>IF(SUBTOTAL(109,Tabela1[[#This Row],[Total Value]]),"S","N")</f>
        <v>S</v>
      </c>
      <c r="O124" s="17">
        <v>1</v>
      </c>
      <c r="P124" s="20">
        <f>MONTH(Tabela1[[#This Row],[Start Date]])</f>
        <v>6</v>
      </c>
    </row>
    <row r="125" spans="1:16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  <c r="N125" s="11" t="str">
        <f>IF(SUBTOTAL(109,Tabela1[[#This Row],[Total Value]]),"S","N")</f>
        <v>S</v>
      </c>
      <c r="O125" s="17">
        <v>1</v>
      </c>
      <c r="P125" s="20">
        <f>MONTH(Tabela1[[#This Row],[Start Date]])</f>
        <v>6</v>
      </c>
    </row>
    <row r="126" spans="1:16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  <c r="N126" s="11" t="str">
        <f>IF(SUBTOTAL(109,Tabela1[[#This Row],[Total Value]]),"S","N")</f>
        <v>S</v>
      </c>
      <c r="O126" s="17">
        <v>1</v>
      </c>
      <c r="P126" s="20">
        <f>MONTH(Tabela1[[#This Row],[Start Date]])</f>
        <v>6</v>
      </c>
    </row>
    <row r="127" spans="1:16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  <c r="N127" s="11" t="str">
        <f>IF(SUBTOTAL(109,Tabela1[[#This Row],[Total Value]]),"S","N")</f>
        <v>S</v>
      </c>
      <c r="O127" s="17">
        <v>1</v>
      </c>
      <c r="P127" s="20">
        <f>MONTH(Tabela1[[#This Row],[Start Date]])</f>
        <v>6</v>
      </c>
    </row>
    <row r="128" spans="1:16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  <c r="N128" s="11" t="str">
        <f>IF(SUBTOTAL(109,Tabela1[[#This Row],[Total Value]]),"S","N")</f>
        <v>S</v>
      </c>
      <c r="O128" s="17">
        <v>1</v>
      </c>
      <c r="P128" s="20">
        <f>MONTH(Tabela1[[#This Row],[Start Date]])</f>
        <v>7</v>
      </c>
    </row>
    <row r="129" spans="1:16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  <c r="N129" s="11" t="str">
        <f>IF(SUBTOTAL(109,Tabela1[[#This Row],[Total Value]]),"S","N")</f>
        <v>S</v>
      </c>
      <c r="O129" s="17">
        <v>1</v>
      </c>
      <c r="P129" s="20">
        <f>MONTH(Tabela1[[#This Row],[Start Date]])</f>
        <v>7</v>
      </c>
    </row>
    <row r="130" spans="1:16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  <c r="N130" s="11" t="str">
        <f>IF(SUBTOTAL(109,Tabela1[[#This Row],[Total Value]]),"S","N")</f>
        <v>S</v>
      </c>
      <c r="O130" s="17">
        <v>1</v>
      </c>
      <c r="P130" s="20">
        <f>MONTH(Tabela1[[#This Row],[Start Date]])</f>
        <v>7</v>
      </c>
    </row>
    <row r="131" spans="1:16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  <c r="N131" s="11" t="str">
        <f>IF(SUBTOTAL(109,Tabela1[[#This Row],[Total Value]]),"S","N")</f>
        <v>S</v>
      </c>
      <c r="O131" s="17">
        <v>1</v>
      </c>
      <c r="P131" s="20">
        <f>MONTH(Tabela1[[#This Row],[Start Date]])</f>
        <v>7</v>
      </c>
    </row>
    <row r="132" spans="1:16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  <c r="N132" s="11" t="str">
        <f>IF(SUBTOTAL(109,Tabela1[[#This Row],[Total Value]]),"S","N")</f>
        <v>S</v>
      </c>
      <c r="O132" s="17">
        <v>1</v>
      </c>
      <c r="P132" s="20">
        <f>MONTH(Tabela1[[#This Row],[Start Date]])</f>
        <v>7</v>
      </c>
    </row>
    <row r="133" spans="1:16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  <c r="N133" s="11" t="str">
        <f>IF(SUBTOTAL(109,Tabela1[[#This Row],[Total Value]]),"S","N")</f>
        <v>S</v>
      </c>
      <c r="O133" s="17">
        <v>1</v>
      </c>
      <c r="P133" s="20">
        <f>MONTH(Tabela1[[#This Row],[Start Date]])</f>
        <v>7</v>
      </c>
    </row>
    <row r="134" spans="1:16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  <c r="N134" s="11" t="str">
        <f>IF(SUBTOTAL(109,Tabela1[[#This Row],[Total Value]]),"S","N")</f>
        <v>S</v>
      </c>
      <c r="O134" s="17">
        <v>1</v>
      </c>
      <c r="P134" s="20">
        <f>MONTH(Tabela1[[#This Row],[Start Date]])</f>
        <v>7</v>
      </c>
    </row>
    <row r="135" spans="1:16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  <c r="N135" s="11" t="str">
        <f>IF(SUBTOTAL(109,Tabela1[[#This Row],[Total Value]]),"S","N")</f>
        <v>S</v>
      </c>
      <c r="O135" s="17">
        <v>1</v>
      </c>
      <c r="P135" s="20">
        <f>MONTH(Tabela1[[#This Row],[Start Date]])</f>
        <v>7</v>
      </c>
    </row>
    <row r="136" spans="1:16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  <c r="N136" s="11" t="str">
        <f>IF(SUBTOTAL(109,Tabela1[[#This Row],[Total Value]]),"S","N")</f>
        <v>S</v>
      </c>
      <c r="O136" s="17">
        <v>1</v>
      </c>
      <c r="P136" s="20">
        <f>MONTH(Tabela1[[#This Row],[Start Date]])</f>
        <v>7</v>
      </c>
    </row>
    <row r="137" spans="1:16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  <c r="N137" s="11" t="str">
        <f>IF(SUBTOTAL(109,Tabela1[[#This Row],[Total Value]]),"S","N")</f>
        <v>S</v>
      </c>
      <c r="O137" s="17">
        <v>1</v>
      </c>
      <c r="P137" s="20">
        <f>MONTH(Tabela1[[#This Row],[Start Date]])</f>
        <v>7</v>
      </c>
    </row>
    <row r="138" spans="1:16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  <c r="N138" s="11" t="str">
        <f>IF(SUBTOTAL(109,Tabela1[[#This Row],[Total Value]]),"S","N")</f>
        <v>S</v>
      </c>
      <c r="O138" s="17">
        <v>1</v>
      </c>
      <c r="P138" s="20">
        <f>MONTH(Tabela1[[#This Row],[Start Date]])</f>
        <v>7</v>
      </c>
    </row>
    <row r="139" spans="1:16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  <c r="N139" s="11" t="str">
        <f>IF(SUBTOTAL(109,Tabela1[[#This Row],[Total Value]]),"S","N")</f>
        <v>S</v>
      </c>
      <c r="O139" s="17">
        <v>1</v>
      </c>
      <c r="P139" s="20">
        <f>MONTH(Tabela1[[#This Row],[Start Date]])</f>
        <v>7</v>
      </c>
    </row>
    <row r="140" spans="1:16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  <c r="N140" s="11" t="str">
        <f>IF(SUBTOTAL(109,Tabela1[[#This Row],[Total Value]]),"S","N")</f>
        <v>S</v>
      </c>
      <c r="O140" s="17">
        <v>1</v>
      </c>
      <c r="P140" s="20">
        <f>MONTH(Tabela1[[#This Row],[Start Date]])</f>
        <v>7</v>
      </c>
    </row>
    <row r="141" spans="1:16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  <c r="N141" s="11" t="str">
        <f>IF(SUBTOTAL(109,Tabela1[[#This Row],[Total Value]]),"S","N")</f>
        <v>S</v>
      </c>
      <c r="O141" s="17">
        <v>1</v>
      </c>
      <c r="P141" s="20">
        <f>MONTH(Tabela1[[#This Row],[Start Date]])</f>
        <v>7</v>
      </c>
    </row>
    <row r="142" spans="1:16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  <c r="N142" s="11" t="str">
        <f>IF(SUBTOTAL(109,Tabela1[[#This Row],[Total Value]]),"S","N")</f>
        <v>S</v>
      </c>
      <c r="O142" s="17">
        <v>1</v>
      </c>
      <c r="P142" s="20">
        <f>MONTH(Tabela1[[#This Row],[Start Date]])</f>
        <v>7</v>
      </c>
    </row>
    <row r="143" spans="1:16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  <c r="N143" s="11" t="str">
        <f>IF(SUBTOTAL(109,Tabela1[[#This Row],[Total Value]]),"S","N")</f>
        <v>S</v>
      </c>
      <c r="O143" s="17">
        <v>1</v>
      </c>
      <c r="P143" s="20">
        <f>MONTH(Tabela1[[#This Row],[Start Date]])</f>
        <v>7</v>
      </c>
    </row>
    <row r="144" spans="1:16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  <c r="N144" s="11" t="str">
        <f>IF(SUBTOTAL(109,Tabela1[[#This Row],[Total Value]]),"S","N")</f>
        <v>S</v>
      </c>
      <c r="O144" s="17">
        <v>1</v>
      </c>
      <c r="P144" s="20">
        <f>MONTH(Tabela1[[#This Row],[Start Date]])</f>
        <v>7</v>
      </c>
    </row>
    <row r="145" spans="1:16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  <c r="N145" s="11" t="str">
        <f>IF(SUBTOTAL(109,Tabela1[[#This Row],[Total Value]]),"S","N")</f>
        <v>S</v>
      </c>
      <c r="O145" s="17">
        <v>1</v>
      </c>
      <c r="P145" s="20">
        <f>MONTH(Tabela1[[#This Row],[Start Date]])</f>
        <v>7</v>
      </c>
    </row>
    <row r="146" spans="1:16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  <c r="N146" s="11" t="str">
        <f>IF(SUBTOTAL(109,Tabela1[[#This Row],[Total Value]]),"S","N")</f>
        <v>S</v>
      </c>
      <c r="O146" s="17">
        <v>1</v>
      </c>
      <c r="P146" s="20">
        <f>MONTH(Tabela1[[#This Row],[Start Date]])</f>
        <v>7</v>
      </c>
    </row>
    <row r="147" spans="1:16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  <c r="N147" s="11" t="str">
        <f>IF(SUBTOTAL(109,Tabela1[[#This Row],[Total Value]]),"S","N")</f>
        <v>S</v>
      </c>
      <c r="O147" s="17">
        <v>1</v>
      </c>
      <c r="P147" s="20">
        <f>MONTH(Tabela1[[#This Row],[Start Date]])</f>
        <v>7</v>
      </c>
    </row>
    <row r="148" spans="1:16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  <c r="N148" s="11" t="str">
        <f>IF(SUBTOTAL(109,Tabela1[[#This Row],[Total Value]]),"S","N")</f>
        <v>S</v>
      </c>
      <c r="O148" s="17">
        <v>1</v>
      </c>
      <c r="P148" s="20">
        <f>MONTH(Tabela1[[#This Row],[Start Date]])</f>
        <v>7</v>
      </c>
    </row>
    <row r="149" spans="1:16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  <c r="N149" s="11" t="str">
        <f>IF(SUBTOTAL(109,Tabela1[[#This Row],[Total Value]]),"S","N")</f>
        <v>S</v>
      </c>
      <c r="O149" s="17">
        <v>1</v>
      </c>
      <c r="P149" s="20">
        <f>MONTH(Tabela1[[#This Row],[Start Date]])</f>
        <v>7</v>
      </c>
    </row>
    <row r="150" spans="1:16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  <c r="N150" s="11" t="str">
        <f>IF(SUBTOTAL(109,Tabela1[[#This Row],[Total Value]]),"S","N")</f>
        <v>S</v>
      </c>
      <c r="O150" s="17">
        <v>1</v>
      </c>
      <c r="P150" s="20">
        <f>MONTH(Tabela1[[#This Row],[Start Date]])</f>
        <v>7</v>
      </c>
    </row>
    <row r="151" spans="1:16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  <c r="N151" s="11" t="str">
        <f>IF(SUBTOTAL(109,Tabela1[[#This Row],[Total Value]]),"S","N")</f>
        <v>S</v>
      </c>
      <c r="O151" s="17">
        <v>1</v>
      </c>
      <c r="P151" s="20">
        <f>MONTH(Tabela1[[#This Row],[Start Date]])</f>
        <v>7</v>
      </c>
    </row>
    <row r="152" spans="1:16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  <c r="N152" s="11" t="str">
        <f>IF(SUBTOTAL(109,Tabela1[[#This Row],[Total Value]]),"S","N")</f>
        <v>S</v>
      </c>
      <c r="O152" s="17">
        <v>1</v>
      </c>
      <c r="P152" s="20">
        <f>MONTH(Tabela1[[#This Row],[Start Date]])</f>
        <v>7</v>
      </c>
    </row>
    <row r="153" spans="1:16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  <c r="N153" s="11" t="str">
        <f>IF(SUBTOTAL(109,Tabela1[[#This Row],[Total Value]]),"S","N")</f>
        <v>S</v>
      </c>
      <c r="O153" s="17">
        <v>1</v>
      </c>
      <c r="P153" s="20">
        <f>MONTH(Tabela1[[#This Row],[Start Date]])</f>
        <v>7</v>
      </c>
    </row>
    <row r="154" spans="1:16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  <c r="N154" s="11" t="str">
        <f>IF(SUBTOTAL(109,Tabela1[[#This Row],[Total Value]]),"S","N")</f>
        <v>S</v>
      </c>
      <c r="O154" s="17">
        <v>1</v>
      </c>
      <c r="P154" s="20">
        <f>MONTH(Tabela1[[#This Row],[Start Date]])</f>
        <v>7</v>
      </c>
    </row>
    <row r="155" spans="1:16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  <c r="N155" s="11" t="str">
        <f>IF(SUBTOTAL(109,Tabela1[[#This Row],[Total Value]]),"S","N")</f>
        <v>S</v>
      </c>
      <c r="O155" s="17">
        <v>1</v>
      </c>
      <c r="P155" s="20">
        <f>MONTH(Tabela1[[#This Row],[Start Date]])</f>
        <v>7</v>
      </c>
    </row>
    <row r="156" spans="1:16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  <c r="N156" s="11" t="str">
        <f>IF(SUBTOTAL(109,Tabela1[[#This Row],[Total Value]]),"S","N")</f>
        <v>S</v>
      </c>
      <c r="O156" s="17">
        <v>1</v>
      </c>
      <c r="P156" s="20">
        <f>MONTH(Tabela1[[#This Row],[Start Date]])</f>
        <v>7</v>
      </c>
    </row>
    <row r="157" spans="1:16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  <c r="N157" s="11" t="str">
        <f>IF(SUBTOTAL(109,Tabela1[[#This Row],[Total Value]]),"S","N")</f>
        <v>S</v>
      </c>
      <c r="O157" s="17">
        <v>1</v>
      </c>
      <c r="P157" s="20">
        <f>MONTH(Tabela1[[#This Row],[Start Date]])</f>
        <v>7</v>
      </c>
    </row>
    <row r="158" spans="1:16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  <c r="N158" s="11" t="str">
        <f>IF(SUBTOTAL(109,Tabela1[[#This Row],[Total Value]]),"S","N")</f>
        <v>S</v>
      </c>
      <c r="O158" s="17">
        <v>1</v>
      </c>
      <c r="P158" s="20">
        <f>MONTH(Tabela1[[#This Row],[Start Date]])</f>
        <v>7</v>
      </c>
    </row>
    <row r="159" spans="1:16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  <c r="N159" s="11" t="str">
        <f>IF(SUBTOTAL(109,Tabela1[[#This Row],[Total Value]]),"S","N")</f>
        <v>S</v>
      </c>
      <c r="O159" s="17">
        <v>1</v>
      </c>
      <c r="P159" s="20">
        <f>MONTH(Tabela1[[#This Row],[Start Date]])</f>
        <v>8</v>
      </c>
    </row>
    <row r="160" spans="1:16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  <c r="N160" s="11" t="str">
        <f>IF(SUBTOTAL(109,Tabela1[[#This Row],[Total Value]]),"S","N")</f>
        <v>S</v>
      </c>
      <c r="O160" s="17">
        <v>1</v>
      </c>
      <c r="P160" s="20">
        <f>MONTH(Tabela1[[#This Row],[Start Date]])</f>
        <v>8</v>
      </c>
    </row>
    <row r="161" spans="1:16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  <c r="N161" s="11" t="str">
        <f>IF(SUBTOTAL(109,Tabela1[[#This Row],[Total Value]]),"S","N")</f>
        <v>S</v>
      </c>
      <c r="O161" s="17">
        <v>1</v>
      </c>
      <c r="P161" s="20">
        <f>MONTH(Tabela1[[#This Row],[Start Date]])</f>
        <v>8</v>
      </c>
    </row>
    <row r="162" spans="1:16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  <c r="N162" s="11" t="str">
        <f>IF(SUBTOTAL(109,Tabela1[[#This Row],[Total Value]]),"S","N")</f>
        <v>S</v>
      </c>
      <c r="O162" s="17">
        <v>1</v>
      </c>
      <c r="P162" s="20">
        <f>MONTH(Tabela1[[#This Row],[Start Date]])</f>
        <v>8</v>
      </c>
    </row>
    <row r="163" spans="1:16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  <c r="N163" s="11" t="str">
        <f>IF(SUBTOTAL(109,Tabela1[[#This Row],[Total Value]]),"S","N")</f>
        <v>S</v>
      </c>
      <c r="O163" s="17">
        <v>1</v>
      </c>
      <c r="P163" s="20">
        <f>MONTH(Tabela1[[#This Row],[Start Date]])</f>
        <v>8</v>
      </c>
    </row>
    <row r="164" spans="1:16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  <c r="N164" s="11" t="str">
        <f>IF(SUBTOTAL(109,Tabela1[[#This Row],[Total Value]]),"S","N")</f>
        <v>S</v>
      </c>
      <c r="O164" s="17">
        <v>1</v>
      </c>
      <c r="P164" s="20">
        <f>MONTH(Tabela1[[#This Row],[Start Date]])</f>
        <v>8</v>
      </c>
    </row>
    <row r="165" spans="1:16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  <c r="N165" s="11" t="str">
        <f>IF(SUBTOTAL(109,Tabela1[[#This Row],[Total Value]]),"S","N")</f>
        <v>S</v>
      </c>
      <c r="O165" s="17">
        <v>1</v>
      </c>
      <c r="P165" s="20">
        <f>MONTH(Tabela1[[#This Row],[Start Date]])</f>
        <v>8</v>
      </c>
    </row>
    <row r="166" spans="1:16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  <c r="N166" s="11" t="str">
        <f>IF(SUBTOTAL(109,Tabela1[[#This Row],[Total Value]]),"S","N")</f>
        <v>S</v>
      </c>
      <c r="O166" s="17">
        <v>1</v>
      </c>
      <c r="P166" s="20">
        <f>MONTH(Tabela1[[#This Row],[Start Date]])</f>
        <v>8</v>
      </c>
    </row>
    <row r="167" spans="1:16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  <c r="N167" s="11" t="str">
        <f>IF(SUBTOTAL(109,Tabela1[[#This Row],[Total Value]]),"S","N")</f>
        <v>S</v>
      </c>
      <c r="O167" s="17">
        <v>1</v>
      </c>
      <c r="P167" s="20">
        <f>MONTH(Tabela1[[#This Row],[Start Date]])</f>
        <v>8</v>
      </c>
    </row>
    <row r="168" spans="1:16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  <c r="N168" s="11" t="str">
        <f>IF(SUBTOTAL(109,Tabela1[[#This Row],[Total Value]]),"S","N")</f>
        <v>S</v>
      </c>
      <c r="O168" s="17">
        <v>1</v>
      </c>
      <c r="P168" s="20">
        <f>MONTH(Tabela1[[#This Row],[Start Date]])</f>
        <v>8</v>
      </c>
    </row>
    <row r="169" spans="1:16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  <c r="N169" s="11" t="str">
        <f>IF(SUBTOTAL(109,Tabela1[[#This Row],[Total Value]]),"S","N")</f>
        <v>S</v>
      </c>
      <c r="O169" s="17">
        <v>1</v>
      </c>
      <c r="P169" s="20">
        <f>MONTH(Tabela1[[#This Row],[Start Date]])</f>
        <v>8</v>
      </c>
    </row>
    <row r="170" spans="1:16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  <c r="N170" s="11" t="str">
        <f>IF(SUBTOTAL(109,Tabela1[[#This Row],[Total Value]]),"S","N")</f>
        <v>S</v>
      </c>
      <c r="O170" s="17">
        <v>1</v>
      </c>
      <c r="P170" s="20">
        <f>MONTH(Tabela1[[#This Row],[Start Date]])</f>
        <v>8</v>
      </c>
    </row>
    <row r="171" spans="1:16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  <c r="N171" s="11" t="str">
        <f>IF(SUBTOTAL(109,Tabela1[[#This Row],[Total Value]]),"S","N")</f>
        <v>S</v>
      </c>
      <c r="O171" s="17">
        <v>1</v>
      </c>
      <c r="P171" s="20">
        <f>MONTH(Tabela1[[#This Row],[Start Date]])</f>
        <v>8</v>
      </c>
    </row>
    <row r="172" spans="1:16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  <c r="N172" s="11" t="str">
        <f>IF(SUBTOTAL(109,Tabela1[[#This Row],[Total Value]]),"S","N")</f>
        <v>S</v>
      </c>
      <c r="O172" s="17">
        <v>1</v>
      </c>
      <c r="P172" s="20">
        <f>MONTH(Tabela1[[#This Row],[Start Date]])</f>
        <v>8</v>
      </c>
    </row>
    <row r="173" spans="1:16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  <c r="N173" s="11" t="str">
        <f>IF(SUBTOTAL(109,Tabela1[[#This Row],[Total Value]]),"S","N")</f>
        <v>S</v>
      </c>
      <c r="O173" s="17">
        <v>1</v>
      </c>
      <c r="P173" s="20">
        <f>MONTH(Tabela1[[#This Row],[Start Date]])</f>
        <v>8</v>
      </c>
    </row>
    <row r="174" spans="1:16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  <c r="N174" s="11" t="str">
        <f>IF(SUBTOTAL(109,Tabela1[[#This Row],[Total Value]]),"S","N")</f>
        <v>S</v>
      </c>
      <c r="O174" s="17">
        <v>1</v>
      </c>
      <c r="P174" s="20">
        <f>MONTH(Tabela1[[#This Row],[Start Date]])</f>
        <v>8</v>
      </c>
    </row>
    <row r="175" spans="1:16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  <c r="N175" s="11" t="str">
        <f>IF(SUBTOTAL(109,Tabela1[[#This Row],[Total Value]]),"S","N")</f>
        <v>S</v>
      </c>
      <c r="O175" s="17">
        <v>1</v>
      </c>
      <c r="P175" s="20">
        <f>MONTH(Tabela1[[#This Row],[Start Date]])</f>
        <v>8</v>
      </c>
    </row>
    <row r="176" spans="1:16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  <c r="N176" s="11" t="str">
        <f>IF(SUBTOTAL(109,Tabela1[[#This Row],[Total Value]]),"S","N")</f>
        <v>S</v>
      </c>
      <c r="O176" s="17">
        <v>1</v>
      </c>
      <c r="P176" s="20">
        <f>MONTH(Tabela1[[#This Row],[Start Date]])</f>
        <v>8</v>
      </c>
    </row>
    <row r="177" spans="1:16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  <c r="N177" s="11" t="str">
        <f>IF(SUBTOTAL(109,Tabela1[[#This Row],[Total Value]]),"S","N")</f>
        <v>S</v>
      </c>
      <c r="O177" s="17">
        <v>1</v>
      </c>
      <c r="P177" s="20">
        <f>MONTH(Tabela1[[#This Row],[Start Date]])</f>
        <v>8</v>
      </c>
    </row>
    <row r="178" spans="1:16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  <c r="N178" s="11" t="str">
        <f>IF(SUBTOTAL(109,Tabela1[[#This Row],[Total Value]]),"S","N")</f>
        <v>S</v>
      </c>
      <c r="O178" s="17">
        <v>1</v>
      </c>
      <c r="P178" s="20">
        <f>MONTH(Tabela1[[#This Row],[Start Date]])</f>
        <v>8</v>
      </c>
    </row>
    <row r="179" spans="1:16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  <c r="N179" s="11" t="str">
        <f>IF(SUBTOTAL(109,Tabela1[[#This Row],[Total Value]]),"S","N")</f>
        <v>S</v>
      </c>
      <c r="O179" s="17">
        <v>1</v>
      </c>
      <c r="P179" s="20">
        <f>MONTH(Tabela1[[#This Row],[Start Date]])</f>
        <v>8</v>
      </c>
    </row>
    <row r="180" spans="1:16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  <c r="N180" s="11" t="str">
        <f>IF(SUBTOTAL(109,Tabela1[[#This Row],[Total Value]]),"S","N")</f>
        <v>S</v>
      </c>
      <c r="O180" s="17">
        <v>1</v>
      </c>
      <c r="P180" s="20">
        <f>MONTH(Tabela1[[#This Row],[Start Date]])</f>
        <v>8</v>
      </c>
    </row>
    <row r="181" spans="1:16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  <c r="N181" s="11" t="str">
        <f>IF(SUBTOTAL(109,Tabela1[[#This Row],[Total Value]]),"S","N")</f>
        <v>S</v>
      </c>
      <c r="O181" s="17">
        <v>1</v>
      </c>
      <c r="P181" s="20">
        <f>MONTH(Tabela1[[#This Row],[Start Date]])</f>
        <v>8</v>
      </c>
    </row>
    <row r="182" spans="1:16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  <c r="N182" s="11" t="str">
        <f>IF(SUBTOTAL(109,Tabela1[[#This Row],[Total Value]]),"S","N")</f>
        <v>S</v>
      </c>
      <c r="O182" s="17">
        <v>1</v>
      </c>
      <c r="P182" s="20">
        <f>MONTH(Tabela1[[#This Row],[Start Date]])</f>
        <v>8</v>
      </c>
    </row>
    <row r="183" spans="1:16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  <c r="N183" s="11" t="str">
        <f>IF(SUBTOTAL(109,Tabela1[[#This Row],[Total Value]]),"S","N")</f>
        <v>S</v>
      </c>
      <c r="O183" s="17">
        <v>1</v>
      </c>
      <c r="P183" s="20">
        <f>MONTH(Tabela1[[#This Row],[Start Date]])</f>
        <v>8</v>
      </c>
    </row>
    <row r="184" spans="1:16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  <c r="N184" s="11" t="str">
        <f>IF(SUBTOTAL(109,Tabela1[[#This Row],[Total Value]]),"S","N")</f>
        <v>S</v>
      </c>
      <c r="O184" s="17">
        <v>1</v>
      </c>
      <c r="P184" s="20">
        <f>MONTH(Tabela1[[#This Row],[Start Date]])</f>
        <v>8</v>
      </c>
    </row>
    <row r="185" spans="1:16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  <c r="N185" s="11" t="str">
        <f>IF(SUBTOTAL(109,Tabela1[[#This Row],[Total Value]]),"S","N")</f>
        <v>S</v>
      </c>
      <c r="O185" s="17">
        <v>1</v>
      </c>
      <c r="P185" s="20">
        <f>MONTH(Tabela1[[#This Row],[Start Date]])</f>
        <v>8</v>
      </c>
    </row>
    <row r="186" spans="1:16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  <c r="N186" s="11" t="str">
        <f>IF(SUBTOTAL(109,Tabela1[[#This Row],[Total Value]]),"S","N")</f>
        <v>S</v>
      </c>
      <c r="O186" s="17">
        <v>1</v>
      </c>
      <c r="P186" s="20">
        <f>MONTH(Tabela1[[#This Row],[Start Date]])</f>
        <v>8</v>
      </c>
    </row>
    <row r="187" spans="1:16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  <c r="N187" s="11" t="str">
        <f>IF(SUBTOTAL(109,Tabela1[[#This Row],[Total Value]]),"S","N")</f>
        <v>S</v>
      </c>
      <c r="O187" s="17">
        <v>1</v>
      </c>
      <c r="P187" s="20">
        <f>MONTH(Tabela1[[#This Row],[Start Date]])</f>
        <v>8</v>
      </c>
    </row>
    <row r="188" spans="1:16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  <c r="N188" s="11" t="str">
        <f>IF(SUBTOTAL(109,Tabela1[[#This Row],[Total Value]]),"S","N")</f>
        <v>S</v>
      </c>
      <c r="O188" s="17">
        <v>1</v>
      </c>
      <c r="P188" s="20">
        <f>MONTH(Tabela1[[#This Row],[Start Date]])</f>
        <v>8</v>
      </c>
    </row>
    <row r="189" spans="1:16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  <c r="N189" s="11" t="str">
        <f>IF(SUBTOTAL(109,Tabela1[[#This Row],[Total Value]]),"S","N")</f>
        <v>S</v>
      </c>
      <c r="O189" s="17">
        <v>1</v>
      </c>
      <c r="P189" s="20">
        <f>MONTH(Tabela1[[#This Row],[Start Date]])</f>
        <v>8</v>
      </c>
    </row>
    <row r="190" spans="1:16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  <c r="N190" s="11" t="str">
        <f>IF(SUBTOTAL(109,Tabela1[[#This Row],[Total Value]]),"S","N")</f>
        <v>S</v>
      </c>
      <c r="O190" s="17">
        <v>1</v>
      </c>
      <c r="P190" s="20">
        <f>MONTH(Tabela1[[#This Row],[Start Date]])</f>
        <v>9</v>
      </c>
    </row>
    <row r="191" spans="1:16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  <c r="N191" s="11" t="str">
        <f>IF(SUBTOTAL(109,Tabela1[[#This Row],[Total Value]]),"S","N")</f>
        <v>S</v>
      </c>
      <c r="O191" s="17">
        <v>1</v>
      </c>
      <c r="P191" s="20">
        <f>MONTH(Tabela1[[#This Row],[Start Date]])</f>
        <v>9</v>
      </c>
    </row>
    <row r="192" spans="1:16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  <c r="N192" s="11" t="str">
        <f>IF(SUBTOTAL(109,Tabela1[[#This Row],[Total Value]]),"S","N")</f>
        <v>S</v>
      </c>
      <c r="O192" s="17">
        <v>1</v>
      </c>
      <c r="P192" s="20">
        <f>MONTH(Tabela1[[#This Row],[Start Date]])</f>
        <v>9</v>
      </c>
    </row>
    <row r="193" spans="1:16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  <c r="N193" s="11" t="str">
        <f>IF(SUBTOTAL(109,Tabela1[[#This Row],[Total Value]]),"S","N")</f>
        <v>S</v>
      </c>
      <c r="O193" s="17">
        <v>1</v>
      </c>
      <c r="P193" s="20">
        <f>MONTH(Tabela1[[#This Row],[Start Date]])</f>
        <v>9</v>
      </c>
    </row>
    <row r="194" spans="1:16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  <c r="N194" s="11" t="str">
        <f>IF(SUBTOTAL(109,Tabela1[[#This Row],[Total Value]]),"S","N")</f>
        <v>S</v>
      </c>
      <c r="O194" s="17">
        <v>1</v>
      </c>
      <c r="P194" s="20">
        <f>MONTH(Tabela1[[#This Row],[Start Date]])</f>
        <v>9</v>
      </c>
    </row>
    <row r="195" spans="1:16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  <c r="N195" s="11" t="str">
        <f>IF(SUBTOTAL(109,Tabela1[[#This Row],[Total Value]]),"S","N")</f>
        <v>S</v>
      </c>
      <c r="O195" s="17">
        <v>1</v>
      </c>
      <c r="P195" s="20">
        <f>MONTH(Tabela1[[#This Row],[Start Date]])</f>
        <v>9</v>
      </c>
    </row>
    <row r="196" spans="1:16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  <c r="N196" s="11" t="str">
        <f>IF(SUBTOTAL(109,Tabela1[[#This Row],[Total Value]]),"S","N")</f>
        <v>S</v>
      </c>
      <c r="O196" s="17">
        <v>1</v>
      </c>
      <c r="P196" s="20">
        <f>MONTH(Tabela1[[#This Row],[Start Date]])</f>
        <v>9</v>
      </c>
    </row>
    <row r="197" spans="1:16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  <c r="N197" s="11" t="str">
        <f>IF(SUBTOTAL(109,Tabela1[[#This Row],[Total Value]]),"S","N")</f>
        <v>S</v>
      </c>
      <c r="O197" s="17">
        <v>1</v>
      </c>
      <c r="P197" s="20">
        <f>MONTH(Tabela1[[#This Row],[Start Date]])</f>
        <v>9</v>
      </c>
    </row>
    <row r="198" spans="1:16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  <c r="N198" s="11" t="str">
        <f>IF(SUBTOTAL(109,Tabela1[[#This Row],[Total Value]]),"S","N")</f>
        <v>S</v>
      </c>
      <c r="O198" s="17">
        <v>1</v>
      </c>
      <c r="P198" s="20">
        <f>MONTH(Tabela1[[#This Row],[Start Date]])</f>
        <v>9</v>
      </c>
    </row>
    <row r="199" spans="1:16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  <c r="N199" s="11" t="str">
        <f>IF(SUBTOTAL(109,Tabela1[[#This Row],[Total Value]]),"S","N")</f>
        <v>S</v>
      </c>
      <c r="O199" s="17">
        <v>1</v>
      </c>
      <c r="P199" s="20">
        <f>MONTH(Tabela1[[#This Row],[Start Date]])</f>
        <v>9</v>
      </c>
    </row>
    <row r="200" spans="1:16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  <c r="N200" s="11" t="str">
        <f>IF(SUBTOTAL(109,Tabela1[[#This Row],[Total Value]]),"S","N")</f>
        <v>S</v>
      </c>
      <c r="O200" s="17">
        <v>1</v>
      </c>
      <c r="P200" s="20">
        <f>MONTH(Tabela1[[#This Row],[Start Date]])</f>
        <v>9</v>
      </c>
    </row>
    <row r="201" spans="1:16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  <c r="N201" s="11" t="str">
        <f>IF(SUBTOTAL(109,Tabela1[[#This Row],[Total Value]]),"S","N")</f>
        <v>S</v>
      </c>
      <c r="O201" s="17">
        <v>1</v>
      </c>
      <c r="P201" s="20">
        <f>MONTH(Tabela1[[#This Row],[Start Date]])</f>
        <v>9</v>
      </c>
    </row>
    <row r="202" spans="1:16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  <c r="N202" s="11" t="str">
        <f>IF(SUBTOTAL(109,Tabela1[[#This Row],[Total Value]]),"S","N")</f>
        <v>S</v>
      </c>
      <c r="O202" s="17">
        <v>1</v>
      </c>
      <c r="P202" s="20">
        <f>MONTH(Tabela1[[#This Row],[Start Date]])</f>
        <v>9</v>
      </c>
    </row>
    <row r="203" spans="1:16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  <c r="N203" s="11" t="str">
        <f>IF(SUBTOTAL(109,Tabela1[[#This Row],[Total Value]]),"S","N")</f>
        <v>S</v>
      </c>
      <c r="O203" s="17">
        <v>1</v>
      </c>
      <c r="P203" s="20">
        <f>MONTH(Tabela1[[#This Row],[Start Date]])</f>
        <v>9</v>
      </c>
    </row>
    <row r="204" spans="1:16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  <c r="N204" s="11" t="str">
        <f>IF(SUBTOTAL(109,Tabela1[[#This Row],[Total Value]]),"S","N")</f>
        <v>S</v>
      </c>
      <c r="O204" s="17">
        <v>1</v>
      </c>
      <c r="P204" s="20">
        <f>MONTH(Tabela1[[#This Row],[Start Date]])</f>
        <v>9</v>
      </c>
    </row>
    <row r="205" spans="1:16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  <c r="N205" s="11" t="str">
        <f>IF(SUBTOTAL(109,Tabela1[[#This Row],[Total Value]]),"S","N")</f>
        <v>S</v>
      </c>
      <c r="O205" s="17">
        <v>1</v>
      </c>
      <c r="P205" s="20">
        <f>MONTH(Tabela1[[#This Row],[Start Date]])</f>
        <v>9</v>
      </c>
    </row>
    <row r="206" spans="1:16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  <c r="N206" s="11" t="str">
        <f>IF(SUBTOTAL(109,Tabela1[[#This Row],[Total Value]]),"S","N")</f>
        <v>S</v>
      </c>
      <c r="O206" s="17">
        <v>1</v>
      </c>
      <c r="P206" s="20">
        <f>MONTH(Tabela1[[#This Row],[Start Date]])</f>
        <v>9</v>
      </c>
    </row>
    <row r="207" spans="1:16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  <c r="N207" s="11" t="str">
        <f>IF(SUBTOTAL(109,Tabela1[[#This Row],[Total Value]]),"S","N")</f>
        <v>S</v>
      </c>
      <c r="O207" s="17">
        <v>1</v>
      </c>
      <c r="P207" s="20">
        <f>MONTH(Tabela1[[#This Row],[Start Date]])</f>
        <v>9</v>
      </c>
    </row>
    <row r="208" spans="1:16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  <c r="N208" s="11" t="str">
        <f>IF(SUBTOTAL(109,Tabela1[[#This Row],[Total Value]]),"S","N")</f>
        <v>S</v>
      </c>
      <c r="O208" s="17">
        <v>1</v>
      </c>
      <c r="P208" s="20">
        <f>MONTH(Tabela1[[#This Row],[Start Date]])</f>
        <v>9</v>
      </c>
    </row>
    <row r="209" spans="1:16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  <c r="N209" s="11" t="str">
        <f>IF(SUBTOTAL(109,Tabela1[[#This Row],[Total Value]]),"S","N")</f>
        <v>S</v>
      </c>
      <c r="O209" s="17">
        <v>1</v>
      </c>
      <c r="P209" s="20">
        <f>MONTH(Tabela1[[#This Row],[Start Date]])</f>
        <v>9</v>
      </c>
    </row>
    <row r="210" spans="1:16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  <c r="N210" s="11" t="str">
        <f>IF(SUBTOTAL(109,Tabela1[[#This Row],[Total Value]]),"S","N")</f>
        <v>S</v>
      </c>
      <c r="O210" s="17">
        <v>1</v>
      </c>
      <c r="P210" s="20">
        <f>MONTH(Tabela1[[#This Row],[Start Date]])</f>
        <v>9</v>
      </c>
    </row>
    <row r="211" spans="1:16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  <c r="N211" s="11" t="str">
        <f>IF(SUBTOTAL(109,Tabela1[[#This Row],[Total Value]]),"S","N")</f>
        <v>S</v>
      </c>
      <c r="O211" s="17">
        <v>1</v>
      </c>
      <c r="P211" s="20">
        <f>MONTH(Tabela1[[#This Row],[Start Date]])</f>
        <v>9</v>
      </c>
    </row>
    <row r="212" spans="1:16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  <c r="N212" s="11" t="str">
        <f>IF(SUBTOTAL(109,Tabela1[[#This Row],[Total Value]]),"S","N")</f>
        <v>S</v>
      </c>
      <c r="O212" s="17">
        <v>1</v>
      </c>
      <c r="P212" s="20">
        <f>MONTH(Tabela1[[#This Row],[Start Date]])</f>
        <v>9</v>
      </c>
    </row>
    <row r="213" spans="1:16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  <c r="N213" s="11" t="str">
        <f>IF(SUBTOTAL(109,Tabela1[[#This Row],[Total Value]]),"S","N")</f>
        <v>S</v>
      </c>
      <c r="O213" s="17">
        <v>1</v>
      </c>
      <c r="P213" s="20">
        <f>MONTH(Tabela1[[#This Row],[Start Date]])</f>
        <v>9</v>
      </c>
    </row>
    <row r="214" spans="1:16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  <c r="N214" s="11" t="str">
        <f>IF(SUBTOTAL(109,Tabela1[[#This Row],[Total Value]]),"S","N")</f>
        <v>S</v>
      </c>
      <c r="O214" s="17">
        <v>1</v>
      </c>
      <c r="P214" s="20">
        <f>MONTH(Tabela1[[#This Row],[Start Date]])</f>
        <v>9</v>
      </c>
    </row>
    <row r="215" spans="1:16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  <c r="N215" s="11" t="str">
        <f>IF(SUBTOTAL(109,Tabela1[[#This Row],[Total Value]]),"S","N")</f>
        <v>S</v>
      </c>
      <c r="O215" s="17">
        <v>1</v>
      </c>
      <c r="P215" s="20">
        <f>MONTH(Tabela1[[#This Row],[Start Date]])</f>
        <v>9</v>
      </c>
    </row>
    <row r="216" spans="1:16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  <c r="N216" s="11" t="str">
        <f>IF(SUBTOTAL(109,Tabela1[[#This Row],[Total Value]]),"S","N")</f>
        <v>S</v>
      </c>
      <c r="O216" s="17">
        <v>1</v>
      </c>
      <c r="P216" s="20">
        <f>MONTH(Tabela1[[#This Row],[Start Date]])</f>
        <v>9</v>
      </c>
    </row>
    <row r="217" spans="1:16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  <c r="N217" s="11" t="str">
        <f>IF(SUBTOTAL(109,Tabela1[[#This Row],[Total Value]]),"S","N")</f>
        <v>S</v>
      </c>
      <c r="O217" s="17">
        <v>1</v>
      </c>
      <c r="P217" s="20">
        <f>MONTH(Tabela1[[#This Row],[Start Date]])</f>
        <v>9</v>
      </c>
    </row>
    <row r="218" spans="1:16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  <c r="N218" s="11" t="str">
        <f>IF(SUBTOTAL(109,Tabela1[[#This Row],[Total Value]]),"S","N")</f>
        <v>S</v>
      </c>
      <c r="O218" s="17">
        <v>1</v>
      </c>
      <c r="P218" s="20">
        <f>MONTH(Tabela1[[#This Row],[Start Date]])</f>
        <v>9</v>
      </c>
    </row>
    <row r="219" spans="1:16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  <c r="N219" s="11" t="str">
        <f>IF(SUBTOTAL(109,Tabela1[[#This Row],[Total Value]]),"S","N")</f>
        <v>S</v>
      </c>
      <c r="O219" s="17">
        <v>1</v>
      </c>
      <c r="P219" s="20">
        <f>MONTH(Tabela1[[#This Row],[Start Date]])</f>
        <v>9</v>
      </c>
    </row>
    <row r="220" spans="1:16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  <c r="N220" s="11" t="str">
        <f>IF(SUBTOTAL(109,Tabela1[[#This Row],[Total Value]]),"S","N")</f>
        <v>S</v>
      </c>
      <c r="O220" s="17">
        <v>1</v>
      </c>
      <c r="P220" s="20">
        <f>MONTH(Tabela1[[#This Row],[Start Date]])</f>
        <v>10</v>
      </c>
    </row>
    <row r="221" spans="1:16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  <c r="N221" s="11" t="str">
        <f>IF(SUBTOTAL(109,Tabela1[[#This Row],[Total Value]]),"S","N")</f>
        <v>S</v>
      </c>
      <c r="O221" s="17">
        <v>1</v>
      </c>
      <c r="P221" s="20">
        <f>MONTH(Tabela1[[#This Row],[Start Date]])</f>
        <v>10</v>
      </c>
    </row>
    <row r="222" spans="1:16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  <c r="N222" s="11" t="str">
        <f>IF(SUBTOTAL(109,Tabela1[[#This Row],[Total Value]]),"S","N")</f>
        <v>S</v>
      </c>
      <c r="O222" s="17">
        <v>1</v>
      </c>
      <c r="P222" s="20">
        <f>MONTH(Tabela1[[#This Row],[Start Date]])</f>
        <v>10</v>
      </c>
    </row>
    <row r="223" spans="1:16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  <c r="N223" s="11" t="str">
        <f>IF(SUBTOTAL(109,Tabela1[[#This Row],[Total Value]]),"S","N")</f>
        <v>S</v>
      </c>
      <c r="O223" s="17">
        <v>1</v>
      </c>
      <c r="P223" s="20">
        <f>MONTH(Tabela1[[#This Row],[Start Date]])</f>
        <v>10</v>
      </c>
    </row>
    <row r="224" spans="1:16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  <c r="N224" s="11" t="str">
        <f>IF(SUBTOTAL(109,Tabela1[[#This Row],[Total Value]]),"S","N")</f>
        <v>S</v>
      </c>
      <c r="O224" s="17">
        <v>1</v>
      </c>
      <c r="P224" s="20">
        <f>MONTH(Tabela1[[#This Row],[Start Date]])</f>
        <v>10</v>
      </c>
    </row>
    <row r="225" spans="1:16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  <c r="N225" s="11" t="str">
        <f>IF(SUBTOTAL(109,Tabela1[[#This Row],[Total Value]]),"S","N")</f>
        <v>S</v>
      </c>
      <c r="O225" s="17">
        <v>1</v>
      </c>
      <c r="P225" s="20">
        <f>MONTH(Tabela1[[#This Row],[Start Date]])</f>
        <v>10</v>
      </c>
    </row>
    <row r="226" spans="1:16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  <c r="N226" s="11" t="str">
        <f>IF(SUBTOTAL(109,Tabela1[[#This Row],[Total Value]]),"S","N")</f>
        <v>S</v>
      </c>
      <c r="O226" s="17">
        <v>1</v>
      </c>
      <c r="P226" s="20">
        <f>MONTH(Tabela1[[#This Row],[Start Date]])</f>
        <v>10</v>
      </c>
    </row>
    <row r="227" spans="1:16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  <c r="N227" s="11" t="str">
        <f>IF(SUBTOTAL(109,Tabela1[[#This Row],[Total Value]]),"S","N")</f>
        <v>S</v>
      </c>
      <c r="O227" s="17">
        <v>1</v>
      </c>
      <c r="P227" s="20">
        <f>MONTH(Tabela1[[#This Row],[Start Date]])</f>
        <v>10</v>
      </c>
    </row>
    <row r="228" spans="1:16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  <c r="N228" s="11" t="str">
        <f>IF(SUBTOTAL(109,Tabela1[[#This Row],[Total Value]]),"S","N")</f>
        <v>S</v>
      </c>
      <c r="O228" s="17">
        <v>1</v>
      </c>
      <c r="P228" s="20">
        <f>MONTH(Tabela1[[#This Row],[Start Date]])</f>
        <v>10</v>
      </c>
    </row>
    <row r="229" spans="1:16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  <c r="N229" s="11" t="str">
        <f>IF(SUBTOTAL(109,Tabela1[[#This Row],[Total Value]]),"S","N")</f>
        <v>S</v>
      </c>
      <c r="O229" s="17">
        <v>1</v>
      </c>
      <c r="P229" s="20">
        <f>MONTH(Tabela1[[#This Row],[Start Date]])</f>
        <v>10</v>
      </c>
    </row>
    <row r="230" spans="1:16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  <c r="N230" s="11" t="str">
        <f>IF(SUBTOTAL(109,Tabela1[[#This Row],[Total Value]]),"S","N")</f>
        <v>S</v>
      </c>
      <c r="O230" s="17">
        <v>1</v>
      </c>
      <c r="P230" s="20">
        <f>MONTH(Tabela1[[#This Row],[Start Date]])</f>
        <v>10</v>
      </c>
    </row>
    <row r="231" spans="1:16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  <c r="N231" s="11" t="str">
        <f>IF(SUBTOTAL(109,Tabela1[[#This Row],[Total Value]]),"S","N")</f>
        <v>S</v>
      </c>
      <c r="O231" s="17">
        <v>1</v>
      </c>
      <c r="P231" s="20">
        <f>MONTH(Tabela1[[#This Row],[Start Date]])</f>
        <v>10</v>
      </c>
    </row>
    <row r="232" spans="1:16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  <c r="N232" s="11" t="str">
        <f>IF(SUBTOTAL(109,Tabela1[[#This Row],[Total Value]]),"S","N")</f>
        <v>S</v>
      </c>
      <c r="O232" s="17">
        <v>1</v>
      </c>
      <c r="P232" s="20">
        <f>MONTH(Tabela1[[#This Row],[Start Date]])</f>
        <v>10</v>
      </c>
    </row>
    <row r="233" spans="1:16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  <c r="N233" s="11" t="str">
        <f>IF(SUBTOTAL(109,Tabela1[[#This Row],[Total Value]]),"S","N")</f>
        <v>S</v>
      </c>
      <c r="O233" s="17">
        <v>1</v>
      </c>
      <c r="P233" s="20">
        <f>MONTH(Tabela1[[#This Row],[Start Date]])</f>
        <v>10</v>
      </c>
    </row>
    <row r="234" spans="1:16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  <c r="N234" s="11" t="str">
        <f>IF(SUBTOTAL(109,Tabela1[[#This Row],[Total Value]]),"S","N")</f>
        <v>S</v>
      </c>
      <c r="O234" s="17">
        <v>1</v>
      </c>
      <c r="P234" s="20">
        <f>MONTH(Tabela1[[#This Row],[Start Date]])</f>
        <v>10</v>
      </c>
    </row>
    <row r="235" spans="1:16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  <c r="N235" s="11" t="str">
        <f>IF(SUBTOTAL(109,Tabela1[[#This Row],[Total Value]]),"S","N")</f>
        <v>S</v>
      </c>
      <c r="O235" s="17">
        <v>1</v>
      </c>
      <c r="P235" s="20">
        <f>MONTH(Tabela1[[#This Row],[Start Date]])</f>
        <v>10</v>
      </c>
    </row>
    <row r="236" spans="1:16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  <c r="N236" s="11" t="str">
        <f>IF(SUBTOTAL(109,Tabela1[[#This Row],[Total Value]]),"S","N")</f>
        <v>S</v>
      </c>
      <c r="O236" s="17">
        <v>1</v>
      </c>
      <c r="P236" s="20">
        <f>MONTH(Tabela1[[#This Row],[Start Date]])</f>
        <v>10</v>
      </c>
    </row>
    <row r="237" spans="1:16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  <c r="N237" s="11" t="str">
        <f>IF(SUBTOTAL(109,Tabela1[[#This Row],[Total Value]]),"S","N")</f>
        <v>S</v>
      </c>
      <c r="O237" s="17">
        <v>1</v>
      </c>
      <c r="P237" s="20">
        <f>MONTH(Tabela1[[#This Row],[Start Date]])</f>
        <v>10</v>
      </c>
    </row>
    <row r="238" spans="1:16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  <c r="N238" s="11" t="str">
        <f>IF(SUBTOTAL(109,Tabela1[[#This Row],[Total Value]]),"S","N")</f>
        <v>S</v>
      </c>
      <c r="O238" s="17">
        <v>1</v>
      </c>
      <c r="P238" s="20">
        <f>MONTH(Tabela1[[#This Row],[Start Date]])</f>
        <v>10</v>
      </c>
    </row>
    <row r="239" spans="1:16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  <c r="N239" s="11" t="str">
        <f>IF(SUBTOTAL(109,Tabela1[[#This Row],[Total Value]]),"S","N")</f>
        <v>S</v>
      </c>
      <c r="O239" s="17">
        <v>1</v>
      </c>
      <c r="P239" s="20">
        <f>MONTH(Tabela1[[#This Row],[Start Date]])</f>
        <v>10</v>
      </c>
    </row>
    <row r="240" spans="1:16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  <c r="N240" s="11" t="str">
        <f>IF(SUBTOTAL(109,Tabela1[[#This Row],[Total Value]]),"S","N")</f>
        <v>S</v>
      </c>
      <c r="O240" s="17">
        <v>1</v>
      </c>
      <c r="P240" s="20">
        <f>MONTH(Tabela1[[#This Row],[Start Date]])</f>
        <v>10</v>
      </c>
    </row>
    <row r="241" spans="1:16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  <c r="N241" s="11" t="str">
        <f>IF(SUBTOTAL(109,Tabela1[[#This Row],[Total Value]]),"S","N")</f>
        <v>S</v>
      </c>
      <c r="O241" s="17">
        <v>1</v>
      </c>
      <c r="P241" s="20">
        <f>MONTH(Tabela1[[#This Row],[Start Date]])</f>
        <v>10</v>
      </c>
    </row>
    <row r="242" spans="1:16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  <c r="N242" s="11" t="str">
        <f>IF(SUBTOTAL(109,Tabela1[[#This Row],[Total Value]]),"S","N")</f>
        <v>S</v>
      </c>
      <c r="O242" s="17">
        <v>1</v>
      </c>
      <c r="P242" s="20">
        <f>MONTH(Tabela1[[#This Row],[Start Date]])</f>
        <v>10</v>
      </c>
    </row>
    <row r="243" spans="1:16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  <c r="N243" s="11" t="str">
        <f>IF(SUBTOTAL(109,Tabela1[[#This Row],[Total Value]]),"S","N")</f>
        <v>S</v>
      </c>
      <c r="O243" s="17">
        <v>1</v>
      </c>
      <c r="P243" s="20">
        <f>MONTH(Tabela1[[#This Row],[Start Date]])</f>
        <v>10</v>
      </c>
    </row>
    <row r="244" spans="1:16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  <c r="N244" s="11" t="str">
        <f>IF(SUBTOTAL(109,Tabela1[[#This Row],[Total Value]]),"S","N")</f>
        <v>S</v>
      </c>
      <c r="O244" s="17">
        <v>1</v>
      </c>
      <c r="P244" s="20">
        <f>MONTH(Tabela1[[#This Row],[Start Date]])</f>
        <v>10</v>
      </c>
    </row>
    <row r="245" spans="1:16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  <c r="N245" s="11" t="str">
        <f>IF(SUBTOTAL(109,Tabela1[[#This Row],[Total Value]]),"S","N")</f>
        <v>S</v>
      </c>
      <c r="O245" s="17">
        <v>1</v>
      </c>
      <c r="P245" s="20">
        <f>MONTH(Tabela1[[#This Row],[Start Date]])</f>
        <v>10</v>
      </c>
    </row>
    <row r="246" spans="1:16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  <c r="N246" s="11" t="str">
        <f>IF(SUBTOTAL(109,Tabela1[[#This Row],[Total Value]]),"S","N")</f>
        <v>S</v>
      </c>
      <c r="O246" s="17">
        <v>1</v>
      </c>
      <c r="P246" s="20">
        <f>MONTH(Tabela1[[#This Row],[Start Date]])</f>
        <v>10</v>
      </c>
    </row>
    <row r="247" spans="1:16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  <c r="N247" s="11" t="str">
        <f>IF(SUBTOTAL(109,Tabela1[[#This Row],[Total Value]]),"S","N")</f>
        <v>S</v>
      </c>
      <c r="O247" s="17">
        <v>1</v>
      </c>
      <c r="P247" s="20">
        <f>MONTH(Tabela1[[#This Row],[Start Date]])</f>
        <v>10</v>
      </c>
    </row>
    <row r="248" spans="1:16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  <c r="N248" s="11" t="str">
        <f>IF(SUBTOTAL(109,Tabela1[[#This Row],[Total Value]]),"S","N")</f>
        <v>S</v>
      </c>
      <c r="O248" s="17">
        <v>1</v>
      </c>
      <c r="P248" s="20">
        <f>MONTH(Tabela1[[#This Row],[Start Date]])</f>
        <v>10</v>
      </c>
    </row>
    <row r="249" spans="1:16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  <c r="N249" s="11" t="str">
        <f>IF(SUBTOTAL(109,Tabela1[[#This Row],[Total Value]]),"S","N")</f>
        <v>S</v>
      </c>
      <c r="O249" s="17">
        <v>1</v>
      </c>
      <c r="P249" s="20">
        <f>MONTH(Tabela1[[#This Row],[Start Date]])</f>
        <v>10</v>
      </c>
    </row>
    <row r="250" spans="1:16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  <c r="N250" s="11" t="str">
        <f>IF(SUBTOTAL(109,Tabela1[[#This Row],[Total Value]]),"S","N")</f>
        <v>S</v>
      </c>
      <c r="O250" s="17">
        <v>1</v>
      </c>
      <c r="P250" s="20">
        <f>MONTH(Tabela1[[#This Row],[Start Date]])</f>
        <v>10</v>
      </c>
    </row>
    <row r="251" spans="1:16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  <c r="N251" s="11" t="str">
        <f>IF(SUBTOTAL(109,Tabela1[[#This Row],[Total Value]]),"S","N")</f>
        <v>S</v>
      </c>
      <c r="O251" s="17">
        <v>1</v>
      </c>
      <c r="P251" s="20">
        <f>MONTH(Tabela1[[#This Row],[Start Date]])</f>
        <v>11</v>
      </c>
    </row>
    <row r="252" spans="1:16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  <c r="N252" s="11" t="str">
        <f>IF(SUBTOTAL(109,Tabela1[[#This Row],[Total Value]]),"S","N")</f>
        <v>S</v>
      </c>
      <c r="O252" s="17">
        <v>1</v>
      </c>
      <c r="P252" s="20">
        <f>MONTH(Tabela1[[#This Row],[Start Date]])</f>
        <v>11</v>
      </c>
    </row>
    <row r="253" spans="1:16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  <c r="N253" s="11" t="str">
        <f>IF(SUBTOTAL(109,Tabela1[[#This Row],[Total Value]]),"S","N")</f>
        <v>S</v>
      </c>
      <c r="O253" s="17">
        <v>1</v>
      </c>
      <c r="P253" s="20">
        <f>MONTH(Tabela1[[#This Row],[Start Date]])</f>
        <v>11</v>
      </c>
    </row>
    <row r="254" spans="1:16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  <c r="N254" s="11" t="str">
        <f>IF(SUBTOTAL(109,Tabela1[[#This Row],[Total Value]]),"S","N")</f>
        <v>S</v>
      </c>
      <c r="O254" s="17">
        <v>1</v>
      </c>
      <c r="P254" s="20">
        <f>MONTH(Tabela1[[#This Row],[Start Date]])</f>
        <v>11</v>
      </c>
    </row>
    <row r="255" spans="1:16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  <c r="N255" s="11" t="str">
        <f>IF(SUBTOTAL(109,Tabela1[[#This Row],[Total Value]]),"S","N")</f>
        <v>S</v>
      </c>
      <c r="O255" s="17">
        <v>1</v>
      </c>
      <c r="P255" s="20">
        <f>MONTH(Tabela1[[#This Row],[Start Date]])</f>
        <v>11</v>
      </c>
    </row>
    <row r="256" spans="1:16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  <c r="N256" s="11" t="str">
        <f>IF(SUBTOTAL(109,Tabela1[[#This Row],[Total Value]]),"S","N")</f>
        <v>S</v>
      </c>
      <c r="O256" s="17">
        <v>1</v>
      </c>
      <c r="P256" s="20">
        <f>MONTH(Tabela1[[#This Row],[Start Date]])</f>
        <v>11</v>
      </c>
    </row>
    <row r="257" spans="1:16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  <c r="N257" s="11" t="str">
        <f>IF(SUBTOTAL(109,Tabela1[[#This Row],[Total Value]]),"S","N")</f>
        <v>S</v>
      </c>
      <c r="O257" s="17">
        <v>1</v>
      </c>
      <c r="P257" s="20">
        <f>MONTH(Tabela1[[#This Row],[Start Date]])</f>
        <v>11</v>
      </c>
    </row>
    <row r="258" spans="1:16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  <c r="N258" s="11" t="str">
        <f>IF(SUBTOTAL(109,Tabela1[[#This Row],[Total Value]]),"S","N")</f>
        <v>S</v>
      </c>
      <c r="O258" s="17">
        <v>1</v>
      </c>
      <c r="P258" s="20">
        <f>MONTH(Tabela1[[#This Row],[Start Date]])</f>
        <v>11</v>
      </c>
    </row>
    <row r="259" spans="1:16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  <c r="N259" s="11" t="str">
        <f>IF(SUBTOTAL(109,Tabela1[[#This Row],[Total Value]]),"S","N")</f>
        <v>S</v>
      </c>
      <c r="O259" s="17">
        <v>1</v>
      </c>
      <c r="P259" s="20">
        <f>MONTH(Tabela1[[#This Row],[Start Date]])</f>
        <v>11</v>
      </c>
    </row>
    <row r="260" spans="1:16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  <c r="N260" s="11" t="str">
        <f>IF(SUBTOTAL(109,Tabela1[[#This Row],[Total Value]]),"S","N")</f>
        <v>S</v>
      </c>
      <c r="O260" s="17">
        <v>1</v>
      </c>
      <c r="P260" s="20">
        <f>MONTH(Tabela1[[#This Row],[Start Date]])</f>
        <v>11</v>
      </c>
    </row>
    <row r="261" spans="1:16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  <c r="N261" s="11" t="str">
        <f>IF(SUBTOTAL(109,Tabela1[[#This Row],[Total Value]]),"S","N")</f>
        <v>S</v>
      </c>
      <c r="O261" s="17">
        <v>1</v>
      </c>
      <c r="P261" s="20">
        <f>MONTH(Tabela1[[#This Row],[Start Date]])</f>
        <v>11</v>
      </c>
    </row>
    <row r="262" spans="1:16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  <c r="N262" s="11" t="str">
        <f>IF(SUBTOTAL(109,Tabela1[[#This Row],[Total Value]]),"S","N")</f>
        <v>S</v>
      </c>
      <c r="O262" s="17">
        <v>1</v>
      </c>
      <c r="P262" s="20">
        <f>MONTH(Tabela1[[#This Row],[Start Date]])</f>
        <v>11</v>
      </c>
    </row>
    <row r="263" spans="1:16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  <c r="N263" s="11" t="str">
        <f>IF(SUBTOTAL(109,Tabela1[[#This Row],[Total Value]]),"S","N")</f>
        <v>S</v>
      </c>
      <c r="O263" s="17">
        <v>1</v>
      </c>
      <c r="P263" s="20">
        <f>MONTH(Tabela1[[#This Row],[Start Date]])</f>
        <v>11</v>
      </c>
    </row>
    <row r="264" spans="1:16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  <c r="N264" s="11" t="str">
        <f>IF(SUBTOTAL(109,Tabela1[[#This Row],[Total Value]]),"S","N")</f>
        <v>S</v>
      </c>
      <c r="O264" s="17">
        <v>1</v>
      </c>
      <c r="P264" s="20">
        <f>MONTH(Tabela1[[#This Row],[Start Date]])</f>
        <v>11</v>
      </c>
    </row>
    <row r="265" spans="1:16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  <c r="N265" s="11" t="str">
        <f>IF(SUBTOTAL(109,Tabela1[[#This Row],[Total Value]]),"S","N")</f>
        <v>S</v>
      </c>
      <c r="O265" s="17">
        <v>1</v>
      </c>
      <c r="P265" s="20">
        <f>MONTH(Tabela1[[#This Row],[Start Date]])</f>
        <v>11</v>
      </c>
    </row>
    <row r="266" spans="1:16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  <c r="N266" s="11" t="str">
        <f>IF(SUBTOTAL(109,Tabela1[[#This Row],[Total Value]]),"S","N")</f>
        <v>S</v>
      </c>
      <c r="O266" s="17">
        <v>1</v>
      </c>
      <c r="P266" s="20">
        <f>MONTH(Tabela1[[#This Row],[Start Date]])</f>
        <v>11</v>
      </c>
    </row>
    <row r="267" spans="1:16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  <c r="N267" s="11" t="str">
        <f>IF(SUBTOTAL(109,Tabela1[[#This Row],[Total Value]]),"S","N")</f>
        <v>S</v>
      </c>
      <c r="O267" s="17">
        <v>1</v>
      </c>
      <c r="P267" s="20">
        <f>MONTH(Tabela1[[#This Row],[Start Date]])</f>
        <v>11</v>
      </c>
    </row>
    <row r="268" spans="1:16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  <c r="N268" s="11" t="str">
        <f>IF(SUBTOTAL(109,Tabela1[[#This Row],[Total Value]]),"S","N")</f>
        <v>S</v>
      </c>
      <c r="O268" s="17">
        <v>1</v>
      </c>
      <c r="P268" s="20">
        <f>MONTH(Tabela1[[#This Row],[Start Date]])</f>
        <v>11</v>
      </c>
    </row>
    <row r="269" spans="1:16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  <c r="N269" s="11" t="str">
        <f>IF(SUBTOTAL(109,Tabela1[[#This Row],[Total Value]]),"S","N")</f>
        <v>S</v>
      </c>
      <c r="O269" s="17">
        <v>1</v>
      </c>
      <c r="P269" s="20">
        <f>MONTH(Tabela1[[#This Row],[Start Date]])</f>
        <v>11</v>
      </c>
    </row>
    <row r="270" spans="1:16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  <c r="N270" s="11" t="str">
        <f>IF(SUBTOTAL(109,Tabela1[[#This Row],[Total Value]]),"S","N")</f>
        <v>S</v>
      </c>
      <c r="O270" s="17">
        <v>1</v>
      </c>
      <c r="P270" s="20">
        <f>MONTH(Tabela1[[#This Row],[Start Date]])</f>
        <v>11</v>
      </c>
    </row>
    <row r="271" spans="1:16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  <c r="N271" s="11" t="str">
        <f>IF(SUBTOTAL(109,Tabela1[[#This Row],[Total Value]]),"S","N")</f>
        <v>S</v>
      </c>
      <c r="O271" s="17">
        <v>1</v>
      </c>
      <c r="P271" s="20">
        <f>MONTH(Tabela1[[#This Row],[Start Date]])</f>
        <v>11</v>
      </c>
    </row>
    <row r="272" spans="1:16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  <c r="N272" s="11" t="str">
        <f>IF(SUBTOTAL(109,Tabela1[[#This Row],[Total Value]]),"S","N")</f>
        <v>S</v>
      </c>
      <c r="O272" s="17">
        <v>1</v>
      </c>
      <c r="P272" s="20">
        <f>MONTH(Tabela1[[#This Row],[Start Date]])</f>
        <v>11</v>
      </c>
    </row>
    <row r="273" spans="1:16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  <c r="N273" s="11" t="str">
        <f>IF(SUBTOTAL(109,Tabela1[[#This Row],[Total Value]]),"S","N")</f>
        <v>S</v>
      </c>
      <c r="O273" s="17">
        <v>1</v>
      </c>
      <c r="P273" s="20">
        <f>MONTH(Tabela1[[#This Row],[Start Date]])</f>
        <v>11</v>
      </c>
    </row>
    <row r="274" spans="1:16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  <c r="N274" s="11" t="str">
        <f>IF(SUBTOTAL(109,Tabela1[[#This Row],[Total Value]]),"S","N")</f>
        <v>S</v>
      </c>
      <c r="O274" s="17">
        <v>1</v>
      </c>
      <c r="P274" s="20">
        <f>MONTH(Tabela1[[#This Row],[Start Date]])</f>
        <v>11</v>
      </c>
    </row>
    <row r="275" spans="1:16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  <c r="N275" s="11" t="str">
        <f>IF(SUBTOTAL(109,Tabela1[[#This Row],[Total Value]]),"S","N")</f>
        <v>S</v>
      </c>
      <c r="O275" s="17">
        <v>1</v>
      </c>
      <c r="P275" s="20">
        <f>MONTH(Tabela1[[#This Row],[Start Date]])</f>
        <v>11</v>
      </c>
    </row>
    <row r="276" spans="1:16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  <c r="N276" s="11" t="str">
        <f>IF(SUBTOTAL(109,Tabela1[[#This Row],[Total Value]]),"S","N")</f>
        <v>S</v>
      </c>
      <c r="O276" s="17">
        <v>1</v>
      </c>
      <c r="P276" s="20">
        <f>MONTH(Tabela1[[#This Row],[Start Date]])</f>
        <v>11</v>
      </c>
    </row>
    <row r="277" spans="1:16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  <c r="N277" s="11" t="str">
        <f>IF(SUBTOTAL(109,Tabela1[[#This Row],[Total Value]]),"S","N")</f>
        <v>S</v>
      </c>
      <c r="O277" s="17">
        <v>1</v>
      </c>
      <c r="P277" s="20">
        <f>MONTH(Tabela1[[#This Row],[Start Date]])</f>
        <v>11</v>
      </c>
    </row>
    <row r="278" spans="1:16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  <c r="N278" s="11" t="str">
        <f>IF(SUBTOTAL(109,Tabela1[[#This Row],[Total Value]]),"S","N")</f>
        <v>S</v>
      </c>
      <c r="O278" s="17">
        <v>1</v>
      </c>
      <c r="P278" s="20">
        <f>MONTH(Tabela1[[#This Row],[Start Date]])</f>
        <v>11</v>
      </c>
    </row>
    <row r="279" spans="1:16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  <c r="N279" s="11" t="str">
        <f>IF(SUBTOTAL(109,Tabela1[[#This Row],[Total Value]]),"S","N")</f>
        <v>S</v>
      </c>
      <c r="O279" s="17">
        <v>1</v>
      </c>
      <c r="P279" s="20">
        <f>MONTH(Tabela1[[#This Row],[Start Date]])</f>
        <v>11</v>
      </c>
    </row>
    <row r="280" spans="1:16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  <c r="N280" s="11" t="str">
        <f>IF(SUBTOTAL(109,Tabela1[[#This Row],[Total Value]]),"S","N")</f>
        <v>S</v>
      </c>
      <c r="O280" s="17">
        <v>1</v>
      </c>
      <c r="P280" s="20">
        <f>MONTH(Tabela1[[#This Row],[Start Date]])</f>
        <v>11</v>
      </c>
    </row>
    <row r="281" spans="1:16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  <c r="N281" s="11" t="str">
        <f>IF(SUBTOTAL(109,Tabela1[[#This Row],[Total Value]]),"S","N")</f>
        <v>S</v>
      </c>
      <c r="O281" s="17">
        <v>1</v>
      </c>
      <c r="P281" s="20">
        <f>MONTH(Tabela1[[#This Row],[Start Date]])</f>
        <v>12</v>
      </c>
    </row>
    <row r="282" spans="1:16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  <c r="N282" s="11" t="str">
        <f>IF(SUBTOTAL(109,Tabela1[[#This Row],[Total Value]]),"S","N")</f>
        <v>S</v>
      </c>
      <c r="O282" s="17">
        <v>1</v>
      </c>
      <c r="P282" s="20">
        <f>MONTH(Tabela1[[#This Row],[Start Date]])</f>
        <v>12</v>
      </c>
    </row>
    <row r="283" spans="1:16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  <c r="N283" s="11" t="str">
        <f>IF(SUBTOTAL(109,Tabela1[[#This Row],[Total Value]]),"S","N")</f>
        <v>S</v>
      </c>
      <c r="O283" s="17">
        <v>1</v>
      </c>
      <c r="P283" s="20">
        <f>MONTH(Tabela1[[#This Row],[Start Date]])</f>
        <v>12</v>
      </c>
    </row>
    <row r="284" spans="1:16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  <c r="N284" s="11" t="str">
        <f>IF(SUBTOTAL(109,Tabela1[[#This Row],[Total Value]]),"S","N")</f>
        <v>S</v>
      </c>
      <c r="O284" s="17">
        <v>1</v>
      </c>
      <c r="P284" s="20">
        <f>MONTH(Tabela1[[#This Row],[Start Date]])</f>
        <v>12</v>
      </c>
    </row>
    <row r="285" spans="1:16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  <c r="N285" s="11" t="str">
        <f>IF(SUBTOTAL(109,Tabela1[[#This Row],[Total Value]]),"S","N")</f>
        <v>S</v>
      </c>
      <c r="O285" s="17">
        <v>1</v>
      </c>
      <c r="P285" s="20">
        <f>MONTH(Tabela1[[#This Row],[Start Date]])</f>
        <v>12</v>
      </c>
    </row>
    <row r="286" spans="1:16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  <c r="N286" s="11" t="str">
        <f>IF(SUBTOTAL(109,Tabela1[[#This Row],[Total Value]]),"S","N")</f>
        <v>S</v>
      </c>
      <c r="O286" s="17">
        <v>1</v>
      </c>
      <c r="P286" s="20">
        <f>MONTH(Tabela1[[#This Row],[Start Date]])</f>
        <v>12</v>
      </c>
    </row>
    <row r="287" spans="1:16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  <c r="N287" s="11" t="str">
        <f>IF(SUBTOTAL(109,Tabela1[[#This Row],[Total Value]]),"S","N")</f>
        <v>S</v>
      </c>
      <c r="O287" s="17">
        <v>1</v>
      </c>
      <c r="P287" s="20">
        <f>MONTH(Tabela1[[#This Row],[Start Date]])</f>
        <v>12</v>
      </c>
    </row>
    <row r="288" spans="1:16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  <c r="N288" s="11" t="str">
        <f>IF(SUBTOTAL(109,Tabela1[[#This Row],[Total Value]]),"S","N")</f>
        <v>S</v>
      </c>
      <c r="O288" s="17">
        <v>1</v>
      </c>
      <c r="P288" s="20">
        <f>MONTH(Tabela1[[#This Row],[Start Date]])</f>
        <v>12</v>
      </c>
    </row>
    <row r="289" spans="1:16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  <c r="N289" s="11" t="str">
        <f>IF(SUBTOTAL(109,Tabela1[[#This Row],[Total Value]]),"S","N")</f>
        <v>S</v>
      </c>
      <c r="O289" s="17">
        <v>1</v>
      </c>
      <c r="P289" s="20">
        <f>MONTH(Tabela1[[#This Row],[Start Date]])</f>
        <v>12</v>
      </c>
    </row>
    <row r="290" spans="1:16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  <c r="N290" s="11" t="str">
        <f>IF(SUBTOTAL(109,Tabela1[[#This Row],[Total Value]]),"S","N")</f>
        <v>S</v>
      </c>
      <c r="O290" s="17">
        <v>1</v>
      </c>
      <c r="P290" s="20">
        <f>MONTH(Tabela1[[#This Row],[Start Date]])</f>
        <v>12</v>
      </c>
    </row>
    <row r="291" spans="1:16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  <c r="N291" s="11" t="str">
        <f>IF(SUBTOTAL(109,Tabela1[[#This Row],[Total Value]]),"S","N")</f>
        <v>S</v>
      </c>
      <c r="O291" s="17">
        <v>1</v>
      </c>
      <c r="P291" s="20">
        <f>MONTH(Tabela1[[#This Row],[Start Date]])</f>
        <v>12</v>
      </c>
    </row>
    <row r="292" spans="1:16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  <c r="N292" s="11" t="str">
        <f>IF(SUBTOTAL(109,Tabela1[[#This Row],[Total Value]]),"S","N")</f>
        <v>S</v>
      </c>
      <c r="O292" s="17">
        <v>1</v>
      </c>
      <c r="P292" s="20">
        <f>MONTH(Tabela1[[#This Row],[Start Date]])</f>
        <v>12</v>
      </c>
    </row>
    <row r="293" spans="1:16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  <c r="N293" s="11" t="str">
        <f>IF(SUBTOTAL(109,Tabela1[[#This Row],[Total Value]]),"S","N")</f>
        <v>S</v>
      </c>
      <c r="O293" s="17">
        <v>1</v>
      </c>
      <c r="P293" s="20">
        <f>MONTH(Tabela1[[#This Row],[Start Date]])</f>
        <v>12</v>
      </c>
    </row>
    <row r="294" spans="1:16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  <c r="N294" s="11" t="str">
        <f>IF(SUBTOTAL(109,Tabela1[[#This Row],[Total Value]]),"S","N")</f>
        <v>S</v>
      </c>
      <c r="O294" s="17">
        <v>1</v>
      </c>
      <c r="P294" s="20">
        <f>MONTH(Tabela1[[#This Row],[Start Date]])</f>
        <v>12</v>
      </c>
    </row>
    <row r="295" spans="1:16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  <c r="N295" s="11" t="str">
        <f>IF(SUBTOTAL(109,Tabela1[[#This Row],[Total Value]]),"S","N")</f>
        <v>S</v>
      </c>
      <c r="O295" s="17">
        <v>1</v>
      </c>
      <c r="P295" s="20">
        <f>MONTH(Tabela1[[#This Row],[Start Date]])</f>
        <v>12</v>
      </c>
    </row>
    <row r="296" spans="1:16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  <c r="N296" s="11" t="str">
        <f>IF(SUBTOTAL(109,Tabela1[[#This Row],[Total Value]]),"S","N")</f>
        <v>S</v>
      </c>
      <c r="O296" s="17">
        <v>1</v>
      </c>
      <c r="P296" s="20">
        <f>MONTH(Tabela1[[#This Row],[Start Date]])</f>
        <v>12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I320"/>
  <sheetViews>
    <sheetView showGridLines="0" topLeftCell="A4" workbookViewId="0">
      <selection activeCell="F10" sqref="F10"/>
    </sheetView>
  </sheetViews>
  <sheetFormatPr defaultRowHeight="15" x14ac:dyDescent="0.25"/>
  <cols>
    <col min="1" max="1" width="18.7109375" customWidth="1"/>
    <col min="2" max="2" width="14.140625" customWidth="1"/>
    <col min="3" max="3" width="12.140625" bestFit="1" customWidth="1"/>
    <col min="4" max="4" width="6.28515625" customWidth="1"/>
    <col min="5" max="5" width="11.28515625" bestFit="1" customWidth="1"/>
    <col min="6" max="6" width="19.140625" bestFit="1" customWidth="1"/>
    <col min="7" max="8" width="19.140625" customWidth="1"/>
    <col min="9" max="9" width="27.7109375" bestFit="1" customWidth="1"/>
    <col min="10" max="10" width="5.42578125" customWidth="1"/>
    <col min="11" max="11" width="21.140625" bestFit="1" customWidth="1"/>
    <col min="12" max="13" width="35.140625" bestFit="1" customWidth="1"/>
    <col min="14" max="17" width="9.7109375" bestFit="1" customWidth="1"/>
    <col min="18" max="18" width="15.5703125" bestFit="1" customWidth="1"/>
    <col min="19" max="19" width="12.140625" bestFit="1" customWidth="1"/>
  </cols>
  <sheetData>
    <row r="1" spans="1:9" x14ac:dyDescent="0.25">
      <c r="I1" s="14" t="s">
        <v>329</v>
      </c>
    </row>
    <row r="2" spans="1:9" x14ac:dyDescent="0.25">
      <c r="I2" s="15"/>
    </row>
    <row r="3" spans="1:9" x14ac:dyDescent="0.25">
      <c r="A3" s="12" t="s">
        <v>13</v>
      </c>
      <c r="B3" s="12" t="s">
        <v>324</v>
      </c>
      <c r="C3" s="12" t="s">
        <v>325</v>
      </c>
      <c r="I3" s="15" t="s">
        <v>330</v>
      </c>
    </row>
    <row r="4" spans="1:9" x14ac:dyDescent="0.25">
      <c r="A4" s="13" t="s">
        <v>18</v>
      </c>
      <c r="B4" s="18">
        <f>SUMIFS(B̳ases!$O:$O,B̳ases!$C:$C,C̳álculos!$A4,B̳ases!$N:$N,"S")</f>
        <v>98</v>
      </c>
      <c r="C4" s="16">
        <f>SUMIFS(B̳ases!$M:$M,B̳ases!$C:$C,C̳álculos!$A4,B̳ases!$N:$N,"S")</f>
        <v>5388</v>
      </c>
    </row>
    <row r="5" spans="1:9" x14ac:dyDescent="0.25">
      <c r="A5" s="13" t="s">
        <v>22</v>
      </c>
      <c r="B5" s="18">
        <f>SUMIFS(B̳ases!$O:$O,B̳ases!$C:$C,C̳álculos!$A5,B̳ases!$N:$N,"S")</f>
        <v>101</v>
      </c>
      <c r="C5" s="16">
        <f>SUMIFS(B̳ases!$M:$M,B̳ases!$C:$C,C̳álculos!$A5,B̳ases!$N:$N,"S")</f>
        <v>444</v>
      </c>
      <c r="I5" s="14" t="s">
        <v>331</v>
      </c>
    </row>
    <row r="6" spans="1:9" x14ac:dyDescent="0.25">
      <c r="A6" s="13" t="s">
        <v>26</v>
      </c>
      <c r="B6" s="18">
        <f>SUMIFS(B̳ases!$O:$O,B̳ases!$C:$C,C̳álculos!$A6,B̳ases!$N:$N,"S")</f>
        <v>96</v>
      </c>
      <c r="C6" s="16">
        <f>SUMIFS(B̳ases!$M:$M,B̳ases!$C:$C,C̳álculos!$A6,B̳ases!$N:$N,"S")</f>
        <v>1801</v>
      </c>
      <c r="I6" s="15"/>
    </row>
    <row r="7" spans="1:9" x14ac:dyDescent="0.25">
      <c r="I7" s="15" t="s">
        <v>332</v>
      </c>
    </row>
    <row r="8" spans="1:9" x14ac:dyDescent="0.25">
      <c r="A8" s="12" t="s">
        <v>16</v>
      </c>
      <c r="B8" s="12" t="s">
        <v>324</v>
      </c>
      <c r="C8" s="12" t="s">
        <v>325</v>
      </c>
    </row>
    <row r="9" spans="1:9" x14ac:dyDescent="0.25">
      <c r="A9" s="13" t="s">
        <v>20</v>
      </c>
      <c r="B9" s="18">
        <f>SUMIFS(B̳ases!$O:$O,B̳ases!$G:$G,C̳álculos!$A9,B̳ases!$N:$N,"S")</f>
        <v>139</v>
      </c>
      <c r="C9" s="16">
        <f>SUMIFS(B̳ases!$M:$M,B̳ases!$G:$G,C̳álculos!$A9,B̳ases!$N:$N,"S")</f>
        <v>3571</v>
      </c>
      <c r="I9" s="14" t="s">
        <v>333</v>
      </c>
    </row>
    <row r="10" spans="1:9" x14ac:dyDescent="0.25">
      <c r="A10" s="13" t="s">
        <v>24</v>
      </c>
      <c r="B10" s="18">
        <f>SUMIFS(B̳ases!$O:$O,B̳ases!$G:$G,C̳álculos!$A10,B̳ases!$N:$N,"S")</f>
        <v>71</v>
      </c>
      <c r="C10" s="16">
        <f>SUMIFS(B̳ases!$M:$M,B̳ases!$G:$G,C̳álculos!$A10,B̳ases!$N:$N,"S")</f>
        <v>1754</v>
      </c>
      <c r="I10" s="15"/>
    </row>
    <row r="11" spans="1:9" x14ac:dyDescent="0.25">
      <c r="A11" s="13" t="s">
        <v>27</v>
      </c>
      <c r="B11" s="18">
        <f>SUMIFS(B̳ases!$O:$O,B̳ases!$G:$G,C̳álculos!$A11,B̳ases!$N:$N,"S")</f>
        <v>85</v>
      </c>
      <c r="C11" s="16">
        <f>SUMIFS(B̳ases!$M:$M,B̳ases!$G:$G,C̳álculos!$A11,B̳ases!$N:$N,"S")</f>
        <v>2308</v>
      </c>
      <c r="I11" s="15" t="s">
        <v>334</v>
      </c>
    </row>
    <row r="13" spans="1:9" x14ac:dyDescent="0.25">
      <c r="A13" s="12" t="s">
        <v>15</v>
      </c>
      <c r="B13" s="12" t="s">
        <v>324</v>
      </c>
      <c r="C13" s="12" t="s">
        <v>325</v>
      </c>
      <c r="I13" s="14" t="s">
        <v>313</v>
      </c>
    </row>
    <row r="14" spans="1:9" x14ac:dyDescent="0.25">
      <c r="A14" s="13" t="s">
        <v>19</v>
      </c>
      <c r="B14" s="18">
        <f>SUMIFS(B̳ases!$O:$O,B̳ases!$E:$E,C̳álculos!$A14,B̳ases!$N:$N,"S")</f>
        <v>148</v>
      </c>
      <c r="C14" s="16">
        <f>SUMIFS(B̳ases!$M:$M,B̳ases!$E:$E,C̳álculos!$A14,B̳ases!$N:$N,"S")</f>
        <v>3786</v>
      </c>
      <c r="D14" s="26">
        <f>B14/$B$16</f>
        <v>0.50169491525423726</v>
      </c>
      <c r="F14" t="s">
        <v>30</v>
      </c>
      <c r="G14" s="22">
        <f>G18</f>
        <v>3880</v>
      </c>
      <c r="I14" s="15"/>
    </row>
    <row r="15" spans="1:9" x14ac:dyDescent="0.25">
      <c r="A15" s="13" t="s">
        <v>23</v>
      </c>
      <c r="B15" s="18">
        <f>SUMIFS(B̳ases!$O:$O,B̳ases!$E:$E,C̳álculos!$A15,B̳ases!$N:$N,"S")</f>
        <v>147</v>
      </c>
      <c r="C15" s="16">
        <f>SUMIFS(B̳ases!M:M,B̳ases!E:E,C̳álculos!A15,B̳ases!N:N,"S")</f>
        <v>3847</v>
      </c>
      <c r="D15" s="26">
        <f>B15/$B$16</f>
        <v>0.49830508474576274</v>
      </c>
      <c r="F15" t="s">
        <v>309</v>
      </c>
      <c r="G15" s="22">
        <f>C18</f>
        <v>2940</v>
      </c>
      <c r="I15" s="15" t="s">
        <v>314</v>
      </c>
    </row>
    <row r="16" spans="1:9" x14ac:dyDescent="0.25">
      <c r="B16" s="25">
        <f>SUM(B14:B15)</f>
        <v>295</v>
      </c>
    </row>
    <row r="17" spans="1:9" ht="45" x14ac:dyDescent="0.25">
      <c r="A17" s="12" t="s">
        <v>309</v>
      </c>
      <c r="B17" s="12" t="s">
        <v>324</v>
      </c>
      <c r="C17" s="12" t="s">
        <v>325</v>
      </c>
      <c r="E17" s="12" t="s">
        <v>30</v>
      </c>
      <c r="F17" s="12" t="s">
        <v>324</v>
      </c>
      <c r="G17" s="12" t="s">
        <v>325</v>
      </c>
      <c r="I17" s="14" t="s">
        <v>315</v>
      </c>
    </row>
    <row r="18" spans="1:9" x14ac:dyDescent="0.25">
      <c r="A18" s="13" t="s">
        <v>19</v>
      </c>
      <c r="B18" s="18">
        <f>SUMIFS(B̳ases!$O:$O,B̳ases!$H:$H,C̳álculos!$A18,B̳ases!$N:$N,"S")</f>
        <v>98</v>
      </c>
      <c r="C18" s="16">
        <f>SUMIFS(B̳ases!$I:$I,B̳ases!$H:$H,C̳álculos!$A18,B̳ases!$N:$N,"S")</f>
        <v>2940</v>
      </c>
      <c r="E18" s="13" t="s">
        <v>19</v>
      </c>
      <c r="F18" s="18">
        <f>SUMIFS(B̳ases!$O:$O,B̳ases!$J:$J,C̳álculos!$A18,B̳ases!$N:$N,"S")</f>
        <v>194</v>
      </c>
      <c r="G18" s="16">
        <f>SUMIFS(B̳ases!$K:$K,B̳ases!$J:$J,C̳álculos!$A18,B̳ases!$N:$N,"S")</f>
        <v>3880</v>
      </c>
      <c r="I18" s="15"/>
    </row>
    <row r="19" spans="1:9" x14ac:dyDescent="0.25">
      <c r="A19" s="13" t="s">
        <v>23</v>
      </c>
      <c r="B19" s="18">
        <f>SUMIFS(B̳ases!$O:$O,B̳ases!$H:$H,C̳álculos!$A19,B̳ases!$N:$N,"S")</f>
        <v>197</v>
      </c>
      <c r="C19" s="16">
        <f>SUMIFS(B̳ases!$I:$I,B̳ases!$H:$H,C̳álculos!$A19,B̳ases!$N:$N,"S")</f>
        <v>0</v>
      </c>
      <c r="E19" s="13" t="s">
        <v>23</v>
      </c>
      <c r="F19" s="18">
        <f>SUMIFS(B̳ases!$O:$O,B̳ases!$J:$J,C̳álculos!$A19,B̳ases!$N:$N,"S")</f>
        <v>101</v>
      </c>
      <c r="G19" s="16">
        <f>SUMIFS(B̳ases!$K:$K,B̳ases!$J:$J,C̳álculos!$A19,B̳ases!$N:$N,"S")</f>
        <v>0</v>
      </c>
      <c r="I19" s="15" t="s">
        <v>316</v>
      </c>
    </row>
    <row r="20" spans="1:9" x14ac:dyDescent="0.25">
      <c r="I20" s="15"/>
    </row>
    <row r="21" spans="1:9" ht="45" x14ac:dyDescent="0.25">
      <c r="A21" s="12" t="s">
        <v>32</v>
      </c>
      <c r="B21" s="12" t="s">
        <v>324</v>
      </c>
      <c r="C21" s="12" t="s">
        <v>337</v>
      </c>
      <c r="E21" s="21" t="s">
        <v>352</v>
      </c>
      <c r="F21" s="12" t="s">
        <v>325</v>
      </c>
      <c r="H21" s="12" t="s">
        <v>325</v>
      </c>
      <c r="I21" s="15" t="s">
        <v>317</v>
      </c>
    </row>
    <row r="22" spans="1:9" x14ac:dyDescent="0.25">
      <c r="A22" t="s">
        <v>335</v>
      </c>
      <c r="B22">
        <f>SUMIFS(B̳ases!$O:$O,B̳ases!$L:$L,"&gt;=1",B̳ases!$N:$N,"S")</f>
        <v>244</v>
      </c>
      <c r="C22" s="16">
        <f>AVERAGEIFS(B̳ases!$M:$M,B̳ases!$L:$L,"&gt;=1",B̳ases!$N:$N,"S")</f>
        <v>30.237704918032787</v>
      </c>
      <c r="F22" s="22">
        <f>SUM(G18,C18)</f>
        <v>6820</v>
      </c>
      <c r="H22" s="16">
        <f>SUMIFS(B̳ases!$M:$M,B̳ases!$N:$N,"S")</f>
        <v>7633</v>
      </c>
    </row>
    <row r="23" spans="1:9" x14ac:dyDescent="0.25">
      <c r="A23" t="s">
        <v>336</v>
      </c>
      <c r="B23">
        <f>SUMIFS(B̳ases!$O:$O,B̳ases!$L:$L,0,B̳ases!$N:$N,"S")</f>
        <v>51</v>
      </c>
      <c r="C23" s="16">
        <f>AVERAGEIFS(B̳ases!$M:$M,B̳ases!$L:$L,0,B̳ases!$N:$N,"S")</f>
        <v>5</v>
      </c>
      <c r="I23" s="14" t="s">
        <v>318</v>
      </c>
    </row>
    <row r="24" spans="1:9" x14ac:dyDescent="0.25">
      <c r="I24" s="15"/>
    </row>
    <row r="25" spans="1:9" x14ac:dyDescent="0.25">
      <c r="I25" s="15" t="s">
        <v>319</v>
      </c>
    </row>
    <row r="26" spans="1:9" ht="30" x14ac:dyDescent="0.25">
      <c r="A26" s="12" t="s">
        <v>14</v>
      </c>
      <c r="B26" s="12" t="s">
        <v>325</v>
      </c>
      <c r="E26" s="12" t="s">
        <v>350</v>
      </c>
      <c r="F26" s="12" t="s">
        <v>33</v>
      </c>
      <c r="G26" s="12" t="s">
        <v>351</v>
      </c>
    </row>
    <row r="27" spans="1:9" x14ac:dyDescent="0.25">
      <c r="A27" s="19">
        <v>45292</v>
      </c>
      <c r="B27" s="16">
        <f>SUMIFS(B̳ases!$M:$M,B̳ases!$D:$D,C̳álculos!$A27,B̳ases!$N:$N,"S")</f>
        <v>60</v>
      </c>
      <c r="C27" s="16"/>
      <c r="D27">
        <v>1</v>
      </c>
      <c r="E27" t="s">
        <v>338</v>
      </c>
      <c r="F27" s="16">
        <f>SUMIFS(B̳ases!$M:$M,B̳ases!$P:$P,$D27,B̳ases!$N:$N,"S")</f>
        <v>65</v>
      </c>
      <c r="G27" s="16">
        <f>AVERAGEIFS(B̳ases!$M:$M,B̳ases!$P:$P,$D27,B̳ases!$N:$N,"S")</f>
        <v>32.5</v>
      </c>
      <c r="I27" s="14" t="s">
        <v>320</v>
      </c>
    </row>
    <row r="28" spans="1:9" x14ac:dyDescent="0.25">
      <c r="A28" s="19">
        <v>45306</v>
      </c>
      <c r="B28" s="16">
        <f>SUMIFS(B̳ases!$M:$M,B̳ases!$D:$D,C̳álculos!$A28,B̳ases!$N:$N,"S")</f>
        <v>5</v>
      </c>
      <c r="C28" s="16"/>
      <c r="D28">
        <v>2</v>
      </c>
      <c r="E28" t="s">
        <v>339</v>
      </c>
      <c r="F28" s="16">
        <f>SUMIFS(B̳ases!$M:$M,B̳ases!$P:$P,$D28,B̳ases!$N:$N,"S")</f>
        <v>82</v>
      </c>
      <c r="G28" s="16">
        <f>AVERAGEIFS(B̳ases!$M:$M,B̳ases!$P:$P,$D28,B̳ases!$N:$N,"S")</f>
        <v>41</v>
      </c>
      <c r="I28" s="15"/>
    </row>
    <row r="29" spans="1:9" x14ac:dyDescent="0.25">
      <c r="A29" s="19">
        <v>45332</v>
      </c>
      <c r="B29" s="16">
        <f>SUMIFS(B̳ases!$M:$M,B̳ases!$D:$D,C̳álculos!$A29,B̳ases!$N:$N,"S")</f>
        <v>20</v>
      </c>
      <c r="C29" s="16"/>
      <c r="D29">
        <v>3</v>
      </c>
      <c r="E29" t="s">
        <v>340</v>
      </c>
      <c r="F29" s="16">
        <f>SUMIFS(B̳ases!$M:$M,B̳ases!$P:$P,$D29,B̳ases!$N:$N,"S")</f>
        <v>801</v>
      </c>
      <c r="G29" s="16">
        <f>AVERAGEIFS(B̳ases!$M:$M,B̳ases!$P:$P,$D29,B̳ases!$N:$N,"S")</f>
        <v>25.838709677419356</v>
      </c>
      <c r="I29" s="15" t="s">
        <v>321</v>
      </c>
    </row>
    <row r="30" spans="1:9" x14ac:dyDescent="0.25">
      <c r="A30" s="19">
        <v>45342</v>
      </c>
      <c r="B30" s="16">
        <f>SUMIFS(B̳ases!$M:$M,B̳ases!$D:$D,C̳álculos!$A30,B̳ases!$N:$N,"S")</f>
        <v>62</v>
      </c>
      <c r="C30" s="16"/>
      <c r="D30">
        <v>4</v>
      </c>
      <c r="E30" t="s">
        <v>341</v>
      </c>
      <c r="F30" s="16">
        <f>SUMIFS(B̳ases!$M:$M,B̳ases!$P:$P,$D30,B̳ases!$N:$N,"S")</f>
        <v>782</v>
      </c>
      <c r="G30" s="16">
        <f>AVERAGEIFS(B̳ases!$M:$M,B̳ases!$P:$P,$D30,B̳ases!$N:$N,"S")</f>
        <v>26.066666666666666</v>
      </c>
    </row>
    <row r="31" spans="1:9" x14ac:dyDescent="0.25">
      <c r="A31" s="19">
        <v>45353</v>
      </c>
      <c r="B31" s="16">
        <f>SUMIFS(B̳ases!$M:$M,B̳ases!$D:$D,C̳álculos!$A31,B̳ases!$N:$N,"S")</f>
        <v>28</v>
      </c>
      <c r="C31" s="16"/>
      <c r="D31">
        <v>5</v>
      </c>
      <c r="E31" t="s">
        <v>342</v>
      </c>
      <c r="F31" s="16">
        <f>SUMIFS(B̳ases!$M:$M,B̳ases!$P:$P,$D31,B̳ases!$N:$N,"S")</f>
        <v>777</v>
      </c>
      <c r="G31" s="16">
        <f>AVERAGEIFS(B̳ases!$M:$M,B̳ases!$P:$P,$D31,B̳ases!$N:$N,"S")</f>
        <v>25.06451612903226</v>
      </c>
      <c r="I31" s="14" t="s">
        <v>322</v>
      </c>
    </row>
    <row r="32" spans="1:9" x14ac:dyDescent="0.25">
      <c r="A32" s="19">
        <v>45354</v>
      </c>
      <c r="B32" s="16">
        <f>SUMIFS(B̳ases!$M:$M,B̳ases!$D:$D,C̳álculos!$A32,B̳ases!$N:$N,"S")</f>
        <v>55</v>
      </c>
      <c r="C32" s="16"/>
      <c r="D32">
        <v>6</v>
      </c>
      <c r="E32" t="s">
        <v>343</v>
      </c>
      <c r="F32" s="16">
        <f>SUMIFS(B̳ases!$M:$M,B̳ases!$P:$P,$D32,B̳ases!$N:$N,"S")</f>
        <v>770</v>
      </c>
      <c r="G32" s="16">
        <f>AVERAGEIFS(B̳ases!$M:$M,B̳ases!$P:$P,$D32,B̳ases!$N:$N,"S")</f>
        <v>25.666666666666668</v>
      </c>
      <c r="I32" s="15"/>
    </row>
    <row r="33" spans="1:9" x14ac:dyDescent="0.25">
      <c r="A33" s="19">
        <v>45355</v>
      </c>
      <c r="B33" s="16">
        <f>SUMIFS(B̳ases!$M:$M,B̳ases!$D:$D,C̳álculos!$A33,B̳ases!$N:$N,"S")</f>
        <v>5</v>
      </c>
      <c r="C33" s="16"/>
      <c r="D33">
        <v>7</v>
      </c>
      <c r="E33" t="s">
        <v>344</v>
      </c>
      <c r="F33" s="16">
        <f>SUMIFS(B̳ases!$M:$M,B̳ases!$P:$P,$D33,B̳ases!$N:$N,"S")</f>
        <v>784</v>
      </c>
      <c r="G33" s="16">
        <f>AVERAGEIFS(B̳ases!$M:$M,B̳ases!$P:$P,$D33,B̳ases!$N:$N,"S")</f>
        <v>25.29032258064516</v>
      </c>
      <c r="I33" s="15" t="s">
        <v>323</v>
      </c>
    </row>
    <row r="34" spans="1:9" x14ac:dyDescent="0.25">
      <c r="A34" s="19">
        <v>45356</v>
      </c>
      <c r="B34" s="16">
        <f>SUMIFS(B̳ases!$M:$M,B̳ases!$D:$D,C̳álculos!$A34,B̳ases!$N:$N,"S")</f>
        <v>64</v>
      </c>
      <c r="C34" s="16"/>
      <c r="D34">
        <v>8</v>
      </c>
      <c r="E34" t="s">
        <v>345</v>
      </c>
      <c r="F34" s="16">
        <f>SUMIFS(B̳ases!$M:$M,B̳ases!$P:$P,$D34,B̳ases!$N:$N,"S")</f>
        <v>787</v>
      </c>
      <c r="G34" s="16">
        <f>AVERAGEIFS(B̳ases!$M:$M,B̳ases!$P:$P,$D34,B̳ases!$N:$N,"S")</f>
        <v>25.387096774193548</v>
      </c>
    </row>
    <row r="35" spans="1:9" x14ac:dyDescent="0.25">
      <c r="A35" s="19">
        <v>45357</v>
      </c>
      <c r="B35" s="16">
        <f>SUMIFS(B̳ases!$M:$M,B̳ases!$D:$D,C̳álculos!$A35,B̳ases!$N:$N,"S")</f>
        <v>15</v>
      </c>
      <c r="C35" s="16"/>
      <c r="D35">
        <v>9</v>
      </c>
      <c r="E35" t="s">
        <v>346</v>
      </c>
      <c r="F35" s="16">
        <f>SUMIFS(B̳ases!$M:$M,B̳ases!$P:$P,$D35,B̳ases!$N:$N,"S")</f>
        <v>780</v>
      </c>
      <c r="G35" s="16">
        <f>AVERAGEIFS(B̳ases!$M:$M,B̳ases!$P:$P,$D35,B̳ases!$N:$N,"S")</f>
        <v>26</v>
      </c>
    </row>
    <row r="36" spans="1:9" x14ac:dyDescent="0.25">
      <c r="A36" s="19">
        <v>45358</v>
      </c>
      <c r="B36" s="16">
        <f>SUMIFS(B̳ases!$M:$M,B̳ases!$D:$D,C̳álculos!$A36,B̳ases!$N:$N,"S")</f>
        <v>4</v>
      </c>
      <c r="C36" s="16"/>
      <c r="D36">
        <v>10</v>
      </c>
      <c r="E36" t="s">
        <v>347</v>
      </c>
      <c r="F36" s="16">
        <f>SUMIFS(B̳ases!$M:$M,B̳ases!$P:$P,$D36,B̳ases!$N:$N,"S")</f>
        <v>832</v>
      </c>
      <c r="G36" s="16">
        <f>AVERAGEIFS(B̳ases!$M:$M,B̳ases!$P:$P,$D36,B̳ases!$N:$N,"S")</f>
        <v>26.838709677419356</v>
      </c>
    </row>
    <row r="37" spans="1:9" x14ac:dyDescent="0.25">
      <c r="A37" s="19">
        <v>45359</v>
      </c>
      <c r="B37" s="16">
        <f>SUMIFS(B̳ases!$M:$M,B̳ases!$D:$D,C̳álculos!$A37,B̳ases!$N:$N,"S")</f>
        <v>45</v>
      </c>
      <c r="C37" s="16"/>
      <c r="D37">
        <v>11</v>
      </c>
      <c r="E37" t="s">
        <v>348</v>
      </c>
      <c r="F37" s="16">
        <f>SUMIFS(B̳ases!$M:$M,B̳ases!$P:$P,$D37,B̳ases!$N:$N,"S")</f>
        <v>784</v>
      </c>
      <c r="G37" s="16">
        <f>AVERAGEIFS(B̳ases!$M:$M,B̳ases!$P:$P,$D37,B̳ases!$N:$N,"S")</f>
        <v>26.133333333333333</v>
      </c>
    </row>
    <row r="38" spans="1:9" x14ac:dyDescent="0.25">
      <c r="A38" s="19">
        <v>45360</v>
      </c>
      <c r="B38" s="16">
        <f>SUMIFS(B̳ases!$M:$M,B̳ases!$D:$D,C̳álculos!$A38,B̳ases!$N:$N,"S")</f>
        <v>20</v>
      </c>
      <c r="C38" s="16"/>
      <c r="D38">
        <v>12</v>
      </c>
      <c r="E38" t="s">
        <v>349</v>
      </c>
      <c r="F38" s="16">
        <f>SUMIFS(B̳ases!$M:$M,B̳ases!$P:$P,$D38,B̳ases!$N:$N,"S")</f>
        <v>389</v>
      </c>
      <c r="G38" s="16">
        <f>AVERAGEIFS(B̳ases!$M:$M,B̳ases!$P:$P,$D38,B̳ases!$N:$N,"S")</f>
        <v>24.3125</v>
      </c>
    </row>
    <row r="39" spans="1:9" x14ac:dyDescent="0.25">
      <c r="A39" s="19">
        <v>45361</v>
      </c>
      <c r="B39" s="16">
        <f>SUMIFS(B̳ases!$M:$M,B̳ases!$D:$D,C̳álculos!$A39,B̳ases!$N:$N,"S")</f>
        <v>5</v>
      </c>
      <c r="C39" s="16"/>
    </row>
    <row r="40" spans="1:9" x14ac:dyDescent="0.25">
      <c r="A40" s="19">
        <v>45362</v>
      </c>
      <c r="B40" s="16">
        <f>SUMIFS(B̳ases!$M:$M,B̳ases!$D:$D,C̳álculos!$A40,B̳ases!$N:$N,"S")</f>
        <v>57</v>
      </c>
      <c r="C40" s="16"/>
    </row>
    <row r="41" spans="1:9" x14ac:dyDescent="0.25">
      <c r="A41" s="19">
        <v>45363</v>
      </c>
      <c r="B41" s="16">
        <f>SUMIFS(B̳ases!$M:$M,B̳ases!$D:$D,C̳álculos!$A41,B̳ases!$N:$N,"S")</f>
        <v>18</v>
      </c>
      <c r="C41" s="16"/>
    </row>
    <row r="42" spans="1:9" x14ac:dyDescent="0.25">
      <c r="A42" s="19">
        <v>45364</v>
      </c>
      <c r="B42" s="16">
        <f>SUMIFS(B̳ases!$M:$M,B̳ases!$D:$D,C̳álculos!$A42,B̳ases!$N:$N,"S")</f>
        <v>3</v>
      </c>
      <c r="C42" s="16"/>
    </row>
    <row r="43" spans="1:9" x14ac:dyDescent="0.25">
      <c r="A43" s="19">
        <v>45365</v>
      </c>
      <c r="B43" s="16">
        <f>SUMIFS(B̳ases!$M:$M,B̳ases!$D:$D,C̳álculos!$A43,B̳ases!$N:$N,"S")</f>
        <v>58</v>
      </c>
      <c r="C43" s="16"/>
    </row>
    <row r="44" spans="1:9" x14ac:dyDescent="0.25">
      <c r="A44" s="19">
        <v>45366</v>
      </c>
      <c r="B44" s="16">
        <f>SUMIFS(B̳ases!$M:$M,B̳ases!$D:$D,C̳álculos!$A44,B̳ases!$N:$N,"S")</f>
        <v>25</v>
      </c>
      <c r="C44" s="16"/>
    </row>
    <row r="45" spans="1:9" x14ac:dyDescent="0.25">
      <c r="A45" s="19">
        <v>45367</v>
      </c>
      <c r="B45" s="16">
        <f>SUMIFS(B̳ases!$M:$M,B̳ases!$D:$D,C̳álculos!$A45,B̳ases!$N:$N,"S")</f>
        <v>5</v>
      </c>
      <c r="C45" s="16"/>
    </row>
    <row r="46" spans="1:9" x14ac:dyDescent="0.25">
      <c r="A46" s="19">
        <v>45368</v>
      </c>
      <c r="B46" s="16">
        <f>SUMIFS(B̳ases!$M:$M,B̳ases!$D:$D,C̳álculos!$A46,B̳ases!$N:$N,"S")</f>
        <v>62</v>
      </c>
      <c r="C46" s="16"/>
    </row>
    <row r="47" spans="1:9" x14ac:dyDescent="0.25">
      <c r="A47" s="19">
        <v>45369</v>
      </c>
      <c r="B47" s="16">
        <f>SUMIFS(B̳ases!$M:$M,B̳ases!$D:$D,C̳álculos!$A47,B̳ases!$N:$N,"S")</f>
        <v>15</v>
      </c>
      <c r="C47" s="16"/>
    </row>
    <row r="48" spans="1:9" x14ac:dyDescent="0.25">
      <c r="A48" s="19">
        <v>45370</v>
      </c>
      <c r="B48" s="16">
        <f>SUMIFS(B̳ases!$M:$M,B̳ases!$D:$D,C̳álculos!$A48,B̳ases!$N:$N,"S")</f>
        <v>4</v>
      </c>
      <c r="C48" s="16"/>
    </row>
    <row r="49" spans="1:3" x14ac:dyDescent="0.25">
      <c r="A49" s="19">
        <v>45371</v>
      </c>
      <c r="B49" s="16">
        <f>SUMIFS(B̳ases!$M:$M,B̳ases!$D:$D,C̳álculos!$A49,B̳ases!$N:$N,"S")</f>
        <v>45</v>
      </c>
      <c r="C49" s="16"/>
    </row>
    <row r="50" spans="1:3" x14ac:dyDescent="0.25">
      <c r="A50" s="19">
        <v>45372</v>
      </c>
      <c r="B50" s="16">
        <f>SUMIFS(B̳ases!$M:$M,B̳ases!$D:$D,C̳álculos!$A50,B̳ases!$N:$N,"S")</f>
        <v>20</v>
      </c>
      <c r="C50" s="16"/>
    </row>
    <row r="51" spans="1:3" x14ac:dyDescent="0.25">
      <c r="A51" s="19">
        <v>45373</v>
      </c>
      <c r="B51" s="16">
        <f>SUMIFS(B̳ases!$M:$M,B̳ases!$D:$D,C̳álculos!$A51,B̳ases!$N:$N,"S")</f>
        <v>5</v>
      </c>
      <c r="C51" s="16"/>
    </row>
    <row r="52" spans="1:3" x14ac:dyDescent="0.25">
      <c r="A52" s="19">
        <v>45374</v>
      </c>
      <c r="B52" s="16">
        <f>SUMIFS(B̳ases!$M:$M,B̳ases!$D:$D,C̳álculos!$A52,B̳ases!$N:$N,"S")</f>
        <v>60</v>
      </c>
      <c r="C52" s="16"/>
    </row>
    <row r="53" spans="1:3" x14ac:dyDescent="0.25">
      <c r="A53" s="19">
        <v>45375</v>
      </c>
      <c r="B53" s="16">
        <f>SUMIFS(B̳ases!$M:$M,B̳ases!$D:$D,C̳álculos!$A53,B̳ases!$N:$N,"S")</f>
        <v>15</v>
      </c>
      <c r="C53" s="16"/>
    </row>
    <row r="54" spans="1:3" x14ac:dyDescent="0.25">
      <c r="A54" s="19">
        <v>45376</v>
      </c>
      <c r="B54" s="16">
        <f>SUMIFS(B̳ases!$M:$M,B̳ases!$D:$D,C̳álculos!$A54,B̳ases!$N:$N,"S")</f>
        <v>4</v>
      </c>
      <c r="C54" s="16"/>
    </row>
    <row r="55" spans="1:3" x14ac:dyDescent="0.25">
      <c r="A55" s="19">
        <v>45377</v>
      </c>
      <c r="B55" s="16">
        <f>SUMIFS(B̳ases!$M:$M,B̳ases!$D:$D,C̳álculos!$A55,B̳ases!$N:$N,"S")</f>
        <v>58</v>
      </c>
      <c r="C55" s="16"/>
    </row>
    <row r="56" spans="1:3" x14ac:dyDescent="0.25">
      <c r="A56" s="19">
        <v>45378</v>
      </c>
      <c r="B56" s="16">
        <f>SUMIFS(B̳ases!$M:$M,B̳ases!$D:$D,C̳álculos!$A56,B̳ases!$N:$N,"S")</f>
        <v>20</v>
      </c>
      <c r="C56" s="16"/>
    </row>
    <row r="57" spans="1:3" x14ac:dyDescent="0.25">
      <c r="A57" s="19">
        <v>45379</v>
      </c>
      <c r="B57" s="16">
        <f>SUMIFS(B̳ases!$M:$M,B̳ases!$D:$D,C̳álculos!$A57,B̳ases!$N:$N,"S")</f>
        <v>5</v>
      </c>
      <c r="C57" s="16"/>
    </row>
    <row r="58" spans="1:3" x14ac:dyDescent="0.25">
      <c r="A58" s="19">
        <v>45380</v>
      </c>
      <c r="B58" s="16">
        <f>SUMIFS(B̳ases!$M:$M,B̳ases!$D:$D,C̳álculos!$A58,B̳ases!$N:$N,"S")</f>
        <v>62</v>
      </c>
      <c r="C58" s="16"/>
    </row>
    <row r="59" spans="1:3" x14ac:dyDescent="0.25">
      <c r="A59" s="19">
        <v>45381</v>
      </c>
      <c r="B59" s="16">
        <f>SUMIFS(B̳ases!$M:$M,B̳ases!$D:$D,C̳álculos!$A59,B̳ases!$N:$N,"S")</f>
        <v>15</v>
      </c>
      <c r="C59" s="16"/>
    </row>
    <row r="60" spans="1:3" x14ac:dyDescent="0.25">
      <c r="A60" s="19">
        <v>45382</v>
      </c>
      <c r="B60" s="16">
        <f>SUMIFS(B̳ases!$M:$M,B̳ases!$D:$D,C̳álculos!$A60,B̳ases!$N:$N,"S")</f>
        <v>4</v>
      </c>
      <c r="C60" s="16"/>
    </row>
    <row r="61" spans="1:3" x14ac:dyDescent="0.25">
      <c r="A61" s="19">
        <v>45383</v>
      </c>
      <c r="B61" s="16">
        <f>SUMIFS(B̳ases!$M:$M,B̳ases!$D:$D,C̳álculos!$A61,B̳ases!$N:$N,"S")</f>
        <v>5</v>
      </c>
      <c r="C61" s="16"/>
    </row>
    <row r="62" spans="1:3" x14ac:dyDescent="0.25">
      <c r="A62" s="19">
        <v>45384</v>
      </c>
      <c r="B62" s="16">
        <f>SUMIFS(B̳ases!$M:$M,B̳ases!$D:$D,C̳álculos!$A62,B̳ases!$N:$N,"S")</f>
        <v>58</v>
      </c>
      <c r="C62" s="16"/>
    </row>
    <row r="63" spans="1:3" x14ac:dyDescent="0.25">
      <c r="A63" s="19">
        <v>45385</v>
      </c>
      <c r="B63" s="16">
        <f>SUMIFS(B̳ases!$M:$M,B̳ases!$D:$D,C̳álculos!$A63,B̳ases!$N:$N,"S")</f>
        <v>20</v>
      </c>
      <c r="C63" s="16"/>
    </row>
    <row r="64" spans="1:3" x14ac:dyDescent="0.25">
      <c r="A64" s="19">
        <v>45386</v>
      </c>
      <c r="B64" s="16">
        <f>SUMIFS(B̳ases!$M:$M,B̳ases!$D:$D,C̳álculos!$A64,B̳ases!$N:$N,"S")</f>
        <v>4</v>
      </c>
      <c r="C64" s="16"/>
    </row>
    <row r="65" spans="1:3" x14ac:dyDescent="0.25">
      <c r="A65" s="19">
        <v>45387</v>
      </c>
      <c r="B65" s="16">
        <f>SUMIFS(B̳ases!$M:$M,B̳ases!$D:$D,C̳álculos!$A65,B̳ases!$N:$N,"S")</f>
        <v>50</v>
      </c>
      <c r="C65" s="16"/>
    </row>
    <row r="66" spans="1:3" x14ac:dyDescent="0.25">
      <c r="A66" s="19">
        <v>45388</v>
      </c>
      <c r="B66" s="16">
        <f>SUMIFS(B̳ases!$M:$M,B̳ases!$D:$D,C̳álculos!$A66,B̳ases!$N:$N,"S")</f>
        <v>25</v>
      </c>
      <c r="C66" s="16"/>
    </row>
    <row r="67" spans="1:3" x14ac:dyDescent="0.25">
      <c r="A67" s="19">
        <v>45389</v>
      </c>
      <c r="B67" s="16">
        <f>SUMIFS(B̳ases!$M:$M,B̳ases!$D:$D,C̳álculos!$A67,B̳ases!$N:$N,"S")</f>
        <v>5</v>
      </c>
      <c r="C67" s="16"/>
    </row>
    <row r="68" spans="1:3" x14ac:dyDescent="0.25">
      <c r="A68" s="19">
        <v>45390</v>
      </c>
      <c r="B68" s="16">
        <f>SUMIFS(B̳ases!$M:$M,B̳ases!$D:$D,C̳álculos!$A68,B̳ases!$N:$N,"S")</f>
        <v>45</v>
      </c>
      <c r="C68" s="16"/>
    </row>
    <row r="69" spans="1:3" x14ac:dyDescent="0.25">
      <c r="A69" s="19">
        <v>45391</v>
      </c>
      <c r="B69" s="16">
        <f>SUMIFS(B̳ases!$M:$M,B̳ases!$D:$D,C̳álculos!$A69,B̳ases!$N:$N,"S")</f>
        <v>18</v>
      </c>
      <c r="C69" s="16"/>
    </row>
    <row r="70" spans="1:3" x14ac:dyDescent="0.25">
      <c r="A70" s="19">
        <v>45392</v>
      </c>
      <c r="B70" s="16">
        <f>SUMIFS(B̳ases!$M:$M,B̳ases!$D:$D,C̳álculos!$A70,B̳ases!$N:$N,"S")</f>
        <v>3</v>
      </c>
      <c r="C70" s="16"/>
    </row>
    <row r="71" spans="1:3" x14ac:dyDescent="0.25">
      <c r="A71" s="19">
        <v>45393</v>
      </c>
      <c r="B71" s="16">
        <f>SUMIFS(B̳ases!$M:$M,B̳ases!$D:$D,C̳álculos!$A71,B̳ases!$N:$N,"S")</f>
        <v>60</v>
      </c>
      <c r="C71" s="16"/>
    </row>
    <row r="72" spans="1:3" x14ac:dyDescent="0.25">
      <c r="A72" s="19">
        <v>45394</v>
      </c>
      <c r="B72" s="16">
        <f>SUMIFS(B̳ases!$M:$M,B̳ases!$D:$D,C̳álculos!$A72,B̳ases!$N:$N,"S")</f>
        <v>20</v>
      </c>
      <c r="C72" s="16"/>
    </row>
    <row r="73" spans="1:3" x14ac:dyDescent="0.25">
      <c r="A73" s="19">
        <v>45395</v>
      </c>
      <c r="B73" s="16">
        <f>SUMIFS(B̳ases!$M:$M,B̳ases!$D:$D,C̳álculos!$A73,B̳ases!$N:$N,"S")</f>
        <v>5</v>
      </c>
      <c r="C73" s="16"/>
    </row>
    <row r="74" spans="1:3" x14ac:dyDescent="0.25">
      <c r="A74" s="19">
        <v>45396</v>
      </c>
      <c r="B74" s="16">
        <f>SUMIFS(B̳ases!$M:$M,B̳ases!$D:$D,C̳álculos!$A74,B̳ases!$N:$N,"S")</f>
        <v>62</v>
      </c>
      <c r="C74" s="16"/>
    </row>
    <row r="75" spans="1:3" x14ac:dyDescent="0.25">
      <c r="A75" s="19">
        <v>45397</v>
      </c>
      <c r="B75" s="16">
        <f>SUMIFS(B̳ases!$M:$M,B̳ases!$D:$D,C̳álculos!$A75,B̳ases!$N:$N,"S")</f>
        <v>15</v>
      </c>
      <c r="C75" s="16"/>
    </row>
    <row r="76" spans="1:3" x14ac:dyDescent="0.25">
      <c r="A76" s="19">
        <v>45398</v>
      </c>
      <c r="B76" s="16">
        <f>SUMIFS(B̳ases!$M:$M,B̳ases!$D:$D,C̳álculos!$A76,B̳ases!$N:$N,"S")</f>
        <v>4</v>
      </c>
      <c r="C76" s="16"/>
    </row>
    <row r="77" spans="1:3" x14ac:dyDescent="0.25">
      <c r="A77" s="19">
        <v>45399</v>
      </c>
      <c r="B77" s="16">
        <f>SUMIFS(B̳ases!$M:$M,B̳ases!$D:$D,C̳álculos!$A77,B̳ases!$N:$N,"S")</f>
        <v>58</v>
      </c>
      <c r="C77" s="16"/>
    </row>
    <row r="78" spans="1:3" x14ac:dyDescent="0.25">
      <c r="A78" s="19">
        <v>45400</v>
      </c>
      <c r="B78" s="16">
        <f>SUMIFS(B̳ases!$M:$M,B̳ases!$D:$D,C̳álculos!$A78,B̳ases!$N:$N,"S")</f>
        <v>20</v>
      </c>
      <c r="C78" s="16"/>
    </row>
    <row r="79" spans="1:3" x14ac:dyDescent="0.25">
      <c r="A79" s="19">
        <v>45401</v>
      </c>
      <c r="B79" s="16">
        <f>SUMIFS(B̳ases!$M:$M,B̳ases!$D:$D,C̳álculos!$A79,B̳ases!$N:$N,"S")</f>
        <v>5</v>
      </c>
      <c r="C79" s="16"/>
    </row>
    <row r="80" spans="1:3" x14ac:dyDescent="0.25">
      <c r="A80" s="19">
        <v>45402</v>
      </c>
      <c r="B80" s="16">
        <f>SUMIFS(B̳ases!$M:$M,B̳ases!$D:$D,C̳álculos!$A80,B̳ases!$N:$N,"S")</f>
        <v>45</v>
      </c>
      <c r="C80" s="16"/>
    </row>
    <row r="81" spans="1:3" x14ac:dyDescent="0.25">
      <c r="A81" s="19">
        <v>45403</v>
      </c>
      <c r="B81" s="16">
        <f>SUMIFS(B̳ases!$M:$M,B̳ases!$D:$D,C̳álculos!$A81,B̳ases!$N:$N,"S")</f>
        <v>15</v>
      </c>
      <c r="C81" s="16"/>
    </row>
    <row r="82" spans="1:3" x14ac:dyDescent="0.25">
      <c r="A82" s="19">
        <v>45404</v>
      </c>
      <c r="B82" s="16">
        <f>SUMIFS(B̳ases!$M:$M,B̳ases!$D:$D,C̳álculos!$A82,B̳ases!$N:$N,"S")</f>
        <v>4</v>
      </c>
      <c r="C82" s="16"/>
    </row>
    <row r="83" spans="1:3" x14ac:dyDescent="0.25">
      <c r="A83" s="19">
        <v>45405</v>
      </c>
      <c r="B83" s="16">
        <f>SUMIFS(B̳ases!$M:$M,B̳ases!$D:$D,C̳álculos!$A83,B̳ases!$N:$N,"S")</f>
        <v>62</v>
      </c>
      <c r="C83" s="16"/>
    </row>
    <row r="84" spans="1:3" x14ac:dyDescent="0.25">
      <c r="A84" s="19">
        <v>45406</v>
      </c>
      <c r="B84" s="16">
        <f>SUMIFS(B̳ases!$M:$M,B̳ases!$D:$D,C̳álculos!$A84,B̳ases!$N:$N,"S")</f>
        <v>20</v>
      </c>
      <c r="C84" s="16"/>
    </row>
    <row r="85" spans="1:3" x14ac:dyDescent="0.25">
      <c r="A85" s="19">
        <v>45407</v>
      </c>
      <c r="B85" s="16">
        <f>SUMIFS(B̳ases!$M:$M,B̳ases!$D:$D,C̳álculos!$A85,B̳ases!$N:$N,"S")</f>
        <v>5</v>
      </c>
      <c r="C85" s="16"/>
    </row>
    <row r="86" spans="1:3" x14ac:dyDescent="0.25">
      <c r="A86" s="19">
        <v>45408</v>
      </c>
      <c r="B86" s="16">
        <f>SUMIFS(B̳ases!$M:$M,B̳ases!$D:$D,C̳álculos!$A86,B̳ases!$N:$N,"S")</f>
        <v>60</v>
      </c>
      <c r="C86" s="16"/>
    </row>
    <row r="87" spans="1:3" x14ac:dyDescent="0.25">
      <c r="A87" s="19">
        <v>45409</v>
      </c>
      <c r="B87" s="16">
        <f>SUMIFS(B̳ases!$M:$M,B̳ases!$D:$D,C̳álculos!$A87,B̳ases!$N:$N,"S")</f>
        <v>15</v>
      </c>
      <c r="C87" s="16"/>
    </row>
    <row r="88" spans="1:3" x14ac:dyDescent="0.25">
      <c r="A88" s="19">
        <v>45410</v>
      </c>
      <c r="B88" s="16">
        <f>SUMIFS(B̳ases!$M:$M,B̳ases!$D:$D,C̳álculos!$A88,B̳ases!$N:$N,"S")</f>
        <v>4</v>
      </c>
      <c r="C88" s="16"/>
    </row>
    <row r="89" spans="1:3" x14ac:dyDescent="0.25">
      <c r="A89" s="19">
        <v>45411</v>
      </c>
      <c r="B89" s="16">
        <f>SUMIFS(B̳ases!$M:$M,B̳ases!$D:$D,C̳álculos!$A89,B̳ases!$N:$N,"S")</f>
        <v>45</v>
      </c>
      <c r="C89" s="16"/>
    </row>
    <row r="90" spans="1:3" x14ac:dyDescent="0.25">
      <c r="A90" s="19">
        <v>45412</v>
      </c>
      <c r="B90" s="16">
        <f>SUMIFS(B̳ases!$M:$M,B̳ases!$D:$D,C̳álculos!$A90,B̳ases!$N:$N,"S")</f>
        <v>25</v>
      </c>
      <c r="C90" s="16"/>
    </row>
    <row r="91" spans="1:3" x14ac:dyDescent="0.25">
      <c r="A91" s="19">
        <v>45413</v>
      </c>
      <c r="B91" s="16">
        <f>SUMIFS(B̳ases!$M:$M,B̳ases!$D:$D,C̳álculos!$A91,B̳ases!$N:$N,"S")</f>
        <v>5</v>
      </c>
      <c r="C91" s="16"/>
    </row>
    <row r="92" spans="1:3" x14ac:dyDescent="0.25">
      <c r="A92" s="19">
        <v>45414</v>
      </c>
      <c r="B92" s="16">
        <f>SUMIFS(B̳ases!$M:$M,B̳ases!$D:$D,C̳álculos!$A92,B̳ases!$N:$N,"S")</f>
        <v>58</v>
      </c>
      <c r="C92" s="16"/>
    </row>
    <row r="93" spans="1:3" x14ac:dyDescent="0.25">
      <c r="A93" s="19">
        <v>45415</v>
      </c>
      <c r="B93" s="16">
        <f>SUMIFS(B̳ases!$M:$M,B̳ases!$D:$D,C̳álculos!$A93,B̳ases!$N:$N,"S")</f>
        <v>20</v>
      </c>
      <c r="C93" s="16"/>
    </row>
    <row r="94" spans="1:3" x14ac:dyDescent="0.25">
      <c r="A94" s="19">
        <v>45416</v>
      </c>
      <c r="B94" s="16">
        <f>SUMIFS(B̳ases!$M:$M,B̳ases!$D:$D,C̳álculos!$A94,B̳ases!$N:$N,"S")</f>
        <v>4</v>
      </c>
      <c r="C94" s="16"/>
    </row>
    <row r="95" spans="1:3" x14ac:dyDescent="0.25">
      <c r="A95" s="19">
        <v>45417</v>
      </c>
      <c r="B95" s="16">
        <f>SUMIFS(B̳ases!$M:$M,B̳ases!$D:$D,C̳álculos!$A95,B̳ases!$N:$N,"S")</f>
        <v>50</v>
      </c>
      <c r="C95" s="16"/>
    </row>
    <row r="96" spans="1:3" x14ac:dyDescent="0.25">
      <c r="A96" s="19">
        <v>45418</v>
      </c>
      <c r="B96" s="16">
        <f>SUMIFS(B̳ases!$M:$M,B̳ases!$D:$D,C̳álculos!$A96,B̳ases!$N:$N,"S")</f>
        <v>25</v>
      </c>
      <c r="C96" s="16"/>
    </row>
    <row r="97" spans="1:3" x14ac:dyDescent="0.25">
      <c r="A97" s="19">
        <v>45419</v>
      </c>
      <c r="B97" s="16">
        <f>SUMIFS(B̳ases!$M:$M,B̳ases!$D:$D,C̳álculos!$A97,B̳ases!$N:$N,"S")</f>
        <v>5</v>
      </c>
      <c r="C97" s="16"/>
    </row>
    <row r="98" spans="1:3" x14ac:dyDescent="0.25">
      <c r="A98" s="19">
        <v>45420</v>
      </c>
      <c r="B98" s="16">
        <f>SUMIFS(B̳ases!$M:$M,B̳ases!$D:$D,C̳álculos!$A98,B̳ases!$N:$N,"S")</f>
        <v>45</v>
      </c>
      <c r="C98" s="16"/>
    </row>
    <row r="99" spans="1:3" x14ac:dyDescent="0.25">
      <c r="A99" s="19">
        <v>45421</v>
      </c>
      <c r="B99" s="16">
        <f>SUMIFS(B̳ases!$M:$M,B̳ases!$D:$D,C̳álculos!$A99,B̳ases!$N:$N,"S")</f>
        <v>18</v>
      </c>
      <c r="C99" s="16"/>
    </row>
    <row r="100" spans="1:3" x14ac:dyDescent="0.25">
      <c r="A100" s="19">
        <v>45422</v>
      </c>
      <c r="B100" s="16">
        <f>SUMIFS(B̳ases!$M:$M,B̳ases!$D:$D,C̳álculos!$A100,B̳ases!$N:$N,"S")</f>
        <v>3</v>
      </c>
      <c r="C100" s="16"/>
    </row>
    <row r="101" spans="1:3" x14ac:dyDescent="0.25">
      <c r="A101" s="19">
        <v>45423</v>
      </c>
      <c r="B101" s="16">
        <f>SUMIFS(B̳ases!$M:$M,B̳ases!$D:$D,C̳álculos!$A101,B̳ases!$N:$N,"S")</f>
        <v>60</v>
      </c>
      <c r="C101" s="16"/>
    </row>
    <row r="102" spans="1:3" x14ac:dyDescent="0.25">
      <c r="A102" s="19">
        <v>45424</v>
      </c>
      <c r="B102" s="16">
        <f>SUMIFS(B̳ases!$M:$M,B̳ases!$D:$D,C̳álculos!$A102,B̳ases!$N:$N,"S")</f>
        <v>20</v>
      </c>
      <c r="C102" s="16"/>
    </row>
    <row r="103" spans="1:3" x14ac:dyDescent="0.25">
      <c r="A103" s="19">
        <v>45425</v>
      </c>
      <c r="B103" s="16">
        <f>SUMIFS(B̳ases!$M:$M,B̳ases!$D:$D,C̳álculos!$A103,B̳ases!$N:$N,"S")</f>
        <v>5</v>
      </c>
      <c r="C103" s="16"/>
    </row>
    <row r="104" spans="1:3" x14ac:dyDescent="0.25">
      <c r="A104" s="19">
        <v>45426</v>
      </c>
      <c r="B104" s="16">
        <f>SUMIFS(B̳ases!$M:$M,B̳ases!$D:$D,C̳álculos!$A104,B̳ases!$N:$N,"S")</f>
        <v>62</v>
      </c>
      <c r="C104" s="16"/>
    </row>
    <row r="105" spans="1:3" x14ac:dyDescent="0.25">
      <c r="A105" s="19">
        <v>45427</v>
      </c>
      <c r="B105" s="16">
        <f>SUMIFS(B̳ases!$M:$M,B̳ases!$D:$D,C̳álculos!$A105,B̳ases!$N:$N,"S")</f>
        <v>15</v>
      </c>
      <c r="C105" s="16"/>
    </row>
    <row r="106" spans="1:3" x14ac:dyDescent="0.25">
      <c r="A106" s="19">
        <v>45428</v>
      </c>
      <c r="B106" s="16">
        <f>SUMIFS(B̳ases!$M:$M,B̳ases!$D:$D,C̳álculos!$A106,B̳ases!$N:$N,"S")</f>
        <v>4</v>
      </c>
      <c r="C106" s="16"/>
    </row>
    <row r="107" spans="1:3" x14ac:dyDescent="0.25">
      <c r="A107" s="19">
        <v>45429</v>
      </c>
      <c r="B107" s="16">
        <f>SUMIFS(B̳ases!$M:$M,B̳ases!$D:$D,C̳álculos!$A107,B̳ases!$N:$N,"S")</f>
        <v>58</v>
      </c>
      <c r="C107" s="16"/>
    </row>
    <row r="108" spans="1:3" x14ac:dyDescent="0.25">
      <c r="A108" s="19">
        <v>45430</v>
      </c>
      <c r="B108" s="16">
        <f>SUMIFS(B̳ases!$M:$M,B̳ases!$D:$D,C̳álculos!$A108,B̳ases!$N:$N,"S")</f>
        <v>20</v>
      </c>
      <c r="C108" s="16"/>
    </row>
    <row r="109" spans="1:3" x14ac:dyDescent="0.25">
      <c r="A109" s="19">
        <v>45431</v>
      </c>
      <c r="B109" s="16">
        <f>SUMIFS(B̳ases!$M:$M,B̳ases!$D:$D,C̳álculos!$A109,B̳ases!$N:$N,"S")</f>
        <v>5</v>
      </c>
      <c r="C109" s="16"/>
    </row>
    <row r="110" spans="1:3" x14ac:dyDescent="0.25">
      <c r="A110" s="19">
        <v>45432</v>
      </c>
      <c r="B110" s="16">
        <f>SUMIFS(B̳ases!$M:$M,B̳ases!$D:$D,C̳álculos!$A110,B̳ases!$N:$N,"S")</f>
        <v>45</v>
      </c>
      <c r="C110" s="16"/>
    </row>
    <row r="111" spans="1:3" x14ac:dyDescent="0.25">
      <c r="A111" s="19">
        <v>45433</v>
      </c>
      <c r="B111" s="16">
        <f>SUMIFS(B̳ases!$M:$M,B̳ases!$D:$D,C̳álculos!$A111,B̳ases!$N:$N,"S")</f>
        <v>15</v>
      </c>
      <c r="C111" s="16"/>
    </row>
    <row r="112" spans="1:3" x14ac:dyDescent="0.25">
      <c r="A112" s="19">
        <v>45434</v>
      </c>
      <c r="B112" s="16">
        <f>SUMIFS(B̳ases!$M:$M,B̳ases!$D:$D,C̳álculos!$A112,B̳ases!$N:$N,"S")</f>
        <v>4</v>
      </c>
      <c r="C112" s="16"/>
    </row>
    <row r="113" spans="1:3" x14ac:dyDescent="0.25">
      <c r="A113" s="19">
        <v>45435</v>
      </c>
      <c r="B113" s="16">
        <f>SUMIFS(B̳ases!$M:$M,B̳ases!$D:$D,C̳álculos!$A113,B̳ases!$N:$N,"S")</f>
        <v>62</v>
      </c>
      <c r="C113" s="16"/>
    </row>
    <row r="114" spans="1:3" x14ac:dyDescent="0.25">
      <c r="A114" s="19">
        <v>45436</v>
      </c>
      <c r="B114" s="16">
        <f>SUMIFS(B̳ases!$M:$M,B̳ases!$D:$D,C̳álculos!$A114,B̳ases!$N:$N,"S")</f>
        <v>20</v>
      </c>
      <c r="C114" s="16"/>
    </row>
    <row r="115" spans="1:3" x14ac:dyDescent="0.25">
      <c r="A115" s="19">
        <v>45437</v>
      </c>
      <c r="B115" s="16">
        <f>SUMIFS(B̳ases!$M:$M,B̳ases!$D:$D,C̳álculos!$A115,B̳ases!$N:$N,"S")</f>
        <v>5</v>
      </c>
      <c r="C115" s="16"/>
    </row>
    <row r="116" spans="1:3" x14ac:dyDescent="0.25">
      <c r="A116" s="19">
        <v>45438</v>
      </c>
      <c r="B116" s="16">
        <f>SUMIFS(B̳ases!$M:$M,B̳ases!$D:$D,C̳álculos!$A116,B̳ases!$N:$N,"S")</f>
        <v>60</v>
      </c>
      <c r="C116" s="16"/>
    </row>
    <row r="117" spans="1:3" x14ac:dyDescent="0.25">
      <c r="A117" s="19">
        <v>45439</v>
      </c>
      <c r="B117" s="16">
        <f>SUMIFS(B̳ases!$M:$M,B̳ases!$D:$D,C̳álculos!$A117,B̳ases!$N:$N,"S")</f>
        <v>15</v>
      </c>
      <c r="C117" s="16"/>
    </row>
    <row r="118" spans="1:3" x14ac:dyDescent="0.25">
      <c r="A118" s="19">
        <v>45440</v>
      </c>
      <c r="B118" s="16">
        <f>SUMIFS(B̳ases!$M:$M,B̳ases!$D:$D,C̳álculos!$A118,B̳ases!$N:$N,"S")</f>
        <v>4</v>
      </c>
      <c r="C118" s="16"/>
    </row>
    <row r="119" spans="1:3" x14ac:dyDescent="0.25">
      <c r="A119" s="19">
        <v>45441</v>
      </c>
      <c r="B119" s="16">
        <f>SUMIFS(B̳ases!$M:$M,B̳ases!$D:$D,C̳álculos!$A119,B̳ases!$N:$N,"S")</f>
        <v>45</v>
      </c>
      <c r="C119" s="16"/>
    </row>
    <row r="120" spans="1:3" x14ac:dyDescent="0.25">
      <c r="A120" s="19">
        <v>45442</v>
      </c>
      <c r="B120" s="16">
        <f>SUMIFS(B̳ases!$M:$M,B̳ases!$D:$D,C̳álculos!$A120,B̳ases!$N:$N,"S")</f>
        <v>15</v>
      </c>
      <c r="C120" s="16"/>
    </row>
    <row r="121" spans="1:3" x14ac:dyDescent="0.25">
      <c r="A121" s="19">
        <v>45443</v>
      </c>
      <c r="B121" s="16">
        <f>SUMIFS(B̳ases!$M:$M,B̳ases!$D:$D,C̳álculos!$A121,B̳ases!$N:$N,"S")</f>
        <v>5</v>
      </c>
      <c r="C121" s="16"/>
    </row>
    <row r="122" spans="1:3" x14ac:dyDescent="0.25">
      <c r="A122" s="19">
        <v>45444</v>
      </c>
      <c r="B122" s="16">
        <f>SUMIFS(B̳ases!$M:$M,B̳ases!$D:$D,C̳álculos!$A122,B̳ases!$N:$N,"S")</f>
        <v>58</v>
      </c>
      <c r="C122" s="16"/>
    </row>
    <row r="123" spans="1:3" x14ac:dyDescent="0.25">
      <c r="A123" s="19">
        <v>45445</v>
      </c>
      <c r="B123" s="16">
        <f>SUMIFS(B̳ases!$M:$M,B̳ases!$D:$D,C̳álculos!$A123,B̳ases!$N:$N,"S")</f>
        <v>20</v>
      </c>
      <c r="C123" s="16"/>
    </row>
    <row r="124" spans="1:3" x14ac:dyDescent="0.25">
      <c r="A124" s="19">
        <v>45446</v>
      </c>
      <c r="B124" s="16">
        <f>SUMIFS(B̳ases!$M:$M,B̳ases!$D:$D,C̳álculos!$A124,B̳ases!$N:$N,"S")</f>
        <v>4</v>
      </c>
      <c r="C124" s="16"/>
    </row>
    <row r="125" spans="1:3" x14ac:dyDescent="0.25">
      <c r="A125" s="19">
        <v>45447</v>
      </c>
      <c r="B125" s="16">
        <f>SUMIFS(B̳ases!$M:$M,B̳ases!$D:$D,C̳álculos!$A125,B̳ases!$N:$N,"S")</f>
        <v>50</v>
      </c>
      <c r="C125" s="16"/>
    </row>
    <row r="126" spans="1:3" x14ac:dyDescent="0.25">
      <c r="A126" s="19">
        <v>45448</v>
      </c>
      <c r="B126" s="16">
        <f>SUMIFS(B̳ases!$M:$M,B̳ases!$D:$D,C̳álculos!$A126,B̳ases!$N:$N,"S")</f>
        <v>25</v>
      </c>
      <c r="C126" s="16"/>
    </row>
    <row r="127" spans="1:3" x14ac:dyDescent="0.25">
      <c r="A127" s="19">
        <v>45449</v>
      </c>
      <c r="B127" s="16">
        <f>SUMIFS(B̳ases!$M:$M,B̳ases!$D:$D,C̳álculos!$A127,B̳ases!$N:$N,"S")</f>
        <v>5</v>
      </c>
      <c r="C127" s="16"/>
    </row>
    <row r="128" spans="1:3" x14ac:dyDescent="0.25">
      <c r="A128" s="19">
        <v>45450</v>
      </c>
      <c r="B128" s="16">
        <f>SUMIFS(B̳ases!$M:$M,B̳ases!$D:$D,C̳álculos!$A128,B̳ases!$N:$N,"S")</f>
        <v>45</v>
      </c>
      <c r="C128" s="16"/>
    </row>
    <row r="129" spans="1:3" x14ac:dyDescent="0.25">
      <c r="A129" s="19">
        <v>45451</v>
      </c>
      <c r="B129" s="16">
        <f>SUMIFS(B̳ases!$M:$M,B̳ases!$D:$D,C̳álculos!$A129,B̳ases!$N:$N,"S")</f>
        <v>18</v>
      </c>
      <c r="C129" s="16"/>
    </row>
    <row r="130" spans="1:3" x14ac:dyDescent="0.25">
      <c r="A130" s="19">
        <v>45452</v>
      </c>
      <c r="B130" s="16">
        <f>SUMIFS(B̳ases!$M:$M,B̳ases!$D:$D,C̳álculos!$A130,B̳ases!$N:$N,"S")</f>
        <v>3</v>
      </c>
      <c r="C130" s="16"/>
    </row>
    <row r="131" spans="1:3" x14ac:dyDescent="0.25">
      <c r="A131" s="19">
        <v>45453</v>
      </c>
      <c r="B131" s="16">
        <f>SUMIFS(B̳ases!$M:$M,B̳ases!$D:$D,C̳álculos!$A131,B̳ases!$N:$N,"S")</f>
        <v>5</v>
      </c>
      <c r="C131" s="16"/>
    </row>
    <row r="132" spans="1:3" x14ac:dyDescent="0.25">
      <c r="A132" s="19">
        <v>45454</v>
      </c>
      <c r="B132" s="16">
        <f>SUMIFS(B̳ases!$M:$M,B̳ases!$D:$D,C̳álculos!$A132,B̳ases!$N:$N,"S")</f>
        <v>58</v>
      </c>
      <c r="C132" s="16"/>
    </row>
    <row r="133" spans="1:3" x14ac:dyDescent="0.25">
      <c r="A133" s="19">
        <v>45455</v>
      </c>
      <c r="B133" s="16">
        <f>SUMIFS(B̳ases!$M:$M,B̳ases!$D:$D,C̳álculos!$A133,B̳ases!$N:$N,"S")</f>
        <v>20</v>
      </c>
      <c r="C133" s="16"/>
    </row>
    <row r="134" spans="1:3" x14ac:dyDescent="0.25">
      <c r="A134" s="19">
        <v>45456</v>
      </c>
      <c r="B134" s="16">
        <f>SUMIFS(B̳ases!$M:$M,B̳ases!$D:$D,C̳álculos!$A134,B̳ases!$N:$N,"S")</f>
        <v>4</v>
      </c>
      <c r="C134" s="16"/>
    </row>
    <row r="135" spans="1:3" x14ac:dyDescent="0.25">
      <c r="A135" s="19">
        <v>45457</v>
      </c>
      <c r="B135" s="16">
        <f>SUMIFS(B̳ases!$M:$M,B̳ases!$D:$D,C̳álculos!$A135,B̳ases!$N:$N,"S")</f>
        <v>50</v>
      </c>
      <c r="C135" s="16"/>
    </row>
    <row r="136" spans="1:3" x14ac:dyDescent="0.25">
      <c r="A136" s="19">
        <v>45458</v>
      </c>
      <c r="B136" s="16">
        <f>SUMIFS(B̳ases!$M:$M,B̳ases!$D:$D,C̳álculos!$A136,B̳ases!$N:$N,"S")</f>
        <v>25</v>
      </c>
      <c r="C136" s="16"/>
    </row>
    <row r="137" spans="1:3" x14ac:dyDescent="0.25">
      <c r="A137" s="19">
        <v>45459</v>
      </c>
      <c r="B137" s="16">
        <f>SUMIFS(B̳ases!$M:$M,B̳ases!$D:$D,C̳álculos!$A137,B̳ases!$N:$N,"S")</f>
        <v>5</v>
      </c>
      <c r="C137" s="16"/>
    </row>
    <row r="138" spans="1:3" x14ac:dyDescent="0.25">
      <c r="A138" s="19">
        <v>45460</v>
      </c>
      <c r="B138" s="16">
        <f>SUMIFS(B̳ases!$M:$M,B̳ases!$D:$D,C̳álculos!$A138,B̳ases!$N:$N,"S")</f>
        <v>45</v>
      </c>
      <c r="C138" s="16"/>
    </row>
    <row r="139" spans="1:3" x14ac:dyDescent="0.25">
      <c r="A139" s="19">
        <v>45461</v>
      </c>
      <c r="B139" s="16">
        <f>SUMIFS(B̳ases!$M:$M,B̳ases!$D:$D,C̳álculos!$A139,B̳ases!$N:$N,"S")</f>
        <v>18</v>
      </c>
      <c r="C139" s="16"/>
    </row>
    <row r="140" spans="1:3" x14ac:dyDescent="0.25">
      <c r="A140" s="19">
        <v>45462</v>
      </c>
      <c r="B140" s="16">
        <f>SUMIFS(B̳ases!$M:$M,B̳ases!$D:$D,C̳álculos!$A140,B̳ases!$N:$N,"S")</f>
        <v>3</v>
      </c>
      <c r="C140" s="16"/>
    </row>
    <row r="141" spans="1:3" x14ac:dyDescent="0.25">
      <c r="A141" s="19">
        <v>45463</v>
      </c>
      <c r="B141" s="16">
        <f>SUMIFS(B̳ases!$M:$M,B̳ases!$D:$D,C̳álculos!$A141,B̳ases!$N:$N,"S")</f>
        <v>60</v>
      </c>
      <c r="C141" s="16"/>
    </row>
    <row r="142" spans="1:3" x14ac:dyDescent="0.25">
      <c r="A142" s="19">
        <v>45464</v>
      </c>
      <c r="B142" s="16">
        <f>SUMIFS(B̳ases!$M:$M,B̳ases!$D:$D,C̳álculos!$A142,B̳ases!$N:$N,"S")</f>
        <v>20</v>
      </c>
      <c r="C142" s="16"/>
    </row>
    <row r="143" spans="1:3" x14ac:dyDescent="0.25">
      <c r="A143" s="19">
        <v>45465</v>
      </c>
      <c r="B143" s="16">
        <f>SUMIFS(B̳ases!$M:$M,B̳ases!$D:$D,C̳álculos!$A143,B̳ases!$N:$N,"S")</f>
        <v>5</v>
      </c>
      <c r="C143" s="16"/>
    </row>
    <row r="144" spans="1:3" x14ac:dyDescent="0.25">
      <c r="A144" s="19">
        <v>45466</v>
      </c>
      <c r="B144" s="16">
        <f>SUMIFS(B̳ases!$M:$M,B̳ases!$D:$D,C̳álculos!$A144,B̳ases!$N:$N,"S")</f>
        <v>62</v>
      </c>
      <c r="C144" s="16"/>
    </row>
    <row r="145" spans="1:3" x14ac:dyDescent="0.25">
      <c r="A145" s="19">
        <v>45467</v>
      </c>
      <c r="B145" s="16">
        <f>SUMIFS(B̳ases!$M:$M,B̳ases!$D:$D,C̳álculos!$A145,B̳ases!$N:$N,"S")</f>
        <v>15</v>
      </c>
      <c r="C145" s="16"/>
    </row>
    <row r="146" spans="1:3" x14ac:dyDescent="0.25">
      <c r="A146" s="19">
        <v>45468</v>
      </c>
      <c r="B146" s="16">
        <f>SUMIFS(B̳ases!$M:$M,B̳ases!$D:$D,C̳álculos!$A146,B̳ases!$N:$N,"S")</f>
        <v>4</v>
      </c>
      <c r="C146" s="16"/>
    </row>
    <row r="147" spans="1:3" x14ac:dyDescent="0.25">
      <c r="A147" s="19">
        <v>45469</v>
      </c>
      <c r="B147" s="16">
        <f>SUMIFS(B̳ases!$M:$M,B̳ases!$D:$D,C̳álculos!$A147,B̳ases!$N:$N,"S")</f>
        <v>58</v>
      </c>
      <c r="C147" s="16"/>
    </row>
    <row r="148" spans="1:3" x14ac:dyDescent="0.25">
      <c r="A148" s="19">
        <v>45470</v>
      </c>
      <c r="B148" s="16">
        <f>SUMIFS(B̳ases!$M:$M,B̳ases!$D:$D,C̳álculos!$A148,B̳ases!$N:$N,"S")</f>
        <v>20</v>
      </c>
      <c r="C148" s="16"/>
    </row>
    <row r="149" spans="1:3" x14ac:dyDescent="0.25">
      <c r="A149" s="19">
        <v>45471</v>
      </c>
      <c r="B149" s="16">
        <f>SUMIFS(B̳ases!$M:$M,B̳ases!$D:$D,C̳álculos!$A149,B̳ases!$N:$N,"S")</f>
        <v>5</v>
      </c>
      <c r="C149" s="16"/>
    </row>
    <row r="150" spans="1:3" x14ac:dyDescent="0.25">
      <c r="A150" s="19">
        <v>45472</v>
      </c>
      <c r="B150" s="16">
        <f>SUMIFS(B̳ases!$M:$M,B̳ases!$D:$D,C̳álculos!$A150,B̳ases!$N:$N,"S")</f>
        <v>45</v>
      </c>
      <c r="C150" s="16"/>
    </row>
    <row r="151" spans="1:3" x14ac:dyDescent="0.25">
      <c r="A151" s="19">
        <v>45473</v>
      </c>
      <c r="B151" s="16">
        <f>SUMIFS(B̳ases!$M:$M,B̳ases!$D:$D,C̳álculos!$A151,B̳ases!$N:$N,"S")</f>
        <v>15</v>
      </c>
      <c r="C151" s="16"/>
    </row>
    <row r="152" spans="1:3" x14ac:dyDescent="0.25">
      <c r="A152" s="19">
        <v>45474</v>
      </c>
      <c r="B152" s="16">
        <f>SUMIFS(B̳ases!$M:$M,B̳ases!$D:$D,C̳álculos!$A152,B̳ases!$N:$N,"S")</f>
        <v>4</v>
      </c>
      <c r="C152" s="16"/>
    </row>
    <row r="153" spans="1:3" x14ac:dyDescent="0.25">
      <c r="A153" s="19">
        <v>45475</v>
      </c>
      <c r="B153" s="16">
        <f>SUMIFS(B̳ases!$M:$M,B̳ases!$D:$D,C̳álculos!$A153,B̳ases!$N:$N,"S")</f>
        <v>62</v>
      </c>
      <c r="C153" s="16"/>
    </row>
    <row r="154" spans="1:3" x14ac:dyDescent="0.25">
      <c r="A154" s="19">
        <v>45476</v>
      </c>
      <c r="B154" s="16">
        <f>SUMIFS(B̳ases!$M:$M,B̳ases!$D:$D,C̳álculos!$A154,B̳ases!$N:$N,"S")</f>
        <v>20</v>
      </c>
      <c r="C154" s="16"/>
    </row>
    <row r="155" spans="1:3" x14ac:dyDescent="0.25">
      <c r="A155" s="19">
        <v>45477</v>
      </c>
      <c r="B155" s="16">
        <f>SUMIFS(B̳ases!$M:$M,B̳ases!$D:$D,C̳álculos!$A155,B̳ases!$N:$N,"S")</f>
        <v>5</v>
      </c>
      <c r="C155" s="16"/>
    </row>
    <row r="156" spans="1:3" x14ac:dyDescent="0.25">
      <c r="A156" s="19">
        <v>45478</v>
      </c>
      <c r="B156" s="16">
        <f>SUMIFS(B̳ases!$M:$M,B̳ases!$D:$D,C̳álculos!$A156,B̳ases!$N:$N,"S")</f>
        <v>50</v>
      </c>
      <c r="C156" s="16"/>
    </row>
    <row r="157" spans="1:3" x14ac:dyDescent="0.25">
      <c r="A157" s="19">
        <v>45479</v>
      </c>
      <c r="B157" s="16">
        <f>SUMIFS(B̳ases!$M:$M,B̳ases!$D:$D,C̳álculos!$A157,B̳ases!$N:$N,"S")</f>
        <v>15</v>
      </c>
      <c r="C157" s="16"/>
    </row>
    <row r="158" spans="1:3" x14ac:dyDescent="0.25">
      <c r="A158" s="19">
        <v>45480</v>
      </c>
      <c r="B158" s="16">
        <f>SUMIFS(B̳ases!$M:$M,B̳ases!$D:$D,C̳álculos!$A158,B̳ases!$N:$N,"S")</f>
        <v>4</v>
      </c>
      <c r="C158" s="16"/>
    </row>
    <row r="159" spans="1:3" x14ac:dyDescent="0.25">
      <c r="A159" s="19">
        <v>45481</v>
      </c>
      <c r="B159" s="16">
        <f>SUMIFS(B̳ases!$M:$M,B̳ases!$D:$D,C̳álculos!$A159,B̳ases!$N:$N,"S")</f>
        <v>58</v>
      </c>
      <c r="C159" s="16"/>
    </row>
    <row r="160" spans="1:3" x14ac:dyDescent="0.25">
      <c r="A160" s="19">
        <v>45482</v>
      </c>
      <c r="B160" s="16">
        <f>SUMIFS(B̳ases!$M:$M,B̳ases!$D:$D,C̳álculos!$A160,B̳ases!$N:$N,"S")</f>
        <v>20</v>
      </c>
      <c r="C160" s="16"/>
    </row>
    <row r="161" spans="1:3" x14ac:dyDescent="0.25">
      <c r="A161" s="19">
        <v>45483</v>
      </c>
      <c r="B161" s="16">
        <f>SUMIFS(B̳ases!$M:$M,B̳ases!$D:$D,C̳álculos!$A161,B̳ases!$N:$N,"S")</f>
        <v>5</v>
      </c>
      <c r="C161" s="16"/>
    </row>
    <row r="162" spans="1:3" x14ac:dyDescent="0.25">
      <c r="A162" s="19">
        <v>45484</v>
      </c>
      <c r="B162" s="16">
        <f>SUMIFS(B̳ases!$M:$M,B̳ases!$D:$D,C̳álculos!$A162,B̳ases!$N:$N,"S")</f>
        <v>58</v>
      </c>
      <c r="C162" s="16"/>
    </row>
    <row r="163" spans="1:3" x14ac:dyDescent="0.25">
      <c r="A163" s="19">
        <v>45485</v>
      </c>
      <c r="B163" s="16">
        <f>SUMIFS(B̳ases!$M:$M,B̳ases!$D:$D,C̳álculos!$A163,B̳ases!$N:$N,"S")</f>
        <v>20</v>
      </c>
      <c r="C163" s="16"/>
    </row>
    <row r="164" spans="1:3" x14ac:dyDescent="0.25">
      <c r="A164" s="19">
        <v>45486</v>
      </c>
      <c r="B164" s="16">
        <f>SUMIFS(B̳ases!$M:$M,B̳ases!$D:$D,C̳álculos!$A164,B̳ases!$N:$N,"S")</f>
        <v>4</v>
      </c>
      <c r="C164" s="16"/>
    </row>
    <row r="165" spans="1:3" x14ac:dyDescent="0.25">
      <c r="A165" s="19">
        <v>45487</v>
      </c>
      <c r="B165" s="16">
        <f>SUMIFS(B̳ases!$M:$M,B̳ases!$D:$D,C̳álculos!$A165,B̳ases!$N:$N,"S")</f>
        <v>50</v>
      </c>
      <c r="C165" s="16"/>
    </row>
    <row r="166" spans="1:3" x14ac:dyDescent="0.25">
      <c r="A166" s="19">
        <v>45488</v>
      </c>
      <c r="B166" s="16">
        <f>SUMIFS(B̳ases!$M:$M,B̳ases!$D:$D,C̳álculos!$A166,B̳ases!$N:$N,"S")</f>
        <v>25</v>
      </c>
      <c r="C166" s="16"/>
    </row>
    <row r="167" spans="1:3" x14ac:dyDescent="0.25">
      <c r="A167" s="19">
        <v>45489</v>
      </c>
      <c r="B167" s="16">
        <f>SUMIFS(B̳ases!$M:$M,B̳ases!$D:$D,C̳álculos!$A167,B̳ases!$N:$N,"S")</f>
        <v>5</v>
      </c>
      <c r="C167" s="16"/>
    </row>
    <row r="168" spans="1:3" x14ac:dyDescent="0.25">
      <c r="A168" s="19">
        <v>45490</v>
      </c>
      <c r="B168" s="16">
        <f>SUMIFS(B̳ases!$M:$M,B̳ases!$D:$D,C̳álculos!$A168,B̳ases!$N:$N,"S")</f>
        <v>45</v>
      </c>
      <c r="C168" s="16"/>
    </row>
    <row r="169" spans="1:3" x14ac:dyDescent="0.25">
      <c r="A169" s="19">
        <v>45491</v>
      </c>
      <c r="B169" s="16">
        <f>SUMIFS(B̳ases!$M:$M,B̳ases!$D:$D,C̳álculos!$A169,B̳ases!$N:$N,"S")</f>
        <v>18</v>
      </c>
      <c r="C169" s="16"/>
    </row>
    <row r="170" spans="1:3" x14ac:dyDescent="0.25">
      <c r="A170" s="19">
        <v>45492</v>
      </c>
      <c r="B170" s="16">
        <f>SUMIFS(B̳ases!$M:$M,B̳ases!$D:$D,C̳álculos!$A170,B̳ases!$N:$N,"S")</f>
        <v>3</v>
      </c>
      <c r="C170" s="16"/>
    </row>
    <row r="171" spans="1:3" x14ac:dyDescent="0.25">
      <c r="A171" s="19">
        <v>45493</v>
      </c>
      <c r="B171" s="16">
        <f>SUMIFS(B̳ases!$M:$M,B̳ases!$D:$D,C̳álculos!$A171,B̳ases!$N:$N,"S")</f>
        <v>60</v>
      </c>
      <c r="C171" s="16"/>
    </row>
    <row r="172" spans="1:3" x14ac:dyDescent="0.25">
      <c r="A172" s="19">
        <v>45494</v>
      </c>
      <c r="B172" s="16">
        <f>SUMIFS(B̳ases!$M:$M,B̳ases!$D:$D,C̳álculos!$A172,B̳ases!$N:$N,"S")</f>
        <v>20</v>
      </c>
      <c r="C172" s="16"/>
    </row>
    <row r="173" spans="1:3" x14ac:dyDescent="0.25">
      <c r="A173" s="19">
        <v>45495</v>
      </c>
      <c r="B173" s="16">
        <f>SUMIFS(B̳ases!$M:$M,B̳ases!$D:$D,C̳álculos!$A173,B̳ases!$N:$N,"S")</f>
        <v>5</v>
      </c>
      <c r="C173" s="16"/>
    </row>
    <row r="174" spans="1:3" x14ac:dyDescent="0.25">
      <c r="A174" s="19">
        <v>45496</v>
      </c>
      <c r="B174" s="16">
        <f>SUMIFS(B̳ases!$M:$M,B̳ases!$D:$D,C̳álculos!$A174,B̳ases!$N:$N,"S")</f>
        <v>62</v>
      </c>
      <c r="C174" s="16"/>
    </row>
    <row r="175" spans="1:3" x14ac:dyDescent="0.25">
      <c r="A175" s="19">
        <v>45497</v>
      </c>
      <c r="B175" s="16">
        <f>SUMIFS(B̳ases!$M:$M,B̳ases!$D:$D,C̳álculos!$A175,B̳ases!$N:$N,"S")</f>
        <v>15</v>
      </c>
      <c r="C175" s="16"/>
    </row>
    <row r="176" spans="1:3" x14ac:dyDescent="0.25">
      <c r="A176" s="19">
        <v>45498</v>
      </c>
      <c r="B176" s="16">
        <f>SUMIFS(B̳ases!$M:$M,B̳ases!$D:$D,C̳álculos!$A176,B̳ases!$N:$N,"S")</f>
        <v>4</v>
      </c>
      <c r="C176" s="16"/>
    </row>
    <row r="177" spans="1:3" x14ac:dyDescent="0.25">
      <c r="A177" s="19">
        <v>45499</v>
      </c>
      <c r="B177" s="16">
        <f>SUMIFS(B̳ases!$M:$M,B̳ases!$D:$D,C̳álculos!$A177,B̳ases!$N:$N,"S")</f>
        <v>58</v>
      </c>
      <c r="C177" s="16"/>
    </row>
    <row r="178" spans="1:3" x14ac:dyDescent="0.25">
      <c r="A178" s="19">
        <v>45500</v>
      </c>
      <c r="B178" s="16">
        <f>SUMIFS(B̳ases!$M:$M,B̳ases!$D:$D,C̳álculos!$A178,B̳ases!$N:$N,"S")</f>
        <v>20</v>
      </c>
      <c r="C178" s="16"/>
    </row>
    <row r="179" spans="1:3" x14ac:dyDescent="0.25">
      <c r="A179" s="19">
        <v>45501</v>
      </c>
      <c r="B179" s="16">
        <f>SUMIFS(B̳ases!$M:$M,B̳ases!$D:$D,C̳álculos!$A179,B̳ases!$N:$N,"S")</f>
        <v>5</v>
      </c>
      <c r="C179" s="16"/>
    </row>
    <row r="180" spans="1:3" x14ac:dyDescent="0.25">
      <c r="A180" s="19">
        <v>45502</v>
      </c>
      <c r="B180" s="16">
        <f>SUMIFS(B̳ases!$M:$M,B̳ases!$D:$D,C̳álculos!$A180,B̳ases!$N:$N,"S")</f>
        <v>45</v>
      </c>
      <c r="C180" s="16"/>
    </row>
    <row r="181" spans="1:3" x14ac:dyDescent="0.25">
      <c r="A181" s="19">
        <v>45503</v>
      </c>
      <c r="B181" s="16">
        <f>SUMIFS(B̳ases!$M:$M,B̳ases!$D:$D,C̳álculos!$A181,B̳ases!$N:$N,"S")</f>
        <v>15</v>
      </c>
      <c r="C181" s="16"/>
    </row>
    <row r="182" spans="1:3" x14ac:dyDescent="0.25">
      <c r="A182" s="19">
        <v>45504</v>
      </c>
      <c r="B182" s="16">
        <f>SUMIFS(B̳ases!$M:$M,B̳ases!$D:$D,C̳álculos!$A182,B̳ases!$N:$N,"S")</f>
        <v>4</v>
      </c>
      <c r="C182" s="16"/>
    </row>
    <row r="183" spans="1:3" x14ac:dyDescent="0.25">
      <c r="A183" s="19">
        <v>45505</v>
      </c>
      <c r="B183" s="16">
        <f>SUMIFS(B̳ases!$M:$M,B̳ases!$D:$D,C̳álculos!$A183,B̳ases!$N:$N,"S")</f>
        <v>62</v>
      </c>
      <c r="C183" s="16"/>
    </row>
    <row r="184" spans="1:3" x14ac:dyDescent="0.25">
      <c r="A184" s="19">
        <v>45506</v>
      </c>
      <c r="B184" s="16">
        <f>SUMIFS(B̳ases!$M:$M,B̳ases!$D:$D,C̳álculos!$A184,B̳ases!$N:$N,"S")</f>
        <v>20</v>
      </c>
      <c r="C184" s="16"/>
    </row>
    <row r="185" spans="1:3" x14ac:dyDescent="0.25">
      <c r="A185" s="19">
        <v>45507</v>
      </c>
      <c r="B185" s="16">
        <f>SUMIFS(B̳ases!$M:$M,B̳ases!$D:$D,C̳álculos!$A185,B̳ases!$N:$N,"S")</f>
        <v>5</v>
      </c>
      <c r="C185" s="16"/>
    </row>
    <row r="186" spans="1:3" x14ac:dyDescent="0.25">
      <c r="A186" s="19">
        <v>45508</v>
      </c>
      <c r="B186" s="16">
        <f>SUMIFS(B̳ases!$M:$M,B̳ases!$D:$D,C̳álculos!$A186,B̳ases!$N:$N,"S")</f>
        <v>50</v>
      </c>
      <c r="C186" s="16"/>
    </row>
    <row r="187" spans="1:3" x14ac:dyDescent="0.25">
      <c r="A187" s="19">
        <v>45509</v>
      </c>
      <c r="B187" s="16">
        <f>SUMIFS(B̳ases!$M:$M,B̳ases!$D:$D,C̳álculos!$A187,B̳ases!$N:$N,"S")</f>
        <v>15</v>
      </c>
      <c r="C187" s="16"/>
    </row>
    <row r="188" spans="1:3" x14ac:dyDescent="0.25">
      <c r="A188" s="19">
        <v>45510</v>
      </c>
      <c r="B188" s="16">
        <f>SUMIFS(B̳ases!$M:$M,B̳ases!$D:$D,C̳álculos!$A188,B̳ases!$N:$N,"S")</f>
        <v>4</v>
      </c>
      <c r="C188" s="16"/>
    </row>
    <row r="189" spans="1:3" x14ac:dyDescent="0.25">
      <c r="A189" s="19">
        <v>45511</v>
      </c>
      <c r="B189" s="16">
        <f>SUMIFS(B̳ases!$M:$M,B̳ases!$D:$D,C̳álculos!$A189,B̳ases!$N:$N,"S")</f>
        <v>58</v>
      </c>
      <c r="C189" s="16"/>
    </row>
    <row r="190" spans="1:3" x14ac:dyDescent="0.25">
      <c r="A190" s="19">
        <v>45512</v>
      </c>
      <c r="B190" s="16">
        <f>SUMIFS(B̳ases!$M:$M,B̳ases!$D:$D,C̳álculos!$A190,B̳ases!$N:$N,"S")</f>
        <v>20</v>
      </c>
      <c r="C190" s="16"/>
    </row>
    <row r="191" spans="1:3" x14ac:dyDescent="0.25">
      <c r="A191" s="19">
        <v>45513</v>
      </c>
      <c r="B191" s="16">
        <f>SUMIFS(B̳ases!$M:$M,B̳ases!$D:$D,C̳álculos!$A191,B̳ases!$N:$N,"S")</f>
        <v>5</v>
      </c>
      <c r="C191" s="16"/>
    </row>
    <row r="192" spans="1:3" x14ac:dyDescent="0.25">
      <c r="A192" s="19">
        <v>45514</v>
      </c>
      <c r="B192" s="16">
        <f>SUMIFS(B̳ases!$M:$M,B̳ases!$D:$D,C̳álculos!$A192,B̳ases!$N:$N,"S")</f>
        <v>45</v>
      </c>
      <c r="C192" s="16"/>
    </row>
    <row r="193" spans="1:3" x14ac:dyDescent="0.25">
      <c r="A193" s="19">
        <v>45515</v>
      </c>
      <c r="B193" s="16">
        <f>SUMIFS(B̳ases!$M:$M,B̳ases!$D:$D,C̳álculos!$A193,B̳ases!$N:$N,"S")</f>
        <v>15</v>
      </c>
      <c r="C193" s="16"/>
    </row>
    <row r="194" spans="1:3" x14ac:dyDescent="0.25">
      <c r="A194" s="19">
        <v>45516</v>
      </c>
      <c r="B194" s="16">
        <f>SUMIFS(B̳ases!$M:$M,B̳ases!$D:$D,C̳álculos!$A194,B̳ases!$N:$N,"S")</f>
        <v>4</v>
      </c>
      <c r="C194" s="16"/>
    </row>
    <row r="195" spans="1:3" x14ac:dyDescent="0.25">
      <c r="A195" s="19">
        <v>45517</v>
      </c>
      <c r="B195" s="16">
        <f>SUMIFS(B̳ases!$M:$M,B̳ases!$D:$D,C̳álculos!$A195,B̳ases!$N:$N,"S")</f>
        <v>60</v>
      </c>
      <c r="C195" s="16"/>
    </row>
    <row r="196" spans="1:3" x14ac:dyDescent="0.25">
      <c r="A196" s="19">
        <v>45518</v>
      </c>
      <c r="B196" s="16">
        <f>SUMIFS(B̳ases!$M:$M,B̳ases!$D:$D,C̳álculos!$A196,B̳ases!$N:$N,"S")</f>
        <v>20</v>
      </c>
      <c r="C196" s="16"/>
    </row>
    <row r="197" spans="1:3" x14ac:dyDescent="0.25">
      <c r="A197" s="19">
        <v>45519</v>
      </c>
      <c r="B197" s="16">
        <f>SUMIFS(B̳ases!$M:$M,B̳ases!$D:$D,C̳álculos!$A197,B̳ases!$N:$N,"S")</f>
        <v>5</v>
      </c>
      <c r="C197" s="16"/>
    </row>
    <row r="198" spans="1:3" x14ac:dyDescent="0.25">
      <c r="A198" s="19">
        <v>45520</v>
      </c>
      <c r="B198" s="16">
        <f>SUMIFS(B̳ases!$M:$M,B̳ases!$D:$D,C̳álculos!$A198,B̳ases!$N:$N,"S")</f>
        <v>62</v>
      </c>
      <c r="C198" s="16"/>
    </row>
    <row r="199" spans="1:3" x14ac:dyDescent="0.25">
      <c r="A199" s="19">
        <v>45521</v>
      </c>
      <c r="B199" s="16">
        <f>SUMIFS(B̳ases!$M:$M,B̳ases!$D:$D,C̳álculos!$A199,B̳ases!$N:$N,"S")</f>
        <v>15</v>
      </c>
      <c r="C199" s="16"/>
    </row>
    <row r="200" spans="1:3" x14ac:dyDescent="0.25">
      <c r="A200" s="19">
        <v>45522</v>
      </c>
      <c r="B200" s="16">
        <f>SUMIFS(B̳ases!$M:$M,B̳ases!$D:$D,C̳álculos!$A200,B̳ases!$N:$N,"S")</f>
        <v>4</v>
      </c>
      <c r="C200" s="16"/>
    </row>
    <row r="201" spans="1:3" x14ac:dyDescent="0.25">
      <c r="A201" s="19">
        <v>45523</v>
      </c>
      <c r="B201" s="16">
        <f>SUMIFS(B̳ases!$M:$M,B̳ases!$D:$D,C̳álculos!$A201,B̳ases!$N:$N,"S")</f>
        <v>5</v>
      </c>
      <c r="C201" s="16"/>
    </row>
    <row r="202" spans="1:3" x14ac:dyDescent="0.25">
      <c r="A202" s="19">
        <v>45524</v>
      </c>
      <c r="B202" s="16">
        <f>SUMIFS(B̳ases!$M:$M,B̳ases!$D:$D,C̳álculos!$A202,B̳ases!$N:$N,"S")</f>
        <v>58</v>
      </c>
      <c r="C202" s="16"/>
    </row>
    <row r="203" spans="1:3" x14ac:dyDescent="0.25">
      <c r="A203" s="19">
        <v>45525</v>
      </c>
      <c r="B203" s="16">
        <f>SUMIFS(B̳ases!$M:$M,B̳ases!$D:$D,C̳álculos!$A203,B̳ases!$N:$N,"S")</f>
        <v>20</v>
      </c>
      <c r="C203" s="16"/>
    </row>
    <row r="204" spans="1:3" x14ac:dyDescent="0.25">
      <c r="A204" s="19">
        <v>45526</v>
      </c>
      <c r="B204" s="16">
        <f>SUMIFS(B̳ases!$M:$M,B̳ases!$D:$D,C̳álculos!$A204,B̳ases!$N:$N,"S")</f>
        <v>4</v>
      </c>
      <c r="C204" s="16"/>
    </row>
    <row r="205" spans="1:3" x14ac:dyDescent="0.25">
      <c r="A205" s="19">
        <v>45527</v>
      </c>
      <c r="B205" s="16">
        <f>SUMIFS(B̳ases!$M:$M,B̳ases!$D:$D,C̳álculos!$A205,B̳ases!$N:$N,"S")</f>
        <v>50</v>
      </c>
      <c r="C205" s="16"/>
    </row>
    <row r="206" spans="1:3" x14ac:dyDescent="0.25">
      <c r="A206" s="19">
        <v>45528</v>
      </c>
      <c r="B206" s="16">
        <f>SUMIFS(B̳ases!$M:$M,B̳ases!$D:$D,C̳álculos!$A206,B̳ases!$N:$N,"S")</f>
        <v>25</v>
      </c>
      <c r="C206" s="16"/>
    </row>
    <row r="207" spans="1:3" x14ac:dyDescent="0.25">
      <c r="A207" s="19">
        <v>45529</v>
      </c>
      <c r="B207" s="16">
        <f>SUMIFS(B̳ases!$M:$M,B̳ases!$D:$D,C̳álculos!$A207,B̳ases!$N:$N,"S")</f>
        <v>5</v>
      </c>
      <c r="C207" s="16"/>
    </row>
    <row r="208" spans="1:3" x14ac:dyDescent="0.25">
      <c r="A208" s="19">
        <v>45530</v>
      </c>
      <c r="B208" s="16">
        <f>SUMIFS(B̳ases!$M:$M,B̳ases!$D:$D,C̳álculos!$A208,B̳ases!$N:$N,"S")</f>
        <v>45</v>
      </c>
      <c r="C208" s="16"/>
    </row>
    <row r="209" spans="1:3" x14ac:dyDescent="0.25">
      <c r="A209" s="19">
        <v>45531</v>
      </c>
      <c r="B209" s="16">
        <f>SUMIFS(B̳ases!$M:$M,B̳ases!$D:$D,C̳álculos!$A209,B̳ases!$N:$N,"S")</f>
        <v>18</v>
      </c>
      <c r="C209" s="16"/>
    </row>
    <row r="210" spans="1:3" x14ac:dyDescent="0.25">
      <c r="A210" s="19">
        <v>45532</v>
      </c>
      <c r="B210" s="16">
        <f>SUMIFS(B̳ases!$M:$M,B̳ases!$D:$D,C̳álculos!$A210,B̳ases!$N:$N,"S")</f>
        <v>3</v>
      </c>
      <c r="C210" s="16"/>
    </row>
    <row r="211" spans="1:3" x14ac:dyDescent="0.25">
      <c r="A211" s="19">
        <v>45533</v>
      </c>
      <c r="B211" s="16">
        <f>SUMIFS(B̳ases!$M:$M,B̳ases!$D:$D,C̳álculos!$A211,B̳ases!$N:$N,"S")</f>
        <v>60</v>
      </c>
      <c r="C211" s="16"/>
    </row>
    <row r="212" spans="1:3" x14ac:dyDescent="0.25">
      <c r="A212" s="19">
        <v>45534</v>
      </c>
      <c r="B212" s="16">
        <f>SUMIFS(B̳ases!$M:$M,B̳ases!$D:$D,C̳álculos!$A212,B̳ases!$N:$N,"S")</f>
        <v>20</v>
      </c>
      <c r="C212" s="16"/>
    </row>
    <row r="213" spans="1:3" x14ac:dyDescent="0.25">
      <c r="A213" s="19">
        <v>45535</v>
      </c>
      <c r="B213" s="16">
        <f>SUMIFS(B̳ases!$M:$M,B̳ases!$D:$D,C̳álculos!$A213,B̳ases!$N:$N,"S")</f>
        <v>5</v>
      </c>
      <c r="C213" s="16"/>
    </row>
    <row r="214" spans="1:3" x14ac:dyDescent="0.25">
      <c r="A214" s="19">
        <v>45536</v>
      </c>
      <c r="B214" s="16">
        <f>SUMIFS(B̳ases!$M:$M,B̳ases!$D:$D,C̳álculos!$A214,B̳ases!$N:$N,"S")</f>
        <v>62</v>
      </c>
      <c r="C214" s="16"/>
    </row>
    <row r="215" spans="1:3" x14ac:dyDescent="0.25">
      <c r="A215" s="19">
        <v>45537</v>
      </c>
      <c r="B215" s="16">
        <f>SUMIFS(B̳ases!$M:$M,B̳ases!$D:$D,C̳álculos!$A215,B̳ases!$N:$N,"S")</f>
        <v>15</v>
      </c>
      <c r="C215" s="16"/>
    </row>
    <row r="216" spans="1:3" x14ac:dyDescent="0.25">
      <c r="A216" s="19">
        <v>45538</v>
      </c>
      <c r="B216" s="16">
        <f>SUMIFS(B̳ases!$M:$M,B̳ases!$D:$D,C̳álculos!$A216,B̳ases!$N:$N,"S")</f>
        <v>4</v>
      </c>
      <c r="C216" s="16"/>
    </row>
    <row r="217" spans="1:3" x14ac:dyDescent="0.25">
      <c r="A217" s="19">
        <v>45539</v>
      </c>
      <c r="B217" s="16">
        <f>SUMIFS(B̳ases!$M:$M,B̳ases!$D:$D,C̳álculos!$A217,B̳ases!$N:$N,"S")</f>
        <v>58</v>
      </c>
      <c r="C217" s="16"/>
    </row>
    <row r="218" spans="1:3" x14ac:dyDescent="0.25">
      <c r="A218" s="19">
        <v>45540</v>
      </c>
      <c r="B218" s="16">
        <f>SUMIFS(B̳ases!$M:$M,B̳ases!$D:$D,C̳álculos!$A218,B̳ases!$N:$N,"S")</f>
        <v>20</v>
      </c>
      <c r="C218" s="16"/>
    </row>
    <row r="219" spans="1:3" x14ac:dyDescent="0.25">
      <c r="A219" s="19">
        <v>45541</v>
      </c>
      <c r="B219" s="16">
        <f>SUMIFS(B̳ases!$M:$M,B̳ases!$D:$D,C̳álculos!$A219,B̳ases!$N:$N,"S")</f>
        <v>5</v>
      </c>
      <c r="C219" s="16"/>
    </row>
    <row r="220" spans="1:3" x14ac:dyDescent="0.25">
      <c r="A220" s="19">
        <v>45542</v>
      </c>
      <c r="B220" s="16">
        <f>SUMIFS(B̳ases!$M:$M,B̳ases!$D:$D,C̳álculos!$A220,B̳ases!$N:$N,"S")</f>
        <v>45</v>
      </c>
      <c r="C220" s="16"/>
    </row>
    <row r="221" spans="1:3" x14ac:dyDescent="0.25">
      <c r="A221" s="19">
        <v>45543</v>
      </c>
      <c r="B221" s="16">
        <f>SUMIFS(B̳ases!$M:$M,B̳ases!$D:$D,C̳álculos!$A221,B̳ases!$N:$N,"S")</f>
        <v>15</v>
      </c>
      <c r="C221" s="16"/>
    </row>
    <row r="222" spans="1:3" x14ac:dyDescent="0.25">
      <c r="A222" s="19">
        <v>45544</v>
      </c>
      <c r="B222" s="16">
        <f>SUMIFS(B̳ases!$M:$M,B̳ases!$D:$D,C̳álculos!$A222,B̳ases!$N:$N,"S")</f>
        <v>4</v>
      </c>
      <c r="C222" s="16"/>
    </row>
    <row r="223" spans="1:3" x14ac:dyDescent="0.25">
      <c r="A223" s="19">
        <v>45545</v>
      </c>
      <c r="B223" s="16">
        <f>SUMIFS(B̳ases!$M:$M,B̳ases!$D:$D,C̳álculos!$A223,B̳ases!$N:$N,"S")</f>
        <v>62</v>
      </c>
      <c r="C223" s="16"/>
    </row>
    <row r="224" spans="1:3" x14ac:dyDescent="0.25">
      <c r="A224" s="19">
        <v>45546</v>
      </c>
      <c r="B224" s="16">
        <f>SUMIFS(B̳ases!$M:$M,B̳ases!$D:$D,C̳álculos!$A224,B̳ases!$N:$N,"S")</f>
        <v>20</v>
      </c>
      <c r="C224" s="16"/>
    </row>
    <row r="225" spans="1:3" x14ac:dyDescent="0.25">
      <c r="A225" s="19">
        <v>45547</v>
      </c>
      <c r="B225" s="16">
        <f>SUMIFS(B̳ases!$M:$M,B̳ases!$D:$D,C̳álculos!$A225,B̳ases!$N:$N,"S")</f>
        <v>5</v>
      </c>
      <c r="C225" s="16"/>
    </row>
    <row r="226" spans="1:3" x14ac:dyDescent="0.25">
      <c r="A226" s="19">
        <v>45548</v>
      </c>
      <c r="B226" s="16">
        <f>SUMIFS(B̳ases!$M:$M,B̳ases!$D:$D,C̳álculos!$A226,B̳ases!$N:$N,"S")</f>
        <v>50</v>
      </c>
      <c r="C226" s="16"/>
    </row>
    <row r="227" spans="1:3" x14ac:dyDescent="0.25">
      <c r="A227" s="19">
        <v>45549</v>
      </c>
      <c r="B227" s="16">
        <f>SUMIFS(B̳ases!$M:$M,B̳ases!$D:$D,C̳álculos!$A227,B̳ases!$N:$N,"S")</f>
        <v>15</v>
      </c>
      <c r="C227" s="16"/>
    </row>
    <row r="228" spans="1:3" x14ac:dyDescent="0.25">
      <c r="A228" s="19">
        <v>45550</v>
      </c>
      <c r="B228" s="16">
        <f>SUMIFS(B̳ases!$M:$M,B̳ases!$D:$D,C̳álculos!$A228,B̳ases!$N:$N,"S")</f>
        <v>4</v>
      </c>
      <c r="C228" s="16"/>
    </row>
    <row r="229" spans="1:3" x14ac:dyDescent="0.25">
      <c r="A229" s="19">
        <v>45551</v>
      </c>
      <c r="B229" s="16">
        <f>SUMIFS(B̳ases!$M:$M,B̳ases!$D:$D,C̳álculos!$A229,B̳ases!$N:$N,"S")</f>
        <v>58</v>
      </c>
      <c r="C229" s="16"/>
    </row>
    <row r="230" spans="1:3" x14ac:dyDescent="0.25">
      <c r="A230" s="19">
        <v>45552</v>
      </c>
      <c r="B230" s="16">
        <f>SUMIFS(B̳ases!$M:$M,B̳ases!$D:$D,C̳álculos!$A230,B̳ases!$N:$N,"S")</f>
        <v>20</v>
      </c>
      <c r="C230" s="16"/>
    </row>
    <row r="231" spans="1:3" x14ac:dyDescent="0.25">
      <c r="A231" s="19">
        <v>45553</v>
      </c>
      <c r="B231" s="16">
        <f>SUMIFS(B̳ases!$M:$M,B̳ases!$D:$D,C̳álculos!$A231,B̳ases!$N:$N,"S")</f>
        <v>5</v>
      </c>
      <c r="C231" s="16"/>
    </row>
    <row r="232" spans="1:3" x14ac:dyDescent="0.25">
      <c r="A232" s="19">
        <v>45554</v>
      </c>
      <c r="B232" s="16">
        <f>SUMIFS(B̳ases!$M:$M,B̳ases!$D:$D,C̳álculos!$A232,B̳ases!$N:$N,"S")</f>
        <v>58</v>
      </c>
      <c r="C232" s="16"/>
    </row>
    <row r="233" spans="1:3" x14ac:dyDescent="0.25">
      <c r="A233" s="19">
        <v>45555</v>
      </c>
      <c r="B233" s="16">
        <f>SUMIFS(B̳ases!$M:$M,B̳ases!$D:$D,C̳álculos!$A233,B̳ases!$N:$N,"S")</f>
        <v>20</v>
      </c>
      <c r="C233" s="16"/>
    </row>
    <row r="234" spans="1:3" x14ac:dyDescent="0.25">
      <c r="A234" s="19">
        <v>45556</v>
      </c>
      <c r="B234" s="16">
        <f>SUMIFS(B̳ases!$M:$M,B̳ases!$D:$D,C̳álculos!$A234,B̳ases!$N:$N,"S")</f>
        <v>4</v>
      </c>
      <c r="C234" s="16"/>
    </row>
    <row r="235" spans="1:3" x14ac:dyDescent="0.25">
      <c r="A235" s="19">
        <v>45557</v>
      </c>
      <c r="B235" s="16">
        <f>SUMIFS(B̳ases!$M:$M,B̳ases!$D:$D,C̳álculos!$A235,B̳ases!$N:$N,"S")</f>
        <v>50</v>
      </c>
      <c r="C235" s="16"/>
    </row>
    <row r="236" spans="1:3" x14ac:dyDescent="0.25">
      <c r="A236" s="19">
        <v>45558</v>
      </c>
      <c r="B236" s="16">
        <f>SUMIFS(B̳ases!$M:$M,B̳ases!$D:$D,C̳álculos!$A236,B̳ases!$N:$N,"S")</f>
        <v>25</v>
      </c>
      <c r="C236" s="16"/>
    </row>
    <row r="237" spans="1:3" x14ac:dyDescent="0.25">
      <c r="A237" s="19">
        <v>45559</v>
      </c>
      <c r="B237" s="16">
        <f>SUMIFS(B̳ases!$M:$M,B̳ases!$D:$D,C̳álculos!$A237,B̳ases!$N:$N,"S")</f>
        <v>5</v>
      </c>
      <c r="C237" s="16"/>
    </row>
    <row r="238" spans="1:3" x14ac:dyDescent="0.25">
      <c r="A238" s="19">
        <v>45560</v>
      </c>
      <c r="B238" s="16">
        <f>SUMIFS(B̳ases!$M:$M,B̳ases!$D:$D,C̳álculos!$A238,B̳ases!$N:$N,"S")</f>
        <v>45</v>
      </c>
      <c r="C238" s="16"/>
    </row>
    <row r="239" spans="1:3" x14ac:dyDescent="0.25">
      <c r="A239" s="19">
        <v>45561</v>
      </c>
      <c r="B239" s="16">
        <f>SUMIFS(B̳ases!$M:$M,B̳ases!$D:$D,C̳álculos!$A239,B̳ases!$N:$N,"S")</f>
        <v>18</v>
      </c>
      <c r="C239" s="16"/>
    </row>
    <row r="240" spans="1:3" x14ac:dyDescent="0.25">
      <c r="A240" s="19">
        <v>45562</v>
      </c>
      <c r="B240" s="16">
        <f>SUMIFS(B̳ases!$M:$M,B̳ases!$D:$D,C̳álculos!$A240,B̳ases!$N:$N,"S")</f>
        <v>3</v>
      </c>
      <c r="C240" s="16"/>
    </row>
    <row r="241" spans="1:3" x14ac:dyDescent="0.25">
      <c r="A241" s="19">
        <v>45563</v>
      </c>
      <c r="B241" s="16">
        <f>SUMIFS(B̳ases!$M:$M,B̳ases!$D:$D,C̳álculos!$A241,B̳ases!$N:$N,"S")</f>
        <v>60</v>
      </c>
      <c r="C241" s="16"/>
    </row>
    <row r="242" spans="1:3" x14ac:dyDescent="0.25">
      <c r="A242" s="19">
        <v>45564</v>
      </c>
      <c r="B242" s="16">
        <f>SUMIFS(B̳ases!$M:$M,B̳ases!$D:$D,C̳álculos!$A242,B̳ases!$N:$N,"S")</f>
        <v>20</v>
      </c>
      <c r="C242" s="16"/>
    </row>
    <row r="243" spans="1:3" x14ac:dyDescent="0.25">
      <c r="A243" s="19">
        <v>45565</v>
      </c>
      <c r="B243" s="16">
        <f>SUMIFS(B̳ases!$M:$M,B̳ases!$D:$D,C̳álculos!$A243,B̳ases!$N:$N,"S")</f>
        <v>5</v>
      </c>
      <c r="C243" s="16"/>
    </row>
    <row r="244" spans="1:3" x14ac:dyDescent="0.25">
      <c r="A244" s="19">
        <v>45566</v>
      </c>
      <c r="B244" s="16">
        <f>SUMIFS(B̳ases!$M:$M,B̳ases!$D:$D,C̳álculos!$A244,B̳ases!$N:$N,"S")</f>
        <v>62</v>
      </c>
      <c r="C244" s="16"/>
    </row>
    <row r="245" spans="1:3" x14ac:dyDescent="0.25">
      <c r="A245" s="19">
        <v>45567</v>
      </c>
      <c r="B245" s="16">
        <f>SUMIFS(B̳ases!$M:$M,B̳ases!$D:$D,C̳álculos!$A245,B̳ases!$N:$N,"S")</f>
        <v>15</v>
      </c>
      <c r="C245" s="16"/>
    </row>
    <row r="246" spans="1:3" x14ac:dyDescent="0.25">
      <c r="A246" s="19">
        <v>45568</v>
      </c>
      <c r="B246" s="16">
        <f>SUMIFS(B̳ases!$M:$M,B̳ases!$D:$D,C̳álculos!$A246,B̳ases!$N:$N,"S")</f>
        <v>4</v>
      </c>
      <c r="C246" s="16"/>
    </row>
    <row r="247" spans="1:3" x14ac:dyDescent="0.25">
      <c r="A247" s="19">
        <v>45569</v>
      </c>
      <c r="B247" s="16">
        <f>SUMIFS(B̳ases!$M:$M,B̳ases!$D:$D,C̳álculos!$A247,B̳ases!$N:$N,"S")</f>
        <v>58</v>
      </c>
      <c r="C247" s="16"/>
    </row>
    <row r="248" spans="1:3" x14ac:dyDescent="0.25">
      <c r="A248" s="19">
        <v>45570</v>
      </c>
      <c r="B248" s="16">
        <f>SUMIFS(B̳ases!$M:$M,B̳ases!$D:$D,C̳álculos!$A248,B̳ases!$N:$N,"S")</f>
        <v>20</v>
      </c>
      <c r="C248" s="16"/>
    </row>
    <row r="249" spans="1:3" x14ac:dyDescent="0.25">
      <c r="A249" s="19">
        <v>45571</v>
      </c>
      <c r="B249" s="16">
        <f>SUMIFS(B̳ases!$M:$M,B̳ases!$D:$D,C̳álculos!$A249,B̳ases!$N:$N,"S")</f>
        <v>5</v>
      </c>
      <c r="C249" s="16"/>
    </row>
    <row r="250" spans="1:3" x14ac:dyDescent="0.25">
      <c r="A250" s="19">
        <v>45572</v>
      </c>
      <c r="B250" s="16">
        <f>SUMIFS(B̳ases!$M:$M,B̳ases!$D:$D,C̳álculos!$A250,B̳ases!$N:$N,"S")</f>
        <v>45</v>
      </c>
      <c r="C250" s="16"/>
    </row>
    <row r="251" spans="1:3" x14ac:dyDescent="0.25">
      <c r="A251" s="19">
        <v>45573</v>
      </c>
      <c r="B251" s="16">
        <f>SUMIFS(B̳ases!$M:$M,B̳ases!$D:$D,C̳álculos!$A251,B̳ases!$N:$N,"S")</f>
        <v>15</v>
      </c>
      <c r="C251" s="16"/>
    </row>
    <row r="252" spans="1:3" x14ac:dyDescent="0.25">
      <c r="A252" s="19">
        <v>45574</v>
      </c>
      <c r="B252" s="16">
        <f>SUMIFS(B̳ases!$M:$M,B̳ases!$D:$D,C̳álculos!$A252,B̳ases!$N:$N,"S")</f>
        <v>4</v>
      </c>
      <c r="C252" s="16"/>
    </row>
    <row r="253" spans="1:3" x14ac:dyDescent="0.25">
      <c r="A253" s="19">
        <v>45575</v>
      </c>
      <c r="B253" s="16">
        <f>SUMIFS(B̳ases!$M:$M,B̳ases!$D:$D,C̳álculos!$A253,B̳ases!$N:$N,"S")</f>
        <v>62</v>
      </c>
      <c r="C253" s="16"/>
    </row>
    <row r="254" spans="1:3" x14ac:dyDescent="0.25">
      <c r="A254" s="19">
        <v>45576</v>
      </c>
      <c r="B254" s="16">
        <f>SUMIFS(B̳ases!$M:$M,B̳ases!$D:$D,C̳álculos!$A254,B̳ases!$N:$N,"S")</f>
        <v>20</v>
      </c>
      <c r="C254" s="16"/>
    </row>
    <row r="255" spans="1:3" x14ac:dyDescent="0.25">
      <c r="A255" s="19">
        <v>45577</v>
      </c>
      <c r="B255" s="16">
        <f>SUMIFS(B̳ases!$M:$M,B̳ases!$D:$D,C̳álculos!$A255,B̳ases!$N:$N,"S")</f>
        <v>5</v>
      </c>
      <c r="C255" s="16"/>
    </row>
    <row r="256" spans="1:3" x14ac:dyDescent="0.25">
      <c r="A256" s="19">
        <v>45578</v>
      </c>
      <c r="B256" s="16">
        <f>SUMIFS(B̳ases!$M:$M,B̳ases!$D:$D,C̳álculos!$A256,B̳ases!$N:$N,"S")</f>
        <v>50</v>
      </c>
      <c r="C256" s="16"/>
    </row>
    <row r="257" spans="1:3" x14ac:dyDescent="0.25">
      <c r="A257" s="19">
        <v>45579</v>
      </c>
      <c r="B257" s="16">
        <f>SUMIFS(B̳ases!$M:$M,B̳ases!$D:$D,C̳álculos!$A257,B̳ases!$N:$N,"S")</f>
        <v>15</v>
      </c>
      <c r="C257" s="16"/>
    </row>
    <row r="258" spans="1:3" x14ac:dyDescent="0.25">
      <c r="A258" s="19">
        <v>45580</v>
      </c>
      <c r="B258" s="16">
        <f>SUMIFS(B̳ases!$M:$M,B̳ases!$D:$D,C̳álculos!$A258,B̳ases!$N:$N,"S")</f>
        <v>4</v>
      </c>
      <c r="C258" s="16"/>
    </row>
    <row r="259" spans="1:3" x14ac:dyDescent="0.25">
      <c r="A259" s="19">
        <v>45581</v>
      </c>
      <c r="B259" s="16">
        <f>SUMIFS(B̳ases!$M:$M,B̳ases!$D:$D,C̳álculos!$A259,B̳ases!$N:$N,"S")</f>
        <v>58</v>
      </c>
      <c r="C259" s="16"/>
    </row>
    <row r="260" spans="1:3" x14ac:dyDescent="0.25">
      <c r="A260" s="19">
        <v>45582</v>
      </c>
      <c r="B260" s="16">
        <f>SUMIFS(B̳ases!$M:$M,B̳ases!$D:$D,C̳álculos!$A260,B̳ases!$N:$N,"S")</f>
        <v>20</v>
      </c>
      <c r="C260" s="16"/>
    </row>
    <row r="261" spans="1:3" x14ac:dyDescent="0.25">
      <c r="A261" s="19">
        <v>45583</v>
      </c>
      <c r="B261" s="16">
        <f>SUMIFS(B̳ases!$M:$M,B̳ases!$D:$D,C̳álculos!$A261,B̳ases!$N:$N,"S")</f>
        <v>5</v>
      </c>
      <c r="C261" s="16"/>
    </row>
    <row r="262" spans="1:3" x14ac:dyDescent="0.25">
      <c r="A262" s="19">
        <v>45584</v>
      </c>
      <c r="B262" s="16">
        <f>SUMIFS(B̳ases!$M:$M,B̳ases!$D:$D,C̳álculos!$A262,B̳ases!$N:$N,"S")</f>
        <v>50</v>
      </c>
      <c r="C262" s="16"/>
    </row>
    <row r="263" spans="1:3" x14ac:dyDescent="0.25">
      <c r="A263" s="19">
        <v>45585</v>
      </c>
      <c r="B263" s="16">
        <f>SUMIFS(B̳ases!$M:$M,B̳ases!$D:$D,C̳álculos!$A263,B̳ases!$N:$N,"S")</f>
        <v>18</v>
      </c>
      <c r="C263" s="16"/>
    </row>
    <row r="264" spans="1:3" x14ac:dyDescent="0.25">
      <c r="A264" s="19">
        <v>45586</v>
      </c>
      <c r="B264" s="16">
        <f>SUMIFS(B̳ases!$M:$M,B̳ases!$D:$D,C̳álculos!$A264,B̳ases!$N:$N,"S")</f>
        <v>3</v>
      </c>
      <c r="C264" s="16"/>
    </row>
    <row r="265" spans="1:3" x14ac:dyDescent="0.25">
      <c r="A265" s="19">
        <v>45587</v>
      </c>
      <c r="B265" s="16">
        <f>SUMIFS(B̳ases!$M:$M,B̳ases!$D:$D,C̳álculos!$A265,B̳ases!$N:$N,"S")</f>
        <v>60</v>
      </c>
      <c r="C265" s="16"/>
    </row>
    <row r="266" spans="1:3" x14ac:dyDescent="0.25">
      <c r="A266" s="19">
        <v>45588</v>
      </c>
      <c r="B266" s="16">
        <f>SUMIFS(B̳ases!$M:$M,B̳ases!$D:$D,C̳álculos!$A266,B̳ases!$N:$N,"S")</f>
        <v>20</v>
      </c>
      <c r="C266" s="16"/>
    </row>
    <row r="267" spans="1:3" x14ac:dyDescent="0.25">
      <c r="A267" s="19">
        <v>45589</v>
      </c>
      <c r="B267" s="16">
        <f>SUMIFS(B̳ases!$M:$M,B̳ases!$D:$D,C̳álculos!$A267,B̳ases!$N:$N,"S")</f>
        <v>5</v>
      </c>
      <c r="C267" s="16"/>
    </row>
    <row r="268" spans="1:3" x14ac:dyDescent="0.25">
      <c r="A268" s="19">
        <v>45590</v>
      </c>
      <c r="B268" s="16">
        <f>SUMIFS(B̳ases!$M:$M,B̳ases!$D:$D,C̳álculos!$A268,B̳ases!$N:$N,"S")</f>
        <v>62</v>
      </c>
      <c r="C268" s="16"/>
    </row>
    <row r="269" spans="1:3" x14ac:dyDescent="0.25">
      <c r="A269" s="19">
        <v>45591</v>
      </c>
      <c r="B269" s="16">
        <f>SUMIFS(B̳ases!$M:$M,B̳ases!$D:$D,C̳álculos!$A269,B̳ases!$N:$N,"S")</f>
        <v>15</v>
      </c>
      <c r="C269" s="16"/>
    </row>
    <row r="270" spans="1:3" x14ac:dyDescent="0.25">
      <c r="A270" s="19">
        <v>45592</v>
      </c>
      <c r="B270" s="16">
        <f>SUMIFS(B̳ases!$M:$M,B̳ases!$D:$D,C̳álculos!$A270,B̳ases!$N:$N,"S")</f>
        <v>4</v>
      </c>
      <c r="C270" s="16"/>
    </row>
    <row r="271" spans="1:3" x14ac:dyDescent="0.25">
      <c r="A271" s="19">
        <v>45593</v>
      </c>
      <c r="B271" s="16">
        <f>SUMIFS(B̳ases!$M:$M,B̳ases!$D:$D,C̳álculos!$A271,B̳ases!$N:$N,"S")</f>
        <v>58</v>
      </c>
      <c r="C271" s="16"/>
    </row>
    <row r="272" spans="1:3" x14ac:dyDescent="0.25">
      <c r="A272" s="19">
        <v>45594</v>
      </c>
      <c r="B272" s="16">
        <f>SUMIFS(B̳ases!$M:$M,B̳ases!$D:$D,C̳álculos!$A272,B̳ases!$N:$N,"S")</f>
        <v>20</v>
      </c>
      <c r="C272" s="16"/>
    </row>
    <row r="273" spans="1:3" x14ac:dyDescent="0.25">
      <c r="A273" s="19">
        <v>45595</v>
      </c>
      <c r="B273" s="16">
        <f>SUMIFS(B̳ases!$M:$M,B̳ases!$D:$D,C̳álculos!$A273,B̳ases!$N:$N,"S")</f>
        <v>5</v>
      </c>
      <c r="C273" s="16"/>
    </row>
    <row r="274" spans="1:3" x14ac:dyDescent="0.25">
      <c r="A274" s="19">
        <v>45596</v>
      </c>
      <c r="B274" s="16">
        <f>SUMIFS(B̳ases!$M:$M,B̳ases!$D:$D,C̳álculos!$A274,B̳ases!$N:$N,"S")</f>
        <v>45</v>
      </c>
      <c r="C274" s="16"/>
    </row>
    <row r="275" spans="1:3" x14ac:dyDescent="0.25">
      <c r="A275" s="19">
        <v>45597</v>
      </c>
      <c r="B275" s="16">
        <f>SUMIFS(B̳ases!$M:$M,B̳ases!$D:$D,C̳álculos!$A275,B̳ases!$N:$N,"S")</f>
        <v>15</v>
      </c>
      <c r="C275" s="16"/>
    </row>
    <row r="276" spans="1:3" x14ac:dyDescent="0.25">
      <c r="A276" s="19">
        <v>45598</v>
      </c>
      <c r="B276" s="16">
        <f>SUMIFS(B̳ases!$M:$M,B̳ases!$D:$D,C̳álculos!$A276,B̳ases!$N:$N,"S")</f>
        <v>4</v>
      </c>
      <c r="C276" s="16"/>
    </row>
    <row r="277" spans="1:3" x14ac:dyDescent="0.25">
      <c r="A277" s="19">
        <v>45599</v>
      </c>
      <c r="B277" s="16">
        <f>SUMIFS(B̳ases!$M:$M,B̳ases!$D:$D,C̳álculos!$A277,B̳ases!$N:$N,"S")</f>
        <v>62</v>
      </c>
      <c r="C277" s="16"/>
    </row>
    <row r="278" spans="1:3" x14ac:dyDescent="0.25">
      <c r="A278" s="19">
        <v>45600</v>
      </c>
      <c r="B278" s="16">
        <f>SUMIFS(B̳ases!$M:$M,B̳ases!$D:$D,C̳álculos!$A278,B̳ases!$N:$N,"S")</f>
        <v>20</v>
      </c>
      <c r="C278" s="16"/>
    </row>
    <row r="279" spans="1:3" x14ac:dyDescent="0.25">
      <c r="A279" s="19">
        <v>45601</v>
      </c>
      <c r="B279" s="16">
        <f>SUMIFS(B̳ases!$M:$M,B̳ases!$D:$D,C̳álculos!$A279,B̳ases!$N:$N,"S")</f>
        <v>5</v>
      </c>
      <c r="C279" s="16"/>
    </row>
    <row r="280" spans="1:3" x14ac:dyDescent="0.25">
      <c r="A280" s="19">
        <v>45602</v>
      </c>
      <c r="B280" s="16">
        <f>SUMIFS(B̳ases!$M:$M,B̳ases!$D:$D,C̳álculos!$A280,B̳ases!$N:$N,"S")</f>
        <v>50</v>
      </c>
      <c r="C280" s="16"/>
    </row>
    <row r="281" spans="1:3" x14ac:dyDescent="0.25">
      <c r="A281" s="19">
        <v>45603</v>
      </c>
      <c r="B281" s="16">
        <f>SUMIFS(B̳ases!$M:$M,B̳ases!$D:$D,C̳álculos!$A281,B̳ases!$N:$N,"S")</f>
        <v>5</v>
      </c>
      <c r="C281" s="16"/>
    </row>
    <row r="282" spans="1:3" x14ac:dyDescent="0.25">
      <c r="A282" s="19">
        <v>45604</v>
      </c>
      <c r="B282" s="16">
        <f>SUMIFS(B̳ases!$M:$M,B̳ases!$D:$D,C̳álculos!$A282,B̳ases!$N:$N,"S")</f>
        <v>58</v>
      </c>
      <c r="C282" s="16"/>
    </row>
    <row r="283" spans="1:3" x14ac:dyDescent="0.25">
      <c r="A283" s="19">
        <v>45605</v>
      </c>
      <c r="B283" s="16">
        <f>SUMIFS(B̳ases!$M:$M,B̳ases!$D:$D,C̳álculos!$A283,B̳ases!$N:$N,"S")</f>
        <v>20</v>
      </c>
      <c r="C283" s="16"/>
    </row>
    <row r="284" spans="1:3" x14ac:dyDescent="0.25">
      <c r="A284" s="19">
        <v>45606</v>
      </c>
      <c r="B284" s="16">
        <f>SUMIFS(B̳ases!$M:$M,B̳ases!$D:$D,C̳álculos!$A284,B̳ases!$N:$N,"S")</f>
        <v>4</v>
      </c>
      <c r="C284" s="16"/>
    </row>
    <row r="285" spans="1:3" x14ac:dyDescent="0.25">
      <c r="A285" s="19">
        <v>45607</v>
      </c>
      <c r="B285" s="16">
        <f>SUMIFS(B̳ases!$M:$M,B̳ases!$D:$D,C̳álculos!$A285,B̳ases!$N:$N,"S")</f>
        <v>50</v>
      </c>
      <c r="C285" s="16"/>
    </row>
    <row r="286" spans="1:3" x14ac:dyDescent="0.25">
      <c r="A286" s="19">
        <v>45608</v>
      </c>
      <c r="B286" s="16">
        <f>SUMIFS(B̳ases!$M:$M,B̳ases!$D:$D,C̳álculos!$A286,B̳ases!$N:$N,"S")</f>
        <v>25</v>
      </c>
      <c r="C286" s="16"/>
    </row>
    <row r="287" spans="1:3" x14ac:dyDescent="0.25">
      <c r="A287" s="19">
        <v>45609</v>
      </c>
      <c r="B287" s="16">
        <f>SUMIFS(B̳ases!$M:$M,B̳ases!$D:$D,C̳álculos!$A287,B̳ases!$N:$N,"S")</f>
        <v>5</v>
      </c>
      <c r="C287" s="16"/>
    </row>
    <row r="288" spans="1:3" x14ac:dyDescent="0.25">
      <c r="A288" s="19">
        <v>45610</v>
      </c>
      <c r="B288" s="16">
        <f>SUMIFS(B̳ases!$M:$M,B̳ases!$D:$D,C̳álculos!$A288,B̳ases!$N:$N,"S")</f>
        <v>45</v>
      </c>
      <c r="C288" s="16"/>
    </row>
    <row r="289" spans="1:3" x14ac:dyDescent="0.25">
      <c r="A289" s="19">
        <v>45611</v>
      </c>
      <c r="B289" s="16">
        <f>SUMIFS(B̳ases!$M:$M,B̳ases!$D:$D,C̳álculos!$A289,B̳ases!$N:$N,"S")</f>
        <v>18</v>
      </c>
      <c r="C289" s="16"/>
    </row>
    <row r="290" spans="1:3" x14ac:dyDescent="0.25">
      <c r="A290" s="19">
        <v>45612</v>
      </c>
      <c r="B290" s="16">
        <f>SUMIFS(B̳ases!$M:$M,B̳ases!$D:$D,C̳álculos!$A290,B̳ases!$N:$N,"S")</f>
        <v>3</v>
      </c>
      <c r="C290" s="16"/>
    </row>
    <row r="291" spans="1:3" x14ac:dyDescent="0.25">
      <c r="A291" s="19">
        <v>45613</v>
      </c>
      <c r="B291" s="16">
        <f>SUMIFS(B̳ases!$M:$M,B̳ases!$D:$D,C̳álculos!$A291,B̳ases!$N:$N,"S")</f>
        <v>60</v>
      </c>
      <c r="C291" s="16"/>
    </row>
    <row r="292" spans="1:3" x14ac:dyDescent="0.25">
      <c r="A292" s="19">
        <v>45614</v>
      </c>
      <c r="B292" s="16">
        <f>SUMIFS(B̳ases!$M:$M,B̳ases!$D:$D,C̳álculos!$A292,B̳ases!$N:$N,"S")</f>
        <v>20</v>
      </c>
      <c r="C292" s="16"/>
    </row>
    <row r="293" spans="1:3" x14ac:dyDescent="0.25">
      <c r="A293" s="19">
        <v>45615</v>
      </c>
      <c r="B293" s="16">
        <f>SUMIFS(B̳ases!$M:$M,B̳ases!$D:$D,C̳álculos!$A293,B̳ases!$N:$N,"S")</f>
        <v>5</v>
      </c>
      <c r="C293" s="16"/>
    </row>
    <row r="294" spans="1:3" x14ac:dyDescent="0.25">
      <c r="A294" s="19">
        <v>45616</v>
      </c>
      <c r="B294" s="16">
        <f>SUMIFS(B̳ases!$M:$M,B̳ases!$D:$D,C̳álculos!$A294,B̳ases!$N:$N,"S")</f>
        <v>62</v>
      </c>
      <c r="C294" s="16"/>
    </row>
    <row r="295" spans="1:3" x14ac:dyDescent="0.25">
      <c r="A295" s="19">
        <v>45617</v>
      </c>
      <c r="B295" s="16">
        <f>SUMIFS(B̳ases!$M:$M,B̳ases!$D:$D,C̳álculos!$A295,B̳ases!$N:$N,"S")</f>
        <v>15</v>
      </c>
      <c r="C295" s="16"/>
    </row>
    <row r="296" spans="1:3" x14ac:dyDescent="0.25">
      <c r="A296" s="19">
        <v>45618</v>
      </c>
      <c r="B296" s="16">
        <f>SUMIFS(B̳ases!$M:$M,B̳ases!$D:$D,C̳álculos!$A296,B̳ases!$N:$N,"S")</f>
        <v>4</v>
      </c>
      <c r="C296" s="16"/>
    </row>
    <row r="297" spans="1:3" x14ac:dyDescent="0.25">
      <c r="A297" s="19">
        <v>45619</v>
      </c>
      <c r="B297" s="16">
        <f>SUMIFS(B̳ases!$M:$M,B̳ases!$D:$D,C̳álculos!$A297,B̳ases!$N:$N,"S")</f>
        <v>58</v>
      </c>
      <c r="C297" s="16"/>
    </row>
    <row r="298" spans="1:3" x14ac:dyDescent="0.25">
      <c r="A298" s="19">
        <v>45620</v>
      </c>
      <c r="B298" s="16">
        <f>SUMIFS(B̳ases!$M:$M,B̳ases!$D:$D,C̳álculos!$A298,B̳ases!$N:$N,"S")</f>
        <v>20</v>
      </c>
      <c r="C298" s="16"/>
    </row>
    <row r="299" spans="1:3" x14ac:dyDescent="0.25">
      <c r="A299" s="19">
        <v>45621</v>
      </c>
      <c r="B299" s="16">
        <f>SUMIFS(B̳ases!$M:$M,B̳ases!$D:$D,C̳álculos!$A299,B̳ases!$N:$N,"S")</f>
        <v>5</v>
      </c>
      <c r="C299" s="16"/>
    </row>
    <row r="300" spans="1:3" x14ac:dyDescent="0.25">
      <c r="A300" s="19">
        <v>45622</v>
      </c>
      <c r="B300" s="16">
        <f>SUMIFS(B̳ases!$M:$M,B̳ases!$D:$D,C̳álculos!$A300,B̳ases!$N:$N,"S")</f>
        <v>45</v>
      </c>
      <c r="C300" s="16"/>
    </row>
    <row r="301" spans="1:3" x14ac:dyDescent="0.25">
      <c r="A301" s="19">
        <v>45623</v>
      </c>
      <c r="B301" s="16">
        <f>SUMIFS(B̳ases!$M:$M,B̳ases!$D:$D,C̳álculos!$A301,B̳ases!$N:$N,"S")</f>
        <v>15</v>
      </c>
      <c r="C301" s="16"/>
    </row>
    <row r="302" spans="1:3" x14ac:dyDescent="0.25">
      <c r="A302" s="19">
        <v>45624</v>
      </c>
      <c r="B302" s="16">
        <f>SUMIFS(B̳ases!$M:$M,B̳ases!$D:$D,C̳álculos!$A302,B̳ases!$N:$N,"S")</f>
        <v>4</v>
      </c>
      <c r="C302" s="16"/>
    </row>
    <row r="303" spans="1:3" x14ac:dyDescent="0.25">
      <c r="A303" s="19">
        <v>45625</v>
      </c>
      <c r="B303" s="16">
        <f>SUMIFS(B̳ases!$M:$M,B̳ases!$D:$D,C̳álculos!$A303,B̳ases!$N:$N,"S")</f>
        <v>62</v>
      </c>
      <c r="C303" s="16"/>
    </row>
    <row r="304" spans="1:3" x14ac:dyDescent="0.25">
      <c r="A304" s="19">
        <v>45626</v>
      </c>
      <c r="B304" s="16">
        <f>SUMIFS(B̳ases!$M:$M,B̳ases!$D:$D,C̳álculos!$A304,B̳ases!$N:$N,"S")</f>
        <v>20</v>
      </c>
      <c r="C304" s="16"/>
    </row>
    <row r="305" spans="1:3" x14ac:dyDescent="0.25">
      <c r="A305" s="19">
        <v>45627</v>
      </c>
      <c r="B305" s="16">
        <f>SUMIFS(B̳ases!$M:$M,B̳ases!$D:$D,C̳álculos!$A305,B̳ases!$N:$N,"S")</f>
        <v>5</v>
      </c>
      <c r="C305" s="16"/>
    </row>
    <row r="306" spans="1:3" x14ac:dyDescent="0.25">
      <c r="A306" s="19">
        <v>45628</v>
      </c>
      <c r="B306" s="16">
        <f>SUMIFS(B̳ases!$M:$M,B̳ases!$D:$D,C̳álculos!$A306,B̳ases!$N:$N,"S")</f>
        <v>50</v>
      </c>
      <c r="C306" s="16"/>
    </row>
    <row r="307" spans="1:3" x14ac:dyDescent="0.25">
      <c r="A307" s="19">
        <v>45629</v>
      </c>
      <c r="B307" s="16">
        <f>SUMIFS(B̳ases!$M:$M,B̳ases!$D:$D,C̳álculos!$A307,B̳ases!$N:$N,"S")</f>
        <v>15</v>
      </c>
      <c r="C307" s="16"/>
    </row>
    <row r="308" spans="1:3" x14ac:dyDescent="0.25">
      <c r="A308" s="19">
        <v>45630</v>
      </c>
      <c r="B308" s="16">
        <f>SUMIFS(B̳ases!$M:$M,B̳ases!$D:$D,C̳álculos!$A308,B̳ases!$N:$N,"S")</f>
        <v>4</v>
      </c>
      <c r="C308" s="16"/>
    </row>
    <row r="309" spans="1:3" x14ac:dyDescent="0.25">
      <c r="A309" s="19">
        <v>45631</v>
      </c>
      <c r="B309" s="16">
        <f>SUMIFS(B̳ases!$M:$M,B̳ases!$D:$D,C̳álculos!$A309,B̳ases!$N:$N,"S")</f>
        <v>58</v>
      </c>
      <c r="C309" s="16"/>
    </row>
    <row r="310" spans="1:3" x14ac:dyDescent="0.25">
      <c r="A310" s="19">
        <v>45632</v>
      </c>
      <c r="B310" s="16">
        <f>SUMIFS(B̳ases!$M:$M,B̳ases!$D:$D,C̳álculos!$A310,B̳ases!$N:$N,"S")</f>
        <v>20</v>
      </c>
      <c r="C310" s="16"/>
    </row>
    <row r="311" spans="1:3" x14ac:dyDescent="0.25">
      <c r="A311" s="19">
        <v>45633</v>
      </c>
      <c r="B311" s="16">
        <f>SUMIFS(B̳ases!$M:$M,B̳ases!$D:$D,C̳álculos!$A311,B̳ases!$N:$N,"S")</f>
        <v>5</v>
      </c>
      <c r="C311" s="16"/>
    </row>
    <row r="312" spans="1:3" x14ac:dyDescent="0.25">
      <c r="A312" s="19">
        <v>45634</v>
      </c>
      <c r="B312" s="16">
        <f>SUMIFS(B̳ases!$M:$M,B̳ases!$D:$D,C̳álculos!$A312,B̳ases!$N:$N,"S")</f>
        <v>45</v>
      </c>
      <c r="C312" s="16"/>
    </row>
    <row r="313" spans="1:3" x14ac:dyDescent="0.25">
      <c r="A313" s="19">
        <v>45635</v>
      </c>
      <c r="B313" s="16">
        <f>SUMIFS(B̳ases!$M:$M,B̳ases!$D:$D,C̳álculos!$A313,B̳ases!$N:$N,"S")</f>
        <v>18</v>
      </c>
      <c r="C313" s="16"/>
    </row>
    <row r="314" spans="1:3" x14ac:dyDescent="0.25">
      <c r="A314" s="19">
        <v>45636</v>
      </c>
      <c r="B314" s="16">
        <f>SUMIFS(B̳ases!$M:$M,B̳ases!$D:$D,C̳álculos!$A314,B̳ases!$N:$N,"S")</f>
        <v>3</v>
      </c>
      <c r="C314" s="16"/>
    </row>
    <row r="315" spans="1:3" x14ac:dyDescent="0.25">
      <c r="A315" s="19">
        <v>45637</v>
      </c>
      <c r="B315" s="16">
        <f>SUMIFS(B̳ases!$M:$M,B̳ases!$D:$D,C̳álculos!$A315,B̳ases!$N:$N,"S")</f>
        <v>60</v>
      </c>
      <c r="C315" s="16"/>
    </row>
    <row r="316" spans="1:3" x14ac:dyDescent="0.25">
      <c r="A316" s="19">
        <v>45638</v>
      </c>
      <c r="B316" s="16">
        <f>SUMIFS(B̳ases!$M:$M,B̳ases!$D:$D,C̳álculos!$A316,B̳ases!$N:$N,"S")</f>
        <v>20</v>
      </c>
      <c r="C316" s="16"/>
    </row>
    <row r="317" spans="1:3" x14ac:dyDescent="0.25">
      <c r="A317" s="19">
        <v>45639</v>
      </c>
      <c r="B317" s="16">
        <f>SUMIFS(B̳ases!$M:$M,B̳ases!$D:$D,C̳álculos!$A317,B̳ases!$N:$N,"S")</f>
        <v>5</v>
      </c>
      <c r="C317" s="16"/>
    </row>
    <row r="318" spans="1:3" x14ac:dyDescent="0.25">
      <c r="A318" s="19">
        <v>45640</v>
      </c>
      <c r="B318" s="16">
        <f>SUMIFS(B̳ases!$M:$M,B̳ases!$D:$D,C̳álculos!$A318,B̳ases!$N:$N,"S")</f>
        <v>62</v>
      </c>
      <c r="C318" s="16"/>
    </row>
    <row r="319" spans="1:3" x14ac:dyDescent="0.25">
      <c r="A319" s="19">
        <v>45641</v>
      </c>
      <c r="B319" s="16">
        <f>SUMIFS(B̳ases!$M:$M,B̳ases!$D:$D,C̳álculos!$A319,B̳ases!$N:$N,"S")</f>
        <v>15</v>
      </c>
      <c r="C319" s="16"/>
    </row>
    <row r="320" spans="1:3" x14ac:dyDescent="0.25">
      <c r="A320" s="19">
        <v>45642</v>
      </c>
      <c r="B320" s="16">
        <f>SUMIFS(B̳ases!$M:$M,B̳ases!$D:$D,C̳álculos!$A320,B̳ases!$N:$N,"S")</f>
        <v>4</v>
      </c>
      <c r="C320" s="16"/>
    </row>
  </sheetData>
  <sortState xmlns:xlrd2="http://schemas.microsoft.com/office/spreadsheetml/2017/richdata2" ref="A27:A320">
    <sortCondition ref="A26:A320"/>
  </sortState>
  <phoneticPr fontId="5" type="noConversion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Feiteira Filho</cp:lastModifiedBy>
  <dcterms:created xsi:type="dcterms:W3CDTF">2024-12-19T13:13:10Z</dcterms:created>
  <dcterms:modified xsi:type="dcterms:W3CDTF">2025-04-14T02:48:58Z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