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RR\Documents\"/>
    </mc:Choice>
  </mc:AlternateContent>
  <bookViews>
    <workbookView xWindow="0" yWindow="0" windowWidth="15350" windowHeight="458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P34" i="1" s="1"/>
  <c r="O33" i="1"/>
  <c r="O35" i="1"/>
  <c r="P35" i="1" s="1"/>
  <c r="O36" i="1"/>
  <c r="P36" i="1" s="1"/>
  <c r="O37" i="1"/>
  <c r="P37" i="1" s="1"/>
  <c r="O38" i="1"/>
  <c r="P38" i="1" s="1"/>
  <c r="O39" i="1"/>
  <c r="P39" i="1" s="1"/>
  <c r="P33" i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9" i="1"/>
  <c r="P9" i="1" s="1"/>
  <c r="O10" i="1"/>
  <c r="P10" i="1" s="1"/>
  <c r="D2" i="1" l="1"/>
  <c r="P2" i="1" s="1"/>
  <c r="N2" i="1" s="1"/>
  <c r="D3" i="1"/>
  <c r="D4" i="1"/>
  <c r="J9" i="1" s="1"/>
  <c r="D5" i="1"/>
  <c r="P5" i="1" s="1"/>
  <c r="N5" i="1" s="1"/>
  <c r="D6" i="1"/>
  <c r="J11" i="1" s="1"/>
  <c r="D7" i="1"/>
  <c r="D8" i="1"/>
  <c r="J13" i="1" s="1"/>
  <c r="E9" i="1"/>
  <c r="E10" i="1"/>
  <c r="E11" i="1"/>
  <c r="E12" i="1"/>
  <c r="E13" i="1"/>
  <c r="B9" i="1"/>
  <c r="B10" i="1"/>
  <c r="B11" i="1"/>
  <c r="B12" i="1"/>
  <c r="O7" i="1" s="1"/>
  <c r="B13" i="1"/>
  <c r="I3" i="1"/>
  <c r="I4" i="1"/>
  <c r="I5" i="1"/>
  <c r="I6" i="1"/>
  <c r="I7" i="1"/>
  <c r="I8" i="1"/>
  <c r="I2" i="1"/>
  <c r="J10" i="1" l="1"/>
  <c r="B14" i="1"/>
  <c r="E14" i="1"/>
  <c r="P4" i="1"/>
  <c r="N4" i="1" s="1"/>
  <c r="P6" i="1"/>
  <c r="N6" i="1" s="1"/>
  <c r="P8" i="1"/>
  <c r="N8" i="1" s="1"/>
  <c r="P3" i="1"/>
  <c r="N3" i="1" s="1"/>
  <c r="P7" i="1"/>
  <c r="N7" i="1" s="1"/>
  <c r="J12" i="1"/>
  <c r="J14" i="1" l="1"/>
</calcChain>
</file>

<file path=xl/sharedStrings.xml><?xml version="1.0" encoding="utf-8"?>
<sst xmlns="http://schemas.openxmlformats.org/spreadsheetml/2006/main" count="53" uniqueCount="48">
  <si>
    <t>SERVIÇOS</t>
  </si>
  <si>
    <t>SERV MAN IMPRESSORA</t>
  </si>
  <si>
    <t>ITEM 3</t>
  </si>
  <si>
    <t>SERV MAN COMPUTADOR</t>
  </si>
  <si>
    <t>ITEM 4</t>
  </si>
  <si>
    <t>SERV MAN SERVIDORES</t>
  </si>
  <si>
    <t>SERV MAN MONITORES E PROJETORES</t>
  </si>
  <si>
    <t>ITEM 5</t>
  </si>
  <si>
    <t>ITEM 6</t>
  </si>
  <si>
    <t>ITEM 7</t>
  </si>
  <si>
    <t>SERV MAN NOBREAKS</t>
  </si>
  <si>
    <t>SERV MAN NOBREAKS GRANDES</t>
  </si>
  <si>
    <t>V UNIT</t>
  </si>
  <si>
    <t>V TOTAL</t>
  </si>
  <si>
    <t>QTD</t>
  </si>
  <si>
    <t>ITEM</t>
  </si>
  <si>
    <t>V UNIT 1</t>
  </si>
  <si>
    <t>V UNIT 2</t>
  </si>
  <si>
    <t>UNIDADE DE DISCO RÍGIDO PARA NOTEBOOK SATA2 1TB.</t>
  </si>
  <si>
    <t>UNIDADE DE ESTADO SÓLIDO PARA NOTEBOOK SSD 480 GB.</t>
  </si>
  <si>
    <t>MÓDULO DE MEMÓRIA RAM 4 GB - DDR3 (DESKTOP)</t>
  </si>
  <si>
    <t>MÓDULO DE MEMÓRIA RAM 4 GB - DDR3 (NOTEBOOK)</t>
  </si>
  <si>
    <t>MÓDULO DE MEMÓRIA RAM4 GB - DDR4 (DESKTOP)</t>
  </si>
  <si>
    <t>FONTE TFX 300W - POSITIVO MASTER D535</t>
  </si>
  <si>
    <t>PROCESSADOR AMD A8 9600 BRISTOL RIDGE, CACHE 2MB, 3.1GHZ</t>
  </si>
  <si>
    <t>PLACA MÃE COMPUTADOR POSITIVO MASTER D535 (AMD FM2+ PRÓ3)</t>
  </si>
  <si>
    <t>COOLER AMD FM1/AM3/AM3+/AM2</t>
  </si>
  <si>
    <t>FONTE UNIVERSAL PARA NOTEBOOK AC 110/220V.</t>
  </si>
  <si>
    <t>BATERIA PARA NOTEBOOK DELL LATITUDE E5440</t>
  </si>
  <si>
    <t>BATERIA PARA NOTEBOOK HP PROBOOK 440G2</t>
  </si>
  <si>
    <t>LAMPADA PROJETOR MULTIMÍDIA EPSON S10+/S12+/S18+</t>
  </si>
  <si>
    <t>PLACA FONTE PROJETOR MULTIMÍDIA EPSON S10+/S12+/S18+</t>
  </si>
  <si>
    <t>FILTRO DE POEIRA PARA PROJETOR EPSON S10+/S12+/S18+</t>
  </si>
  <si>
    <t>BARRA DE LED PARA MONITOR</t>
  </si>
  <si>
    <t>BATERIA 12V/7AH 1400VA.</t>
  </si>
  <si>
    <t>BATERIA AUTOMOTIVA 12V/45AH PARA NOBREAK 10KVA.</t>
  </si>
  <si>
    <t>CI TDA9535.</t>
  </si>
  <si>
    <t>CI LM324N.</t>
  </si>
  <si>
    <t>CI LM19.</t>
  </si>
  <si>
    <t>TRANSISTOR LE50.</t>
  </si>
  <si>
    <t>TRANSISTOR IRF B3306.</t>
  </si>
  <si>
    <t>TRANSISTOR BD139</t>
  </si>
  <si>
    <t>TRANSISTOR IRF540N.</t>
  </si>
  <si>
    <t>RELÉ 12V.</t>
  </si>
  <si>
    <t>RELÉ 5V 10A 125VAC.</t>
  </si>
  <si>
    <t>RESISTOR 68R 5W.</t>
  </si>
  <si>
    <t>FUSÍVEL VIDRO 250V/10A.</t>
  </si>
  <si>
    <t>DIODO 1N4148.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</si>
</sst>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/>
    <xf numFmtId="0" fontId="1" fillId="2" borderId="1" xfId="0" applyFont="1" applyFill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3" borderId="1" xfId="0" applyFont="1" applyFill="1" applyBorder="1" applyAlignment="1">
      <alignment horizontal="justify" vertical="center" wrapText="1"/>
    </xf>
    <xf numFmtId="164" fontId="2" fillId="3" borderId="1" xfId="0" applyNumberFormat="1" applyFont="1" applyFill="1" applyBorder="1" applyAlignment="1">
      <alignment horizontal="justify" vertical="center" wrapText="1"/>
    </xf>
    <xf numFmtId="164" fontId="3" fillId="2" borderId="1" xfId="0" applyNumberFormat="1" applyFont="1" applyFill="1" applyBorder="1"/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L1" workbookViewId="0">
      <selection activeCell="N9" sqref="N9"/>
    </sheetView>
  </sheetViews>
  <sheetFormatPr defaultColWidth="9.1796875" defaultRowHeight="13" x14ac:dyDescent="0.3"/>
  <cols>
    <col min="1" max="1" width="9.1796875" style="1" hidden="1" customWidth="1"/>
    <col min="2" max="2" width="10.7265625" style="1" hidden="1" customWidth="1"/>
    <col min="3" max="4" width="9.1796875" style="1" hidden="1" customWidth="1"/>
    <col min="5" max="5" width="12.7265625" style="1" hidden="1" customWidth="1"/>
    <col min="6" max="6" width="9.1796875" style="1" hidden="1" customWidth="1"/>
    <col min="7" max="7" width="10.7265625" style="1" hidden="1" customWidth="1"/>
    <col min="8" max="8" width="12.7265625" style="1" hidden="1" customWidth="1"/>
    <col min="9" max="9" width="9.1796875" style="1" hidden="1" customWidth="1"/>
    <col min="10" max="10" width="12.7265625" style="1" hidden="1" customWidth="1"/>
    <col min="11" max="11" width="0" style="1" hidden="1" customWidth="1"/>
    <col min="12" max="12" width="7.81640625" style="1" customWidth="1"/>
    <col min="13" max="13" width="24" style="1" bestFit="1" customWidth="1"/>
    <col min="14" max="14" width="10.7265625" style="1" bestFit="1" customWidth="1"/>
    <col min="15" max="16" width="12.7265625" style="1" bestFit="1" customWidth="1"/>
    <col min="17" max="19" width="9.1796875" style="1"/>
    <col min="20" max="20" width="13.81640625" style="1" bestFit="1" customWidth="1"/>
    <col min="21" max="16384" width="9.1796875" style="1"/>
  </cols>
  <sheetData>
    <row r="1" spans="1:16" x14ac:dyDescent="0.3">
      <c r="A1" s="5"/>
      <c r="B1" s="5" t="s">
        <v>16</v>
      </c>
      <c r="C1" s="5"/>
      <c r="D1" s="5" t="s">
        <v>14</v>
      </c>
      <c r="E1" s="5" t="s">
        <v>13</v>
      </c>
      <c r="F1" s="5"/>
      <c r="G1" s="5" t="s">
        <v>17</v>
      </c>
      <c r="H1" s="5"/>
      <c r="I1" s="5" t="s">
        <v>14</v>
      </c>
      <c r="J1" s="5" t="s">
        <v>13</v>
      </c>
      <c r="L1" s="7" t="s">
        <v>15</v>
      </c>
      <c r="M1" s="7" t="s">
        <v>0</v>
      </c>
      <c r="N1" s="7" t="s">
        <v>14</v>
      </c>
      <c r="O1" s="7" t="s">
        <v>12</v>
      </c>
      <c r="P1" s="7" t="s">
        <v>13</v>
      </c>
    </row>
    <row r="2" spans="1:16" x14ac:dyDescent="0.3">
      <c r="A2" s="5"/>
      <c r="B2" s="5">
        <v>480</v>
      </c>
      <c r="C2" s="5"/>
      <c r="D2" s="5">
        <f>E2/B2</f>
        <v>200</v>
      </c>
      <c r="E2" s="5">
        <v>96000</v>
      </c>
      <c r="F2" s="5"/>
      <c r="G2" s="5">
        <v>400</v>
      </c>
      <c r="H2" s="5"/>
      <c r="I2" s="5">
        <f>J2/G2</f>
        <v>200</v>
      </c>
      <c r="J2" s="5">
        <v>80000</v>
      </c>
      <c r="L2" s="7">
        <v>1</v>
      </c>
      <c r="M2" s="7" t="s">
        <v>1</v>
      </c>
      <c r="N2" s="7">
        <f>P2/O2</f>
        <v>200</v>
      </c>
      <c r="O2" s="8">
        <v>394.02</v>
      </c>
      <c r="P2" s="8">
        <f>O2*D2</f>
        <v>78804</v>
      </c>
    </row>
    <row r="3" spans="1:16" x14ac:dyDescent="0.3">
      <c r="A3" s="5"/>
      <c r="B3" s="5">
        <v>480</v>
      </c>
      <c r="C3" s="5"/>
      <c r="D3" s="5">
        <f t="shared" ref="D3:D8" si="0">E3/B3</f>
        <v>100</v>
      </c>
      <c r="E3" s="5">
        <v>48000</v>
      </c>
      <c r="F3" s="5"/>
      <c r="G3" s="5">
        <v>400</v>
      </c>
      <c r="H3" s="5"/>
      <c r="I3" s="5">
        <f t="shared" ref="I3:I8" si="1">J3/G3</f>
        <v>100</v>
      </c>
      <c r="J3" s="5">
        <v>40000</v>
      </c>
      <c r="L3" s="7">
        <v>2</v>
      </c>
      <c r="M3" s="7" t="s">
        <v>1</v>
      </c>
      <c r="N3" s="7">
        <f t="shared" ref="N3:N8" si="2">P3/O3</f>
        <v>100</v>
      </c>
      <c r="O3" s="8">
        <v>440</v>
      </c>
      <c r="P3" s="8">
        <f>O3*D3</f>
        <v>44000</v>
      </c>
    </row>
    <row r="4" spans="1:16" x14ac:dyDescent="0.3">
      <c r="A4" s="5"/>
      <c r="B4" s="5">
        <v>600</v>
      </c>
      <c r="C4" s="5"/>
      <c r="D4" s="5">
        <f t="shared" si="0"/>
        <v>300</v>
      </c>
      <c r="E4" s="5">
        <v>180000</v>
      </c>
      <c r="F4" s="5"/>
      <c r="G4" s="5">
        <v>500</v>
      </c>
      <c r="H4" s="5"/>
      <c r="I4" s="5">
        <f t="shared" si="1"/>
        <v>300</v>
      </c>
      <c r="J4" s="5">
        <v>150000</v>
      </c>
      <c r="L4" s="7">
        <v>3</v>
      </c>
      <c r="M4" s="7" t="s">
        <v>3</v>
      </c>
      <c r="N4" s="7">
        <f t="shared" si="2"/>
        <v>300</v>
      </c>
      <c r="O4" s="8">
        <v>550</v>
      </c>
      <c r="P4" s="8">
        <f>O4*D4</f>
        <v>165000</v>
      </c>
    </row>
    <row r="5" spans="1:16" x14ac:dyDescent="0.3">
      <c r="A5" s="5"/>
      <c r="B5" s="5">
        <v>950</v>
      </c>
      <c r="C5" s="5"/>
      <c r="D5" s="5">
        <f t="shared" si="0"/>
        <v>50</v>
      </c>
      <c r="E5" s="5">
        <v>47500</v>
      </c>
      <c r="F5" s="5"/>
      <c r="G5" s="5">
        <v>700</v>
      </c>
      <c r="H5" s="5"/>
      <c r="I5" s="5">
        <f t="shared" si="1"/>
        <v>50</v>
      </c>
      <c r="J5" s="5">
        <v>35000</v>
      </c>
      <c r="L5" s="7">
        <v>4</v>
      </c>
      <c r="M5" s="7" t="s">
        <v>5</v>
      </c>
      <c r="N5" s="7">
        <f t="shared" si="2"/>
        <v>50</v>
      </c>
      <c r="O5" s="8">
        <v>825</v>
      </c>
      <c r="P5" s="8">
        <f>O5*D5</f>
        <v>41250</v>
      </c>
    </row>
    <row r="6" spans="1:16" ht="26" x14ac:dyDescent="0.3">
      <c r="A6" s="5"/>
      <c r="B6" s="5">
        <v>600</v>
      </c>
      <c r="C6" s="5"/>
      <c r="D6" s="5">
        <f t="shared" si="0"/>
        <v>240</v>
      </c>
      <c r="E6" s="5">
        <v>144000</v>
      </c>
      <c r="F6" s="5"/>
      <c r="G6" s="5">
        <v>400</v>
      </c>
      <c r="H6" s="5"/>
      <c r="I6" s="5">
        <f t="shared" si="1"/>
        <v>240</v>
      </c>
      <c r="J6" s="5">
        <v>96000</v>
      </c>
      <c r="L6" s="7">
        <v>5</v>
      </c>
      <c r="M6" s="7" t="s">
        <v>6</v>
      </c>
      <c r="N6" s="7">
        <f t="shared" si="2"/>
        <v>240</v>
      </c>
      <c r="O6" s="8">
        <v>600</v>
      </c>
      <c r="P6" s="8">
        <f>O6*D6</f>
        <v>144000</v>
      </c>
    </row>
    <row r="7" spans="1:16" x14ac:dyDescent="0.3">
      <c r="A7" s="5"/>
      <c r="B7" s="5">
        <v>600</v>
      </c>
      <c r="C7" s="5"/>
      <c r="D7" s="5">
        <f t="shared" si="0"/>
        <v>420</v>
      </c>
      <c r="E7" s="5">
        <v>252000</v>
      </c>
      <c r="F7" s="5"/>
      <c r="G7" s="5">
        <v>600</v>
      </c>
      <c r="H7" s="5"/>
      <c r="I7" s="5">
        <f t="shared" si="1"/>
        <v>420</v>
      </c>
      <c r="J7" s="5">
        <v>252000</v>
      </c>
      <c r="L7" s="7">
        <v>6</v>
      </c>
      <c r="M7" s="7" t="s">
        <v>10</v>
      </c>
      <c r="N7" s="7">
        <f t="shared" si="2"/>
        <v>420</v>
      </c>
      <c r="O7" s="8">
        <f>AVERAGE(165,B12)</f>
        <v>382.5</v>
      </c>
      <c r="P7" s="8">
        <f>O7*D7</f>
        <v>160650</v>
      </c>
    </row>
    <row r="8" spans="1:16" ht="26" x14ac:dyDescent="0.3">
      <c r="A8" s="5"/>
      <c r="B8" s="5">
        <v>3100</v>
      </c>
      <c r="C8" s="5"/>
      <c r="D8" s="5">
        <f t="shared" si="0"/>
        <v>60</v>
      </c>
      <c r="E8" s="5">
        <v>186000</v>
      </c>
      <c r="F8" s="5"/>
      <c r="G8" s="5">
        <v>3500</v>
      </c>
      <c r="H8" s="5"/>
      <c r="I8" s="5">
        <f t="shared" si="1"/>
        <v>60</v>
      </c>
      <c r="J8" s="5">
        <v>210000</v>
      </c>
      <c r="L8" s="7">
        <v>7</v>
      </c>
      <c r="M8" s="7" t="s">
        <v>11</v>
      </c>
      <c r="N8" s="7">
        <f t="shared" si="2"/>
        <v>60</v>
      </c>
      <c r="O8" s="8">
        <v>3300</v>
      </c>
      <c r="P8" s="8">
        <f>O8*D8</f>
        <v>198000</v>
      </c>
    </row>
    <row r="9" spans="1:16" ht="39" x14ac:dyDescent="0.3">
      <c r="A9" s="5"/>
      <c r="B9" s="5">
        <f>AVERAGE(B4,G4)</f>
        <v>550</v>
      </c>
      <c r="C9" s="5"/>
      <c r="D9" s="5"/>
      <c r="E9" s="5">
        <f>AVERAGE(E4,J4)</f>
        <v>165000</v>
      </c>
      <c r="F9" s="5"/>
      <c r="G9" s="5"/>
      <c r="H9" s="5"/>
      <c r="I9" s="5" t="s">
        <v>2</v>
      </c>
      <c r="J9" s="5">
        <f>O4*D4</f>
        <v>165000</v>
      </c>
      <c r="L9" s="2">
        <v>8</v>
      </c>
      <c r="M9" s="2" t="s">
        <v>18</v>
      </c>
      <c r="N9" s="3">
        <v>20</v>
      </c>
      <c r="O9" s="9">
        <f>AVERAGE(323.1,259,318)</f>
        <v>300.03333333333336</v>
      </c>
      <c r="P9" s="9">
        <f t="shared" ref="P9:P17" si="3">N9*O9</f>
        <v>6000.666666666667</v>
      </c>
    </row>
    <row r="10" spans="1:16" ht="39" x14ac:dyDescent="0.3">
      <c r="A10" s="5"/>
      <c r="B10" s="5">
        <f>AVERAGE(B5,G5)</f>
        <v>825</v>
      </c>
      <c r="C10" s="5"/>
      <c r="D10" s="5"/>
      <c r="E10" s="5">
        <f>AVERAGE(E5,J5)</f>
        <v>41250</v>
      </c>
      <c r="F10" s="5"/>
      <c r="G10" s="5"/>
      <c r="H10" s="5"/>
      <c r="I10" s="5" t="s">
        <v>4</v>
      </c>
      <c r="J10" s="5">
        <f>O5*D5</f>
        <v>41250</v>
      </c>
      <c r="L10" s="2">
        <v>9</v>
      </c>
      <c r="M10" s="2" t="s">
        <v>19</v>
      </c>
      <c r="N10" s="3">
        <v>20</v>
      </c>
      <c r="O10" s="9">
        <f>AVERAGE(446.17,446.17,470.96)</f>
        <v>454.43333333333334</v>
      </c>
      <c r="P10" s="9">
        <f t="shared" si="3"/>
        <v>9088.6666666666661</v>
      </c>
    </row>
    <row r="11" spans="1:16" ht="39" x14ac:dyDescent="0.3">
      <c r="A11" s="5"/>
      <c r="B11" s="5">
        <f>AVERAGE(B6,G6)</f>
        <v>500</v>
      </c>
      <c r="C11" s="5"/>
      <c r="D11" s="5"/>
      <c r="E11" s="5">
        <f>AVERAGE(E6,J6)</f>
        <v>120000</v>
      </c>
      <c r="F11" s="5"/>
      <c r="G11" s="5"/>
      <c r="H11" s="5"/>
      <c r="I11" s="5" t="s">
        <v>7</v>
      </c>
      <c r="J11" s="5">
        <f>O6*D6</f>
        <v>144000</v>
      </c>
      <c r="L11" s="2">
        <v>10</v>
      </c>
      <c r="M11" s="2" t="s">
        <v>20</v>
      </c>
      <c r="N11" s="3">
        <v>20</v>
      </c>
      <c r="O11" s="9">
        <f>AVERAGE(198.92,213.9,193)</f>
        <v>201.93999999999997</v>
      </c>
      <c r="P11" s="9">
        <f t="shared" si="3"/>
        <v>4038.7999999999993</v>
      </c>
    </row>
    <row r="12" spans="1:16" ht="39" x14ac:dyDescent="0.3">
      <c r="A12" s="5"/>
      <c r="B12" s="5">
        <f>AVERAGE(B7,G7)</f>
        <v>600</v>
      </c>
      <c r="C12" s="5"/>
      <c r="D12" s="5"/>
      <c r="E12" s="5">
        <f>AVERAGE(E7,J7)</f>
        <v>252000</v>
      </c>
      <c r="F12" s="5"/>
      <c r="G12" s="5"/>
      <c r="H12" s="5"/>
      <c r="I12" s="5" t="s">
        <v>8</v>
      </c>
      <c r="J12" s="5">
        <f>O7*D7</f>
        <v>160650</v>
      </c>
      <c r="L12" s="2">
        <v>11</v>
      </c>
      <c r="M12" s="2" t="s">
        <v>21</v>
      </c>
      <c r="N12" s="3">
        <v>20</v>
      </c>
      <c r="O12" s="9">
        <f>AVERAGE(249.9,278.99,269.99)</f>
        <v>266.29333333333335</v>
      </c>
      <c r="P12" s="9">
        <f t="shared" si="3"/>
        <v>5325.8666666666668</v>
      </c>
    </row>
    <row r="13" spans="1:16" ht="39" x14ac:dyDescent="0.3">
      <c r="A13" s="5"/>
      <c r="B13" s="5">
        <f>AVERAGE(B8,G8)</f>
        <v>3300</v>
      </c>
      <c r="C13" s="5"/>
      <c r="D13" s="5"/>
      <c r="E13" s="5">
        <f>AVERAGE(E8,J8)</f>
        <v>198000</v>
      </c>
      <c r="F13" s="5"/>
      <c r="G13" s="5"/>
      <c r="H13" s="5"/>
      <c r="I13" s="5" t="s">
        <v>9</v>
      </c>
      <c r="J13" s="5">
        <f>O8*D8</f>
        <v>198000</v>
      </c>
      <c r="L13" s="2">
        <v>12</v>
      </c>
      <c r="M13" s="2" t="s">
        <v>22</v>
      </c>
      <c r="N13" s="3">
        <v>20</v>
      </c>
      <c r="O13" s="9">
        <f>AVERAGE(405,364.5,361.63)</f>
        <v>377.04333333333335</v>
      </c>
      <c r="P13" s="9">
        <f t="shared" si="3"/>
        <v>7540.8666666666668</v>
      </c>
    </row>
    <row r="14" spans="1:16" ht="26" x14ac:dyDescent="0.3">
      <c r="A14" s="5"/>
      <c r="B14" s="5">
        <f>SUM(B9:B13)</f>
        <v>5775</v>
      </c>
      <c r="C14" s="5"/>
      <c r="D14" s="5"/>
      <c r="E14" s="5">
        <f>SUM(E9:E13)</f>
        <v>776250</v>
      </c>
      <c r="F14" s="5"/>
      <c r="G14" s="5"/>
      <c r="H14" s="5"/>
      <c r="I14" s="5"/>
      <c r="J14" s="5">
        <f>SUM(J9:J13)</f>
        <v>708900</v>
      </c>
      <c r="L14" s="2">
        <v>13</v>
      </c>
      <c r="M14" s="2" t="s">
        <v>23</v>
      </c>
      <c r="N14" s="3">
        <v>20</v>
      </c>
      <c r="O14" s="9">
        <f>AVERAGE(500,700,550)</f>
        <v>583.33333333333337</v>
      </c>
      <c r="P14" s="9">
        <f t="shared" si="3"/>
        <v>11666.666666666668</v>
      </c>
    </row>
    <row r="15" spans="1:16" ht="39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L15" s="2">
        <v>14</v>
      </c>
      <c r="M15" s="2" t="s">
        <v>24</v>
      </c>
      <c r="N15" s="3">
        <v>20</v>
      </c>
      <c r="O15" s="9">
        <f>AVERAGE(699.93,709.9,861.21)</f>
        <v>757.01333333333332</v>
      </c>
      <c r="P15" s="9">
        <f t="shared" si="3"/>
        <v>15140.266666666666</v>
      </c>
    </row>
    <row r="16" spans="1:16" ht="39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L16" s="2">
        <v>15</v>
      </c>
      <c r="M16" s="2" t="s">
        <v>25</v>
      </c>
      <c r="N16" s="3">
        <v>20</v>
      </c>
      <c r="O16" s="9">
        <f>AVERAGE(646.24,509.31,399)</f>
        <v>518.18333333333328</v>
      </c>
      <c r="P16" s="9">
        <f t="shared" si="3"/>
        <v>10363.666666666666</v>
      </c>
    </row>
    <row r="17" spans="1:16" ht="26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L17" s="2">
        <v>16</v>
      </c>
      <c r="M17" s="4" t="s">
        <v>26</v>
      </c>
      <c r="N17" s="3">
        <v>20</v>
      </c>
      <c r="O17" s="9">
        <f>AVERAGE(90,120,100)</f>
        <v>103.33333333333333</v>
      </c>
      <c r="P17" s="9">
        <f t="shared" si="3"/>
        <v>2066.6666666666665</v>
      </c>
    </row>
    <row r="18" spans="1:16" ht="31.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L18" s="14">
        <v>17</v>
      </c>
      <c r="M18" s="14" t="s">
        <v>27</v>
      </c>
      <c r="N18" s="12">
        <v>20</v>
      </c>
      <c r="O18" s="10">
        <f>AVERAGE(319.6,260.36,247.34)</f>
        <v>275.76666666666671</v>
      </c>
      <c r="P18" s="10">
        <f t="shared" ref="P18" si="4">N18*O18</f>
        <v>5515.3333333333339</v>
      </c>
    </row>
    <row r="19" spans="1:16" ht="1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L19" s="15"/>
      <c r="M19" s="15"/>
      <c r="N19" s="13"/>
      <c r="O19" s="11"/>
      <c r="P19" s="11"/>
    </row>
    <row r="20" spans="1:16" ht="3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L20" s="2">
        <v>18</v>
      </c>
      <c r="M20" s="2" t="s">
        <v>28</v>
      </c>
      <c r="N20" s="3">
        <v>20</v>
      </c>
      <c r="O20" s="9">
        <f>AVERAGE(355.3,355.3,374)</f>
        <v>361.5333333333333</v>
      </c>
      <c r="P20" s="9">
        <f t="shared" ref="P20:P33" si="5">O20*N20</f>
        <v>7230.6666666666661</v>
      </c>
    </row>
    <row r="21" spans="1:16" ht="3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L21" s="2">
        <v>19</v>
      </c>
      <c r="M21" s="2" t="s">
        <v>29</v>
      </c>
      <c r="N21" s="3">
        <v>20</v>
      </c>
      <c r="O21" s="9">
        <f>AVERAGE(196.58,196.58,196.58)</f>
        <v>196.58</v>
      </c>
      <c r="P21" s="9">
        <f t="shared" si="5"/>
        <v>3931.6000000000004</v>
      </c>
    </row>
    <row r="22" spans="1:16" ht="3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L22" s="2">
        <v>20</v>
      </c>
      <c r="M22" s="2" t="s">
        <v>30</v>
      </c>
      <c r="N22" s="3">
        <v>30</v>
      </c>
      <c r="O22" s="9">
        <f>AVERAGE(387.03,379.05,399)</f>
        <v>388.35999999999996</v>
      </c>
      <c r="P22" s="9">
        <f t="shared" si="5"/>
        <v>11650.8</v>
      </c>
    </row>
    <row r="23" spans="1:16" ht="3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L23" s="2">
        <v>21</v>
      </c>
      <c r="M23" s="2" t="s">
        <v>31</v>
      </c>
      <c r="N23" s="3">
        <v>30</v>
      </c>
      <c r="O23" s="9">
        <f>AVERAGE(700,850,750)</f>
        <v>766.66666666666663</v>
      </c>
      <c r="P23" s="9">
        <f t="shared" si="5"/>
        <v>23000</v>
      </c>
    </row>
    <row r="24" spans="1:16" ht="3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L24" s="2">
        <v>22</v>
      </c>
      <c r="M24" s="2" t="s">
        <v>32</v>
      </c>
      <c r="N24" s="3">
        <v>30</v>
      </c>
      <c r="O24" s="9">
        <f>AVERAGE(450,200,350)</f>
        <v>333.33333333333331</v>
      </c>
      <c r="P24" s="9">
        <f t="shared" si="5"/>
        <v>10000</v>
      </c>
    </row>
    <row r="25" spans="1:16" ht="26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L25" s="2">
        <v>23</v>
      </c>
      <c r="M25" s="2" t="s">
        <v>33</v>
      </c>
      <c r="N25" s="3">
        <v>30</v>
      </c>
      <c r="O25" s="9">
        <f>AVERAGE(160,200,150)</f>
        <v>170</v>
      </c>
      <c r="P25" s="9">
        <f t="shared" si="5"/>
        <v>5100</v>
      </c>
    </row>
    <row r="26" spans="1:16" x14ac:dyDescent="0.3">
      <c r="L26" s="2">
        <v>24</v>
      </c>
      <c r="M26" s="2" t="s">
        <v>34</v>
      </c>
      <c r="N26" s="3">
        <v>300</v>
      </c>
      <c r="O26" s="9">
        <f>AVERAGE(89.9,94.47,89.75)</f>
        <v>91.373333333333335</v>
      </c>
      <c r="P26" s="9">
        <f t="shared" si="5"/>
        <v>27412</v>
      </c>
    </row>
    <row r="27" spans="1:16" ht="39" x14ac:dyDescent="0.3">
      <c r="L27" s="2">
        <v>25</v>
      </c>
      <c r="M27" s="2" t="s">
        <v>35</v>
      </c>
      <c r="N27" s="3">
        <v>200</v>
      </c>
      <c r="O27" s="9">
        <f>AVERAGE(389.71,372.49,382.49)</f>
        <v>381.56333333333333</v>
      </c>
      <c r="P27" s="9">
        <f t="shared" si="5"/>
        <v>76312.666666666672</v>
      </c>
    </row>
    <row r="28" spans="1:16" x14ac:dyDescent="0.3">
      <c r="L28" s="2">
        <v>26</v>
      </c>
      <c r="M28" s="2" t="s">
        <v>36</v>
      </c>
      <c r="N28" s="3">
        <v>50</v>
      </c>
      <c r="O28" s="9">
        <f>AVERAGE(70,80,50,10)</f>
        <v>52.5</v>
      </c>
      <c r="P28" s="9">
        <f t="shared" si="5"/>
        <v>2625</v>
      </c>
    </row>
    <row r="29" spans="1:16" x14ac:dyDescent="0.3">
      <c r="L29" s="4">
        <v>27</v>
      </c>
      <c r="M29" s="2" t="s">
        <v>37</v>
      </c>
      <c r="N29" s="3">
        <v>50</v>
      </c>
      <c r="O29" s="9">
        <f>AVERAGE(50,35,25)</f>
        <v>36.666666666666664</v>
      </c>
      <c r="P29" s="9">
        <f t="shared" si="5"/>
        <v>1833.3333333333333</v>
      </c>
    </row>
    <row r="30" spans="1:16" x14ac:dyDescent="0.3">
      <c r="L30" s="4">
        <v>28</v>
      </c>
      <c r="M30" s="2" t="s">
        <v>38</v>
      </c>
      <c r="N30" s="3">
        <v>50</v>
      </c>
      <c r="O30" s="9">
        <f>AVERAGE(50,30,40)</f>
        <v>40</v>
      </c>
      <c r="P30" s="9">
        <f t="shared" si="5"/>
        <v>2000</v>
      </c>
    </row>
    <row r="31" spans="1:16" x14ac:dyDescent="0.3">
      <c r="L31" s="4">
        <v>29</v>
      </c>
      <c r="M31" s="2" t="s">
        <v>39</v>
      </c>
      <c r="N31" s="3">
        <v>50</v>
      </c>
      <c r="O31" s="9">
        <f>AVERAGE(40,35,20)</f>
        <v>31.666666666666668</v>
      </c>
      <c r="P31" s="9">
        <f t="shared" si="5"/>
        <v>1583.3333333333335</v>
      </c>
    </row>
    <row r="32" spans="1:16" x14ac:dyDescent="0.3">
      <c r="L32" s="4">
        <v>30</v>
      </c>
      <c r="M32" s="2" t="s">
        <v>40</v>
      </c>
      <c r="N32" s="3">
        <v>50</v>
      </c>
      <c r="O32" s="9">
        <f>AVERAGE(70,80,85)</f>
        <v>78.333333333333329</v>
      </c>
      <c r="P32" s="9">
        <f t="shared" si="5"/>
        <v>3916.6666666666665</v>
      </c>
    </row>
    <row r="33" spans="12:16" x14ac:dyDescent="0.3">
      <c r="L33" s="4">
        <v>31</v>
      </c>
      <c r="M33" s="2" t="s">
        <v>41</v>
      </c>
      <c r="N33" s="3">
        <v>50</v>
      </c>
      <c r="O33" s="9">
        <f>AVERAGE(15,20,10)</f>
        <v>15</v>
      </c>
      <c r="P33" s="9">
        <f t="shared" si="5"/>
        <v>750</v>
      </c>
    </row>
    <row r="34" spans="12:16" x14ac:dyDescent="0.3">
      <c r="L34" s="4">
        <v>32</v>
      </c>
      <c r="M34" s="2" t="s">
        <v>42</v>
      </c>
      <c r="N34" s="3">
        <v>50</v>
      </c>
      <c r="O34" s="9">
        <f>AVERAGE(30,40,85)</f>
        <v>51.666666666666664</v>
      </c>
      <c r="P34" s="9">
        <f t="shared" ref="P34:P39" si="6">O34*N34</f>
        <v>2583.333333333333</v>
      </c>
    </row>
    <row r="35" spans="12:16" x14ac:dyDescent="0.3">
      <c r="L35" s="4">
        <v>33</v>
      </c>
      <c r="M35" s="2" t="s">
        <v>43</v>
      </c>
      <c r="N35" s="3">
        <v>50</v>
      </c>
      <c r="O35" s="9">
        <f>AVERAGE(50,40,35)</f>
        <v>41.666666666666664</v>
      </c>
      <c r="P35" s="9">
        <f t="shared" si="6"/>
        <v>2083.333333333333</v>
      </c>
    </row>
    <row r="36" spans="12:16" x14ac:dyDescent="0.3">
      <c r="L36" s="4">
        <v>34</v>
      </c>
      <c r="M36" s="2" t="s">
        <v>44</v>
      </c>
      <c r="N36" s="3">
        <v>50</v>
      </c>
      <c r="O36" s="9">
        <f>AVERAGE(50,40,45)</f>
        <v>45</v>
      </c>
      <c r="P36" s="9">
        <f t="shared" si="6"/>
        <v>2250</v>
      </c>
    </row>
    <row r="37" spans="12:16" x14ac:dyDescent="0.3">
      <c r="L37" s="4">
        <v>35</v>
      </c>
      <c r="M37" s="2" t="s">
        <v>45</v>
      </c>
      <c r="N37" s="3">
        <v>50</v>
      </c>
      <c r="O37" s="9">
        <f>AVERAGE(15,20,10)</f>
        <v>15</v>
      </c>
      <c r="P37" s="9">
        <f t="shared" si="6"/>
        <v>750</v>
      </c>
    </row>
    <row r="38" spans="12:16" x14ac:dyDescent="0.3">
      <c r="L38" s="4">
        <v>36</v>
      </c>
      <c r="M38" s="2" t="s">
        <v>46</v>
      </c>
      <c r="N38" s="3">
        <v>50</v>
      </c>
      <c r="O38" s="9">
        <f>AVERAGE(15,20,10)</f>
        <v>15</v>
      </c>
      <c r="P38" s="9">
        <f t="shared" si="6"/>
        <v>750</v>
      </c>
    </row>
    <row r="39" spans="12:16" x14ac:dyDescent="0.3">
      <c r="L39" s="4">
        <v>37</v>
      </c>
      <c r="M39" s="2" t="s">
        <v>47</v>
      </c>
      <c r="N39" s="3">
        <v>50</v>
      </c>
      <c r="O39" s="9">
        <f>AVERAGE(15,20,10)</f>
        <v>15</v>
      </c>
      <c r="P39" s="9">
        <f t="shared" si="6"/>
        <v>750</v>
      </c>
    </row>
  </sheetData>
  <mergeCells count="5">
    <mergeCell ref="P18:P19"/>
    <mergeCell ref="O18:O19"/>
    <mergeCell ref="N18:N19"/>
    <mergeCell ref="L18:L19"/>
    <mergeCell ref="M18:M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FIRMINO</dc:creator>
  <cp:lastModifiedBy>MARCELO FIRMINO</cp:lastModifiedBy>
  <dcterms:created xsi:type="dcterms:W3CDTF">2021-05-26T16:33:47Z</dcterms:created>
  <dcterms:modified xsi:type="dcterms:W3CDTF">2023-01-13T01:46:53Z</dcterms:modified>
</cp:coreProperties>
</file>