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/projeto_mestrado/"/>
    </mc:Choice>
  </mc:AlternateContent>
  <xr:revisionPtr revIDLastSave="25" documentId="8_{15E181A0-D82B-4C74-ACFA-2FA61CD9EC4D}" xr6:coauthVersionLast="47" xr6:coauthVersionMax="47" xr10:uidLastSave="{B0AA97CD-6009-44E2-83AF-27936344FD27}"/>
  <bookViews>
    <workbookView xWindow="-110" yWindow="-110" windowWidth="19420" windowHeight="10300" activeTab="2" xr2:uid="{00000000-000D-0000-FFFF-FFFF00000000}"/>
  </bookViews>
  <sheets>
    <sheet name="Schilthuis" sheetId="3" r:id="rId1"/>
    <sheet name="Hurst Mod." sheetId="2" r:id="rId2"/>
    <sheet name="Fetkovic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 s="1"/>
  <c r="H4" i="1"/>
  <c r="G4" i="1"/>
  <c r="Q1" i="1"/>
  <c r="G4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3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H2" i="3"/>
  <c r="F2" i="3"/>
  <c r="H2" i="2"/>
  <c r="G3" i="2"/>
  <c r="G4" i="2" s="1"/>
  <c r="H4" i="2" s="1"/>
  <c r="F5" i="2"/>
  <c r="F4" i="2"/>
  <c r="F3" i="2"/>
  <c r="F2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E4" i="2"/>
  <c r="E3" i="2"/>
  <c r="F4" i="1"/>
  <c r="G2" i="1"/>
  <c r="F3" i="1"/>
  <c r="H3" i="1" s="1"/>
  <c r="G3" i="1" s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6" i="1"/>
  <c r="E5" i="1"/>
  <c r="E4" i="1"/>
  <c r="E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H3" i="3" l="1"/>
  <c r="H3" i="2"/>
  <c r="G5" i="2"/>
  <c r="H6" i="1" l="1"/>
  <c r="G6" i="1" s="1"/>
  <c r="H7" i="1" s="1"/>
  <c r="H4" i="3"/>
  <c r="H5" i="2"/>
  <c r="G6" i="2"/>
  <c r="H5" i="3" l="1"/>
  <c r="H6" i="2"/>
  <c r="G7" i="2"/>
  <c r="G7" i="1"/>
  <c r="H8" i="1" s="1"/>
  <c r="H6" i="3" l="1"/>
  <c r="G8" i="2"/>
  <c r="H7" i="2"/>
  <c r="G8" i="1"/>
  <c r="H9" i="1" s="1"/>
  <c r="H7" i="3" l="1"/>
  <c r="G9" i="2"/>
  <c r="H8" i="2"/>
  <c r="G9" i="1"/>
  <c r="H10" i="1" s="1"/>
  <c r="H8" i="3" l="1"/>
  <c r="G10" i="2"/>
  <c r="H9" i="2"/>
  <c r="G10" i="1"/>
  <c r="H11" i="1" s="1"/>
  <c r="H9" i="3" l="1"/>
  <c r="G11" i="2"/>
  <c r="H10" i="2"/>
  <c r="G11" i="1"/>
  <c r="H12" i="1" s="1"/>
  <c r="H10" i="3" l="1"/>
  <c r="G12" i="2"/>
  <c r="H11" i="2"/>
  <c r="G12" i="1"/>
  <c r="H13" i="1" s="1"/>
  <c r="H11" i="3" l="1"/>
  <c r="G13" i="2"/>
  <c r="H12" i="2"/>
  <c r="G13" i="1"/>
  <c r="H14" i="1" s="1"/>
  <c r="H12" i="3" l="1"/>
  <c r="G14" i="2"/>
  <c r="H13" i="2"/>
  <c r="G14" i="1"/>
  <c r="H15" i="1" s="1"/>
  <c r="H13" i="3" l="1"/>
  <c r="G15" i="2"/>
  <c r="H14" i="2"/>
  <c r="G15" i="1"/>
  <c r="H16" i="1" s="1"/>
  <c r="H14" i="3" l="1"/>
  <c r="G16" i="2"/>
  <c r="H15" i="2"/>
  <c r="G16" i="1"/>
  <c r="H17" i="1" s="1"/>
  <c r="H15" i="3" l="1"/>
  <c r="G17" i="2"/>
  <c r="H16" i="2"/>
  <c r="G17" i="1"/>
  <c r="H18" i="1" s="1"/>
  <c r="H16" i="3" l="1"/>
  <c r="G18" i="2"/>
  <c r="H17" i="2"/>
  <c r="G18" i="1"/>
  <c r="H19" i="1" s="1"/>
  <c r="H17" i="3" l="1"/>
  <c r="G19" i="2"/>
  <c r="H18" i="2"/>
  <c r="G19" i="1"/>
  <c r="H20" i="1" s="1"/>
  <c r="H18" i="3" l="1"/>
  <c r="G20" i="2"/>
  <c r="H19" i="2"/>
  <c r="G20" i="1"/>
  <c r="H21" i="1" s="1"/>
  <c r="H19" i="3" l="1"/>
  <c r="G21" i="2"/>
  <c r="H20" i="2"/>
  <c r="G21" i="1"/>
  <c r="H22" i="1" s="1"/>
  <c r="H20" i="3" l="1"/>
  <c r="G22" i="2"/>
  <c r="H21" i="2"/>
  <c r="G22" i="1"/>
  <c r="H23" i="1" s="1"/>
  <c r="H21" i="3" l="1"/>
  <c r="G23" i="2"/>
  <c r="H22" i="2"/>
  <c r="G23" i="1"/>
  <c r="H24" i="1" s="1"/>
  <c r="H22" i="3" l="1"/>
  <c r="G24" i="2"/>
  <c r="H23" i="2"/>
  <c r="G24" i="1"/>
  <c r="H25" i="1" s="1"/>
  <c r="H23" i="3" l="1"/>
  <c r="G25" i="2"/>
  <c r="H24" i="2"/>
  <c r="G25" i="1"/>
  <c r="H26" i="1" s="1"/>
  <c r="H24" i="3" l="1"/>
  <c r="G26" i="2"/>
  <c r="H25" i="2"/>
  <c r="G26" i="1"/>
  <c r="H27" i="1" s="1"/>
  <c r="H25" i="3" l="1"/>
  <c r="G27" i="2"/>
  <c r="H26" i="2"/>
  <c r="G27" i="1"/>
  <c r="H28" i="1" s="1"/>
  <c r="H26" i="3" l="1"/>
  <c r="G28" i="2"/>
  <c r="H27" i="2"/>
  <c r="G28" i="1"/>
  <c r="H29" i="1" s="1"/>
  <c r="H27" i="3" l="1"/>
  <c r="G29" i="2"/>
  <c r="H28" i="2"/>
  <c r="G29" i="1"/>
  <c r="H30" i="1" s="1"/>
  <c r="H28" i="3" l="1"/>
  <c r="G30" i="2"/>
  <c r="H29" i="2"/>
  <c r="G30" i="1"/>
  <c r="H31" i="1" s="1"/>
  <c r="H29" i="3" l="1"/>
  <c r="G31" i="2"/>
  <c r="H30" i="2"/>
  <c r="G31" i="1"/>
  <c r="H32" i="1" s="1"/>
  <c r="H30" i="3" l="1"/>
  <c r="G32" i="2"/>
  <c r="H31" i="2"/>
  <c r="G32" i="1"/>
  <c r="H33" i="1" s="1"/>
  <c r="H31" i="3" l="1"/>
  <c r="G33" i="2"/>
  <c r="H32" i="2"/>
  <c r="G33" i="1"/>
  <c r="H34" i="1" s="1"/>
  <c r="H32" i="3" l="1"/>
  <c r="G34" i="2"/>
  <c r="H33" i="2"/>
  <c r="G34" i="1"/>
  <c r="H35" i="1" s="1"/>
  <c r="H33" i="3" l="1"/>
  <c r="G35" i="2"/>
  <c r="H34" i="2"/>
  <c r="G35" i="1"/>
  <c r="H36" i="1" s="1"/>
  <c r="H34" i="3" l="1"/>
  <c r="G36" i="2"/>
  <c r="H35" i="2"/>
  <c r="G36" i="1"/>
  <c r="H37" i="1" s="1"/>
  <c r="H35" i="3" l="1"/>
  <c r="G37" i="2"/>
  <c r="H36" i="2"/>
  <c r="G37" i="1"/>
  <c r="H38" i="1" s="1"/>
  <c r="H36" i="3" l="1"/>
  <c r="G38" i="2"/>
  <c r="H37" i="2"/>
  <c r="G38" i="1"/>
  <c r="H39" i="1" s="1"/>
  <c r="H37" i="3" l="1"/>
  <c r="G39" i="2"/>
  <c r="H38" i="2"/>
  <c r="G39" i="1"/>
  <c r="H40" i="1" s="1"/>
  <c r="H38" i="3" l="1"/>
  <c r="G40" i="2"/>
  <c r="H39" i="2"/>
  <c r="G40" i="1"/>
  <c r="H41" i="1" s="1"/>
  <c r="H39" i="3" l="1"/>
  <c r="G41" i="2"/>
  <c r="H40" i="2"/>
  <c r="G41" i="1"/>
  <c r="H42" i="1" s="1"/>
  <c r="H40" i="3" l="1"/>
  <c r="G42" i="2"/>
  <c r="H41" i="2"/>
  <c r="G42" i="1"/>
  <c r="H43" i="1" s="1"/>
  <c r="H41" i="3" l="1"/>
  <c r="G43" i="2"/>
  <c r="H42" i="2"/>
  <c r="G43" i="1"/>
  <c r="H44" i="1" s="1"/>
  <c r="H42" i="3" l="1"/>
  <c r="G44" i="2"/>
  <c r="H43" i="2"/>
  <c r="G44" i="1"/>
  <c r="H45" i="1" s="1"/>
  <c r="H43" i="3" l="1"/>
  <c r="G45" i="2"/>
  <c r="H44" i="2"/>
  <c r="G45" i="1"/>
  <c r="H46" i="1" s="1"/>
  <c r="H44" i="3" l="1"/>
  <c r="G46" i="2"/>
  <c r="H45" i="2"/>
  <c r="G46" i="1"/>
  <c r="H47" i="1" s="1"/>
  <c r="H45" i="3" l="1"/>
  <c r="G47" i="2"/>
  <c r="H46" i="2"/>
  <c r="G47" i="1"/>
  <c r="H48" i="1" s="1"/>
  <c r="H46" i="3" l="1"/>
  <c r="G48" i="2"/>
  <c r="H47" i="2"/>
  <c r="G48" i="1"/>
  <c r="H49" i="1" s="1"/>
  <c r="H47" i="3" l="1"/>
  <c r="G49" i="2"/>
  <c r="H48" i="2"/>
  <c r="G49" i="1"/>
  <c r="H50" i="1" s="1"/>
  <c r="G50" i="1" s="1"/>
  <c r="H48" i="3" l="1"/>
  <c r="G50" i="2"/>
  <c r="H50" i="2" s="1"/>
  <c r="H49" i="2"/>
  <c r="H50" i="3" l="1"/>
  <c r="H49" i="3"/>
</calcChain>
</file>

<file path=xl/sharedStrings.xml><?xml version="1.0" encoding="utf-8"?>
<sst xmlns="http://schemas.openxmlformats.org/spreadsheetml/2006/main" count="44" uniqueCount="26">
  <si>
    <t>Date</t>
  </si>
  <si>
    <t>Press</t>
  </si>
  <si>
    <t>t</t>
  </si>
  <si>
    <t>We</t>
  </si>
  <si>
    <t>We_pred</t>
  </si>
  <si>
    <t>dt</t>
  </si>
  <si>
    <t>p_med</t>
  </si>
  <si>
    <t>pa_med</t>
  </si>
  <si>
    <r>
      <t>∆We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 xml:space="preserve"> = (Wei/pi).(p</t>
    </r>
    <r>
      <rPr>
        <vertAlign val="subscript"/>
        <sz val="11"/>
        <color rgb="FF00B050"/>
        <rFont val="Calibri"/>
        <family val="2"/>
        <scheme val="minor"/>
      </rPr>
      <t>an-1</t>
    </r>
    <r>
      <rPr>
        <sz val="11"/>
        <color rgb="FF00B050"/>
        <rFont val="Calibri"/>
        <family val="2"/>
        <scheme val="minor"/>
      </rPr>
      <t>-p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).[1-exp(-J.pi.∆t/Wei)]</t>
    </r>
  </si>
  <si>
    <t>n=1....n</t>
  </si>
  <si>
    <r>
      <t>pa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=pi.[1-We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/Wei]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</si>
  <si>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n-1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]/2</t>
    </r>
  </si>
  <si>
    <r>
      <t>∆t = t</t>
    </r>
    <r>
      <rPr>
        <vertAlign val="subscript"/>
        <sz val="11"/>
        <color rgb="FF00B050"/>
        <rFont val="Calibri"/>
        <family val="2"/>
        <scheme val="minor"/>
      </rPr>
      <t>n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n-1</t>
    </r>
  </si>
  <si>
    <t>Wei</t>
  </si>
  <si>
    <t>J</t>
  </si>
  <si>
    <t>We = C.∫[(pi-p)/ln(at)].dt</t>
  </si>
  <si>
    <r>
      <t>We = C.∑[(pi-p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)/ln(at)]*∆t</t>
    </r>
  </si>
  <si>
    <r>
      <t>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=[p</t>
    </r>
    <r>
      <rPr>
        <vertAlign val="subscript"/>
        <sz val="11"/>
        <color rgb="FF00B050"/>
        <rFont val="Calibri"/>
        <family val="2"/>
        <scheme val="minor"/>
      </rPr>
      <t>j</t>
    </r>
    <r>
      <rPr>
        <sz val="11"/>
        <color rgb="FF00B050"/>
        <rFont val="Calibri"/>
        <family val="2"/>
        <scheme val="minor"/>
      </rPr>
      <t>+p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]/2</t>
    </r>
  </si>
  <si>
    <t>j=0....n-1</t>
  </si>
  <si>
    <r>
      <t>∆t = t</t>
    </r>
    <r>
      <rPr>
        <vertAlign val="subscript"/>
        <sz val="11"/>
        <color rgb="FF00B050"/>
        <rFont val="Calibri"/>
        <family val="2"/>
        <scheme val="minor"/>
      </rPr>
      <t>j+1</t>
    </r>
    <r>
      <rPr>
        <sz val="11"/>
        <color rgb="FF00B050"/>
        <rFont val="Calibri"/>
        <family val="2"/>
        <scheme val="minor"/>
      </rPr>
      <t>-t</t>
    </r>
    <r>
      <rPr>
        <vertAlign val="subscript"/>
        <sz val="11"/>
        <color rgb="FF00B050"/>
        <rFont val="Calibri"/>
        <family val="2"/>
        <scheme val="minor"/>
      </rPr>
      <t>j</t>
    </r>
  </si>
  <si>
    <t>C</t>
  </si>
  <si>
    <t>a</t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</si>
  <si>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]/ln(at)*∆t</t>
    </r>
  </si>
  <si>
    <t>We = J∫(pi-p).dt</t>
  </si>
  <si>
    <r>
      <t>We=J.</t>
    </r>
    <r>
      <rPr>
        <sz val="11"/>
        <color rgb="FF00B050"/>
        <rFont val="Calibri"/>
        <family val="2"/>
      </rPr>
      <t>∑[p</t>
    </r>
    <r>
      <rPr>
        <vertAlign val="subscript"/>
        <sz val="11"/>
        <color rgb="FF00B050"/>
        <rFont val="Calibri"/>
        <family val="2"/>
      </rPr>
      <t>i</t>
    </r>
    <r>
      <rPr>
        <sz val="11"/>
        <color rgb="FF00B050"/>
        <rFont val="Calibri"/>
        <family val="2"/>
      </rPr>
      <t>-p</t>
    </r>
    <r>
      <rPr>
        <vertAlign val="subscript"/>
        <sz val="11"/>
        <color rgb="FF00B050"/>
        <rFont val="Calibri"/>
        <family val="2"/>
      </rPr>
      <t>j+1</t>
    </r>
    <r>
      <rPr>
        <sz val="11"/>
        <color rgb="FF00B050"/>
        <rFont val="Calibri"/>
        <family val="2"/>
      </rPr>
      <t>]*∆t</t>
    </r>
  </si>
  <si>
    <r>
      <t>∑[p</t>
    </r>
    <r>
      <rPr>
        <b/>
        <vertAlign val="subscript"/>
        <sz val="11"/>
        <rFont val="Calibri"/>
        <family val="2"/>
      </rPr>
      <t>i</t>
    </r>
    <r>
      <rPr>
        <b/>
        <sz val="11"/>
        <rFont val="Calibri"/>
        <family val="2"/>
      </rPr>
      <t>-p</t>
    </r>
    <r>
      <rPr>
        <b/>
        <vertAlign val="subscript"/>
        <sz val="11"/>
        <rFont val="Calibri"/>
        <family val="2"/>
      </rPr>
      <t>j+1</t>
    </r>
    <r>
      <rPr>
        <b/>
        <sz val="11"/>
        <rFont val="Calibri"/>
        <family val="2"/>
      </rPr>
      <t>]*∆t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</si>
</sst>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  <font>
      <b/>
      <vertAlign val="subscript"/>
      <sz val="11"/>
      <name val="Calibri"/>
      <family val="2"/>
    </font>
    <font>
      <sz val="11"/>
      <color rgb="FF00B050"/>
      <name val="Calibri"/>
      <family val="2"/>
    </font>
    <font>
      <vertAlign val="subscript"/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Schilthuis!$D$1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Schilthuis!$C$2:$C$50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42235.246385816972</c:v>
                </c:pt>
                <c:pt idx="3">
                  <c:v>54592.788195844492</c:v>
                </c:pt>
                <c:pt idx="4">
                  <c:v>118623.2939233049</c:v>
                </c:pt>
                <c:pt idx="5">
                  <c:v>174368.81649980941</c:v>
                </c:pt>
                <c:pt idx="6">
                  <c:v>183000.2865448287</c:v>
                </c:pt>
                <c:pt idx="7">
                  <c:v>269947.32369321521</c:v>
                </c:pt>
                <c:pt idx="8">
                  <c:v>305843.07678268489</c:v>
                </c:pt>
                <c:pt idx="9">
                  <c:v>386544.19961734873</c:v>
                </c:pt>
                <c:pt idx="10">
                  <c:v>462090.78562539129</c:v>
                </c:pt>
                <c:pt idx="11">
                  <c:v>563695.40951024112</c:v>
                </c:pt>
                <c:pt idx="12">
                  <c:v>593702.9260541515</c:v>
                </c:pt>
                <c:pt idx="13">
                  <c:v>673157.07168249902</c:v>
                </c:pt>
                <c:pt idx="14">
                  <c:v>774637.4625872405</c:v>
                </c:pt>
                <c:pt idx="15">
                  <c:v>911685.64805104025</c:v>
                </c:pt>
                <c:pt idx="16">
                  <c:v>1040009.860314151</c:v>
                </c:pt>
                <c:pt idx="17">
                  <c:v>1167682.7635002011</c:v>
                </c:pt>
                <c:pt idx="18">
                  <c:v>1234219.076106814</c:v>
                </c:pt>
                <c:pt idx="19">
                  <c:v>1191475.8574705741</c:v>
                </c:pt>
                <c:pt idx="20">
                  <c:v>1204783.119991896</c:v>
                </c:pt>
                <c:pt idx="21">
                  <c:v>1204783.119991896</c:v>
                </c:pt>
                <c:pt idx="22">
                  <c:v>1306231.4267491761</c:v>
                </c:pt>
                <c:pt idx="23">
                  <c:v>1391835.014603216</c:v>
                </c:pt>
                <c:pt idx="24">
                  <c:v>1521085.479232725</c:v>
                </c:pt>
                <c:pt idx="25">
                  <c:v>1616402.3761111109</c:v>
                </c:pt>
                <c:pt idx="26">
                  <c:v>1703347.5010214429</c:v>
                </c:pt>
                <c:pt idx="27">
                  <c:v>1811569.6212881079</c:v>
                </c:pt>
                <c:pt idx="28">
                  <c:v>1882415.646365107</c:v>
                </c:pt>
                <c:pt idx="29">
                  <c:v>1943238.533065031</c:v>
                </c:pt>
                <c:pt idx="30">
                  <c:v>2022802.0991632771</c:v>
                </c:pt>
                <c:pt idx="31">
                  <c:v>2088887.5693309151</c:v>
                </c:pt>
                <c:pt idx="32">
                  <c:v>2141359.468931268</c:v>
                </c:pt>
                <c:pt idx="33">
                  <c:v>2176577.4208203978</c:v>
                </c:pt>
                <c:pt idx="34">
                  <c:v>2254547.9186687171</c:v>
                </c:pt>
                <c:pt idx="35">
                  <c:v>2314331.7565241489</c:v>
                </c:pt>
                <c:pt idx="36">
                  <c:v>2370372.1109650228</c:v>
                </c:pt>
                <c:pt idx="37">
                  <c:v>2421001.5625928249</c:v>
                </c:pt>
                <c:pt idx="38">
                  <c:v>2468431.5122210928</c:v>
                </c:pt>
                <c:pt idx="39">
                  <c:v>2515768.6239203471</c:v>
                </c:pt>
                <c:pt idx="40">
                  <c:v>2598085.266619808</c:v>
                </c:pt>
                <c:pt idx="41">
                  <c:v>2625366.7691820092</c:v>
                </c:pt>
                <c:pt idx="42">
                  <c:v>2704188.2870912752</c:v>
                </c:pt>
                <c:pt idx="43">
                  <c:v>2726467.6917222179</c:v>
                </c:pt>
                <c:pt idx="44">
                  <c:v>2797201.859837295</c:v>
                </c:pt>
                <c:pt idx="45">
                  <c:v>2846694.2425617599</c:v>
                </c:pt>
                <c:pt idx="46">
                  <c:v>2864872.1931645102</c:v>
                </c:pt>
                <c:pt idx="47">
                  <c:v>2935689.100934525</c:v>
                </c:pt>
                <c:pt idx="48">
                  <c:v>2992994.2415378029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Schilthuis!$H$1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Schilthuis!$C$2:$C$50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Schilthuis!$H$2:$H$50</c:f>
              <c:numCache>
                <c:formatCode>General</c:formatCode>
                <c:ptCount val="49"/>
                <c:pt idx="0">
                  <c:v>0</c:v>
                </c:pt>
                <c:pt idx="1">
                  <c:v>375</c:v>
                </c:pt>
                <c:pt idx="2">
                  <c:v>1537.5</c:v>
                </c:pt>
                <c:pt idx="3">
                  <c:v>4637.5</c:v>
                </c:pt>
                <c:pt idx="4">
                  <c:v>9887.5</c:v>
                </c:pt>
                <c:pt idx="5">
                  <c:v>16862.5</c:v>
                </c:pt>
                <c:pt idx="6">
                  <c:v>25862.5</c:v>
                </c:pt>
                <c:pt idx="7">
                  <c:v>38262.5</c:v>
                </c:pt>
                <c:pt idx="8">
                  <c:v>54537.5</c:v>
                </c:pt>
                <c:pt idx="9">
                  <c:v>72737.5</c:v>
                </c:pt>
                <c:pt idx="10">
                  <c:v>97537.5</c:v>
                </c:pt>
                <c:pt idx="11">
                  <c:v>126037.5</c:v>
                </c:pt>
                <c:pt idx="12">
                  <c:v>159362.5</c:v>
                </c:pt>
                <c:pt idx="13">
                  <c:v>196862.5</c:v>
                </c:pt>
                <c:pt idx="14">
                  <c:v>241812.5</c:v>
                </c:pt>
                <c:pt idx="15">
                  <c:v>293737.5</c:v>
                </c:pt>
                <c:pt idx="16">
                  <c:v>351487.5</c:v>
                </c:pt>
                <c:pt idx="17">
                  <c:v>418912.5</c:v>
                </c:pt>
                <c:pt idx="18">
                  <c:v>487912.5</c:v>
                </c:pt>
                <c:pt idx="19">
                  <c:v>559987.5</c:v>
                </c:pt>
                <c:pt idx="20">
                  <c:v>632837.5</c:v>
                </c:pt>
                <c:pt idx="21">
                  <c:v>698637.5</c:v>
                </c:pt>
                <c:pt idx="22">
                  <c:v>774587.5</c:v>
                </c:pt>
                <c:pt idx="23">
                  <c:v>854837.5</c:v>
                </c:pt>
                <c:pt idx="24">
                  <c:v>944737.5</c:v>
                </c:pt>
                <c:pt idx="25">
                  <c:v>1037737.5</c:v>
                </c:pt>
                <c:pt idx="26">
                  <c:v>1140037.5</c:v>
                </c:pt>
                <c:pt idx="27">
                  <c:v>1247762.5</c:v>
                </c:pt>
                <c:pt idx="28">
                  <c:v>1356512.5</c:v>
                </c:pt>
                <c:pt idx="29">
                  <c:v>1473537.5</c:v>
                </c:pt>
                <c:pt idx="30">
                  <c:v>1590537.5</c:v>
                </c:pt>
                <c:pt idx="31">
                  <c:v>1714537.5</c:v>
                </c:pt>
                <c:pt idx="32">
                  <c:v>1841637.5</c:v>
                </c:pt>
                <c:pt idx="33">
                  <c:v>1963437.5</c:v>
                </c:pt>
                <c:pt idx="34">
                  <c:v>2095962.5</c:v>
                </c:pt>
                <c:pt idx="35">
                  <c:v>2225712.5</c:v>
                </c:pt>
                <c:pt idx="36">
                  <c:v>2361337.5</c:v>
                </c:pt>
                <c:pt idx="37">
                  <c:v>2494087.5</c:v>
                </c:pt>
                <c:pt idx="38">
                  <c:v>2632812.5</c:v>
                </c:pt>
                <c:pt idx="39">
                  <c:v>2773087.5</c:v>
                </c:pt>
                <c:pt idx="40">
                  <c:v>2909587.5</c:v>
                </c:pt>
                <c:pt idx="41">
                  <c:v>3051412.5</c:v>
                </c:pt>
                <c:pt idx="42">
                  <c:v>3189412.5</c:v>
                </c:pt>
                <c:pt idx="43">
                  <c:v>3332787.5</c:v>
                </c:pt>
                <c:pt idx="44">
                  <c:v>3476937.5</c:v>
                </c:pt>
                <c:pt idx="45">
                  <c:v>3607137.5</c:v>
                </c:pt>
                <c:pt idx="46">
                  <c:v>3752062.5</c:v>
                </c:pt>
                <c:pt idx="47">
                  <c:v>3893062.5</c:v>
                </c:pt>
                <c:pt idx="48">
                  <c:v>4038762.5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C-4A89-81FA-A5258AA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'Hurst Mod.'!$D$1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42235.246385816972</c:v>
                </c:pt>
                <c:pt idx="3">
                  <c:v>54592.788195844492</c:v>
                </c:pt>
                <c:pt idx="4">
                  <c:v>118623.2939233049</c:v>
                </c:pt>
                <c:pt idx="5">
                  <c:v>174368.81649980941</c:v>
                </c:pt>
                <c:pt idx="6">
                  <c:v>183000.2865448287</c:v>
                </c:pt>
                <c:pt idx="7">
                  <c:v>269947.32369321521</c:v>
                </c:pt>
                <c:pt idx="8">
                  <c:v>305843.07678268489</c:v>
                </c:pt>
                <c:pt idx="9">
                  <c:v>386544.19961734873</c:v>
                </c:pt>
                <c:pt idx="10">
                  <c:v>462090.78562539129</c:v>
                </c:pt>
                <c:pt idx="11">
                  <c:v>563695.40951024112</c:v>
                </c:pt>
                <c:pt idx="12">
                  <c:v>593702.9260541515</c:v>
                </c:pt>
                <c:pt idx="13">
                  <c:v>673157.07168249902</c:v>
                </c:pt>
                <c:pt idx="14">
                  <c:v>774637.4625872405</c:v>
                </c:pt>
                <c:pt idx="15">
                  <c:v>911685.64805104025</c:v>
                </c:pt>
                <c:pt idx="16">
                  <c:v>1040009.860314151</c:v>
                </c:pt>
                <c:pt idx="17">
                  <c:v>1167682.7635002011</c:v>
                </c:pt>
                <c:pt idx="18">
                  <c:v>1234219.076106814</c:v>
                </c:pt>
                <c:pt idx="19">
                  <c:v>1191475.8574705741</c:v>
                </c:pt>
                <c:pt idx="20">
                  <c:v>1204783.119991896</c:v>
                </c:pt>
                <c:pt idx="21">
                  <c:v>1204783.119991896</c:v>
                </c:pt>
                <c:pt idx="22">
                  <c:v>1306231.4267491761</c:v>
                </c:pt>
                <c:pt idx="23">
                  <c:v>1391835.014603216</c:v>
                </c:pt>
                <c:pt idx="24">
                  <c:v>1521085.479232725</c:v>
                </c:pt>
                <c:pt idx="25">
                  <c:v>1616402.3761111109</c:v>
                </c:pt>
                <c:pt idx="26">
                  <c:v>1703347.5010214429</c:v>
                </c:pt>
                <c:pt idx="27">
                  <c:v>1811569.6212881079</c:v>
                </c:pt>
                <c:pt idx="28">
                  <c:v>1882415.646365107</c:v>
                </c:pt>
                <c:pt idx="29">
                  <c:v>1943238.533065031</c:v>
                </c:pt>
                <c:pt idx="30">
                  <c:v>2022802.0991632771</c:v>
                </c:pt>
                <c:pt idx="31">
                  <c:v>2088887.5693309151</c:v>
                </c:pt>
                <c:pt idx="32">
                  <c:v>2141359.468931268</c:v>
                </c:pt>
                <c:pt idx="33">
                  <c:v>2176577.4208203978</c:v>
                </c:pt>
                <c:pt idx="34">
                  <c:v>2254547.9186687171</c:v>
                </c:pt>
                <c:pt idx="35">
                  <c:v>2314331.7565241489</c:v>
                </c:pt>
                <c:pt idx="36">
                  <c:v>2370372.1109650228</c:v>
                </c:pt>
                <c:pt idx="37">
                  <c:v>2421001.5625928249</c:v>
                </c:pt>
                <c:pt idx="38">
                  <c:v>2468431.5122210928</c:v>
                </c:pt>
                <c:pt idx="39">
                  <c:v>2515768.6239203471</c:v>
                </c:pt>
                <c:pt idx="40">
                  <c:v>2598085.266619808</c:v>
                </c:pt>
                <c:pt idx="41">
                  <c:v>2625366.7691820092</c:v>
                </c:pt>
                <c:pt idx="42">
                  <c:v>2704188.2870912752</c:v>
                </c:pt>
                <c:pt idx="43">
                  <c:v>2726467.6917222179</c:v>
                </c:pt>
                <c:pt idx="44">
                  <c:v>2797201.859837295</c:v>
                </c:pt>
                <c:pt idx="45">
                  <c:v>2846694.2425617599</c:v>
                </c:pt>
                <c:pt idx="46">
                  <c:v>2864872.1931645102</c:v>
                </c:pt>
                <c:pt idx="47">
                  <c:v>2935689.100934525</c:v>
                </c:pt>
                <c:pt idx="48">
                  <c:v>2992994.2415378029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'Hurst Mod.'!$H$1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'Hurst Mod.'!$C$2:$C$50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'Hurst Mod.'!$H$2:$H$50</c:f>
              <c:numCache>
                <c:formatCode>General</c:formatCode>
                <c:ptCount val="49"/>
                <c:pt idx="0">
                  <c:v>0</c:v>
                </c:pt>
                <c:pt idx="1">
                  <c:v>3329.5096742081828</c:v>
                </c:pt>
                <c:pt idx="2">
                  <c:v>7082.3963347045965</c:v>
                </c:pt>
                <c:pt idx="3">
                  <c:v>14395.363735999568</c:v>
                </c:pt>
                <c:pt idx="4">
                  <c:v>24847.234201176689</c:v>
                </c:pt>
                <c:pt idx="5">
                  <c:v>37188.085580183491</c:v>
                </c:pt>
                <c:pt idx="6">
                  <c:v>51823.858916661622</c:v>
                </c:pt>
                <c:pt idx="7">
                  <c:v>70657.36503209389</c:v>
                </c:pt>
                <c:pt idx="8">
                  <c:v>94041.676938427438</c:v>
                </c:pt>
                <c:pt idx="9">
                  <c:v>119109.20928346984</c:v>
                </c:pt>
                <c:pt idx="10">
                  <c:v>151917.11359486019</c:v>
                </c:pt>
                <c:pt idx="11">
                  <c:v>188359.42454324634</c:v>
                </c:pt>
                <c:pt idx="12">
                  <c:v>229669.05973754553</c:v>
                </c:pt>
                <c:pt idx="13">
                  <c:v>274923.18440514244</c:v>
                </c:pt>
                <c:pt idx="14">
                  <c:v>327827.89092100493</c:v>
                </c:pt>
                <c:pt idx="15">
                  <c:v>387569.95559055498</c:v>
                </c:pt>
                <c:pt idx="16">
                  <c:v>452690.68415296479</c:v>
                </c:pt>
                <c:pt idx="17">
                  <c:v>527279.46020140965</c:v>
                </c:pt>
                <c:pt idx="18">
                  <c:v>602312.46807806485</c:v>
                </c:pt>
                <c:pt idx="19">
                  <c:v>679407.87369169714</c:v>
                </c:pt>
                <c:pt idx="20">
                  <c:v>756143.09106804023</c:v>
                </c:pt>
                <c:pt idx="21">
                  <c:v>824553.9929524021</c:v>
                </c:pt>
                <c:pt idx="22">
                  <c:v>902450.27956726542</c:v>
                </c:pt>
                <c:pt idx="23">
                  <c:v>983740.83323247603</c:v>
                </c:pt>
                <c:pt idx="24">
                  <c:v>1073708.0022063085</c:v>
                </c:pt>
                <c:pt idx="25">
                  <c:v>1165747.0592344953</c:v>
                </c:pt>
                <c:pt idx="26">
                  <c:v>1265889.3899559989</c:v>
                </c:pt>
                <c:pt idx="27">
                  <c:v>1370251.3793058037</c:v>
                </c:pt>
                <c:pt idx="28">
                  <c:v>1474599.78240761</c:v>
                </c:pt>
                <c:pt idx="29">
                  <c:v>1585828.7365518792</c:v>
                </c:pt>
                <c:pt idx="30">
                  <c:v>1696061.5558101111</c:v>
                </c:pt>
                <c:pt idx="31">
                  <c:v>1811877.4304818774</c:v>
                </c:pt>
                <c:pt idx="32">
                  <c:v>1929601.8208732354</c:v>
                </c:pt>
                <c:pt idx="33">
                  <c:v>2041572.7905989988</c:v>
                </c:pt>
                <c:pt idx="34">
                  <c:v>2162464.5011088662</c:v>
                </c:pt>
                <c:pt idx="35">
                  <c:v>2279973.9999721581</c:v>
                </c:pt>
                <c:pt idx="36">
                  <c:v>2401923.9951883997</c:v>
                </c:pt>
                <c:pt idx="37">
                  <c:v>2520489.1694612079</c:v>
                </c:pt>
                <c:pt idx="38">
                  <c:v>2643561.6277709221</c:v>
                </c:pt>
                <c:pt idx="39">
                  <c:v>2767203.5526694115</c:v>
                </c:pt>
                <c:pt idx="40">
                  <c:v>2886787.9079753086</c:v>
                </c:pt>
                <c:pt idx="41">
                  <c:v>3010282.0472906944</c:v>
                </c:pt>
                <c:pt idx="42">
                  <c:v>3129759.6494251443</c:v>
                </c:pt>
                <c:pt idx="43">
                  <c:v>3253179.9773492906</c:v>
                </c:pt>
                <c:pt idx="44">
                  <c:v>3376577.3320983592</c:v>
                </c:pt>
                <c:pt idx="45">
                  <c:v>3487488.007679801</c:v>
                </c:pt>
                <c:pt idx="46">
                  <c:v>3610291.4875651477</c:v>
                </c:pt>
                <c:pt idx="47">
                  <c:v>3729175.7893171771</c:v>
                </c:pt>
                <c:pt idx="48">
                  <c:v>3851408.9241427118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40A1-8073-8861FEFD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Fetkovich!$D$1</c:f>
              <c:strCache>
                <c:ptCount val="1"/>
                <c:pt idx="0">
                  <c:v>We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42235.246385816972</c:v>
                </c:pt>
                <c:pt idx="3">
                  <c:v>54592.788195844492</c:v>
                </c:pt>
                <c:pt idx="4">
                  <c:v>118623.2939233049</c:v>
                </c:pt>
                <c:pt idx="5">
                  <c:v>174368.81649980941</c:v>
                </c:pt>
                <c:pt idx="6">
                  <c:v>183000.2865448287</c:v>
                </c:pt>
                <c:pt idx="7">
                  <c:v>269947.32369321521</c:v>
                </c:pt>
                <c:pt idx="8">
                  <c:v>305843.07678268489</c:v>
                </c:pt>
                <c:pt idx="9">
                  <c:v>386544.19961734873</c:v>
                </c:pt>
                <c:pt idx="10">
                  <c:v>462090.78562539129</c:v>
                </c:pt>
                <c:pt idx="11">
                  <c:v>563695.40951024112</c:v>
                </c:pt>
                <c:pt idx="12">
                  <c:v>593702.9260541515</c:v>
                </c:pt>
                <c:pt idx="13">
                  <c:v>673157.07168249902</c:v>
                </c:pt>
                <c:pt idx="14">
                  <c:v>774637.4625872405</c:v>
                </c:pt>
                <c:pt idx="15">
                  <c:v>911685.64805104025</c:v>
                </c:pt>
                <c:pt idx="16">
                  <c:v>1040009.860314151</c:v>
                </c:pt>
                <c:pt idx="17">
                  <c:v>1167682.7635002011</c:v>
                </c:pt>
                <c:pt idx="18">
                  <c:v>1234219.076106814</c:v>
                </c:pt>
                <c:pt idx="19">
                  <c:v>1191475.8574705741</c:v>
                </c:pt>
                <c:pt idx="20">
                  <c:v>1204783.119991896</c:v>
                </c:pt>
                <c:pt idx="21">
                  <c:v>1204783.119991896</c:v>
                </c:pt>
                <c:pt idx="22">
                  <c:v>1306231.4267491761</c:v>
                </c:pt>
                <c:pt idx="23">
                  <c:v>1391835.014603216</c:v>
                </c:pt>
                <c:pt idx="24">
                  <c:v>1521085.479232725</c:v>
                </c:pt>
                <c:pt idx="25">
                  <c:v>1616402.3761111109</c:v>
                </c:pt>
                <c:pt idx="26">
                  <c:v>1703347.5010214429</c:v>
                </c:pt>
                <c:pt idx="27">
                  <c:v>1811569.6212881079</c:v>
                </c:pt>
                <c:pt idx="28">
                  <c:v>1882415.646365107</c:v>
                </c:pt>
                <c:pt idx="29">
                  <c:v>1943238.533065031</c:v>
                </c:pt>
                <c:pt idx="30">
                  <c:v>2022802.0991632771</c:v>
                </c:pt>
                <c:pt idx="31">
                  <c:v>2088887.5693309151</c:v>
                </c:pt>
                <c:pt idx="32">
                  <c:v>2141359.468931268</c:v>
                </c:pt>
                <c:pt idx="33">
                  <c:v>2176577.4208203978</c:v>
                </c:pt>
                <c:pt idx="34">
                  <c:v>2254547.9186687171</c:v>
                </c:pt>
                <c:pt idx="35">
                  <c:v>2314331.7565241489</c:v>
                </c:pt>
                <c:pt idx="36">
                  <c:v>2370372.1109650228</c:v>
                </c:pt>
                <c:pt idx="37">
                  <c:v>2421001.5625928249</c:v>
                </c:pt>
                <c:pt idx="38">
                  <c:v>2468431.5122210928</c:v>
                </c:pt>
                <c:pt idx="39">
                  <c:v>2515768.6239203471</c:v>
                </c:pt>
                <c:pt idx="40">
                  <c:v>2598085.266619808</c:v>
                </c:pt>
                <c:pt idx="41">
                  <c:v>2625366.7691820092</c:v>
                </c:pt>
                <c:pt idx="42">
                  <c:v>2704188.2870912752</c:v>
                </c:pt>
                <c:pt idx="43">
                  <c:v>2726467.6917222179</c:v>
                </c:pt>
                <c:pt idx="44">
                  <c:v>2797201.859837295</c:v>
                </c:pt>
                <c:pt idx="45">
                  <c:v>2846694.2425617599</c:v>
                </c:pt>
                <c:pt idx="46">
                  <c:v>2864872.1931645102</c:v>
                </c:pt>
                <c:pt idx="47">
                  <c:v>2935689.100934525</c:v>
                </c:pt>
                <c:pt idx="48">
                  <c:v>2992994.2415378029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3B-4A5E-B83A-C372A3CF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scatterChart>
        <c:scatterStyle val="smoothMarker"/>
        <c:varyColors val="0"/>
        <c:ser>
          <c:idx val="1"/>
          <c:order val="1"/>
          <c:tx>
            <c:strRef>
              <c:f>Fetkovich!$H$1</c:f>
              <c:strCache>
                <c:ptCount val="1"/>
                <c:pt idx="0">
                  <c:v>We_pred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Fetkovich!$C$2:$C$50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122</c:v>
                </c:pt>
                <c:pt idx="5">
                  <c:v>153</c:v>
                </c:pt>
                <c:pt idx="6">
                  <c:v>183</c:v>
                </c:pt>
                <c:pt idx="7">
                  <c:v>214</c:v>
                </c:pt>
                <c:pt idx="8">
                  <c:v>245</c:v>
                </c:pt>
                <c:pt idx="9">
                  <c:v>273</c:v>
                </c:pt>
                <c:pt idx="10">
                  <c:v>304</c:v>
                </c:pt>
                <c:pt idx="11">
                  <c:v>334</c:v>
                </c:pt>
                <c:pt idx="12">
                  <c:v>365</c:v>
                </c:pt>
                <c:pt idx="13">
                  <c:v>395</c:v>
                </c:pt>
                <c:pt idx="14">
                  <c:v>426</c:v>
                </c:pt>
                <c:pt idx="15">
                  <c:v>457</c:v>
                </c:pt>
                <c:pt idx="16">
                  <c:v>487</c:v>
                </c:pt>
                <c:pt idx="17">
                  <c:v>518</c:v>
                </c:pt>
                <c:pt idx="18">
                  <c:v>548</c:v>
                </c:pt>
                <c:pt idx="19">
                  <c:v>579</c:v>
                </c:pt>
                <c:pt idx="20">
                  <c:v>610</c:v>
                </c:pt>
                <c:pt idx="21">
                  <c:v>638</c:v>
                </c:pt>
                <c:pt idx="22">
                  <c:v>669</c:v>
                </c:pt>
                <c:pt idx="23">
                  <c:v>699</c:v>
                </c:pt>
                <c:pt idx="24">
                  <c:v>730</c:v>
                </c:pt>
                <c:pt idx="25">
                  <c:v>760</c:v>
                </c:pt>
                <c:pt idx="26">
                  <c:v>791</c:v>
                </c:pt>
                <c:pt idx="27">
                  <c:v>822</c:v>
                </c:pt>
                <c:pt idx="28">
                  <c:v>852</c:v>
                </c:pt>
                <c:pt idx="29">
                  <c:v>883</c:v>
                </c:pt>
                <c:pt idx="30">
                  <c:v>913</c:v>
                </c:pt>
                <c:pt idx="31">
                  <c:v>944</c:v>
                </c:pt>
                <c:pt idx="32">
                  <c:v>975</c:v>
                </c:pt>
                <c:pt idx="33">
                  <c:v>1004</c:v>
                </c:pt>
                <c:pt idx="34">
                  <c:v>1035</c:v>
                </c:pt>
                <c:pt idx="35">
                  <c:v>1065</c:v>
                </c:pt>
                <c:pt idx="36">
                  <c:v>1096</c:v>
                </c:pt>
                <c:pt idx="37">
                  <c:v>1126</c:v>
                </c:pt>
                <c:pt idx="38">
                  <c:v>1157</c:v>
                </c:pt>
                <c:pt idx="39">
                  <c:v>1188</c:v>
                </c:pt>
                <c:pt idx="40">
                  <c:v>1218</c:v>
                </c:pt>
                <c:pt idx="41">
                  <c:v>1249</c:v>
                </c:pt>
                <c:pt idx="42">
                  <c:v>1279</c:v>
                </c:pt>
                <c:pt idx="43">
                  <c:v>1310</c:v>
                </c:pt>
                <c:pt idx="44">
                  <c:v>1341</c:v>
                </c:pt>
                <c:pt idx="45">
                  <c:v>1369</c:v>
                </c:pt>
                <c:pt idx="46">
                  <c:v>1400</c:v>
                </c:pt>
                <c:pt idx="47">
                  <c:v>1430</c:v>
                </c:pt>
                <c:pt idx="48">
                  <c:v>1461</c:v>
                </c:pt>
              </c:numCache>
            </c:numRef>
          </c:xVal>
          <c:yVal>
            <c:numRef>
              <c:f>Fetkovich!$H$2:$H$50</c:f>
              <c:numCache>
                <c:formatCode>0</c:formatCode>
                <c:ptCount val="49"/>
                <c:pt idx="0" formatCode="General">
                  <c:v>0</c:v>
                </c:pt>
                <c:pt idx="1">
                  <c:v>0</c:v>
                </c:pt>
                <c:pt idx="2">
                  <c:v>11975.219596501998</c:v>
                </c:pt>
                <c:pt idx="3">
                  <c:v>49055.472160773912</c:v>
                </c:pt>
                <c:pt idx="4">
                  <c:v>88225.897056404676</c:v>
                </c:pt>
                <c:pt idx="5">
                  <c:v>116283.29816860189</c:v>
                </c:pt>
                <c:pt idx="6">
                  <c:v>154591.05770773109</c:v>
                </c:pt>
                <c:pt idx="7">
                  <c:v>206508.44880852324</c:v>
                </c:pt>
                <c:pt idx="8">
                  <c:v>271390.17496211064</c:v>
                </c:pt>
                <c:pt idx="9">
                  <c:v>335729.29881481372</c:v>
                </c:pt>
                <c:pt idx="10">
                  <c:v>415576.45090485614</c:v>
                </c:pt>
                <c:pt idx="11">
                  <c:v>494460.99504312</c:v>
                </c:pt>
                <c:pt idx="12">
                  <c:v>562608.02242330799</c:v>
                </c:pt>
                <c:pt idx="13">
                  <c:v>652249.00354216609</c:v>
                </c:pt>
                <c:pt idx="14">
                  <c:v>757449.48644072353</c:v>
                </c:pt>
                <c:pt idx="15">
                  <c:v>875369.39352364664</c:v>
                </c:pt>
                <c:pt idx="16">
                  <c:v>1005394.3282960347</c:v>
                </c:pt>
                <c:pt idx="17">
                  <c:v>1138779.4490270903</c:v>
                </c:pt>
                <c:pt idx="18">
                  <c:v>1210907.6285279512</c:v>
                </c:pt>
                <c:pt idx="19">
                  <c:v>1230445.382544237</c:v>
                </c:pt>
                <c:pt idx="20">
                  <c:v>1244304.3395518442</c:v>
                </c:pt>
                <c:pt idx="21">
                  <c:v>1245604.3349719169</c:v>
                </c:pt>
                <c:pt idx="22">
                  <c:v>1293666.7721051001</c:v>
                </c:pt>
                <c:pt idx="23">
                  <c:v>1405137.6338783696</c:v>
                </c:pt>
                <c:pt idx="24">
                  <c:v>1524602.1675205803</c:v>
                </c:pt>
                <c:pt idx="25">
                  <c:v>1631024.6351708348</c:v>
                </c:pt>
                <c:pt idx="26">
                  <c:v>1737984.6324559625</c:v>
                </c:pt>
                <c:pt idx="27">
                  <c:v>1832123.744362927</c:v>
                </c:pt>
                <c:pt idx="28">
                  <c:v>1912374.7277777393</c:v>
                </c:pt>
                <c:pt idx="29">
                  <c:v>1992640.2439195856</c:v>
                </c:pt>
                <c:pt idx="30">
                  <c:v>2059689.7137826332</c:v>
                </c:pt>
                <c:pt idx="31">
                  <c:v>2114620.6312903333</c:v>
                </c:pt>
                <c:pt idx="32">
                  <c:v>2167817.6877451879</c:v>
                </c:pt>
                <c:pt idx="33">
                  <c:v>2219925.8632510998</c:v>
                </c:pt>
                <c:pt idx="34">
                  <c:v>2261797.2550419834</c:v>
                </c:pt>
                <c:pt idx="35">
                  <c:v>2289550.6821069792</c:v>
                </c:pt>
                <c:pt idx="36">
                  <c:v>2316411.0276486319</c:v>
                </c:pt>
                <c:pt idx="37">
                  <c:v>2342729.2643380738</c:v>
                </c:pt>
                <c:pt idx="38">
                  <c:v>2369439.1322621116</c:v>
                </c:pt>
                <c:pt idx="39">
                  <c:v>2395964.8100118227</c:v>
                </c:pt>
                <c:pt idx="40">
                  <c:v>2410375.9758418859</c:v>
                </c:pt>
                <c:pt idx="41">
                  <c:v>2423862.1851565987</c:v>
                </c:pt>
                <c:pt idx="42">
                  <c:v>2437026.6610964616</c:v>
                </c:pt>
                <c:pt idx="43">
                  <c:v>2450382.1567945178</c:v>
                </c:pt>
                <c:pt idx="44">
                  <c:v>2463645.0498292916</c:v>
                </c:pt>
                <c:pt idx="45">
                  <c:v>2464889.1333626099</c:v>
                </c:pt>
                <c:pt idx="46">
                  <c:v>2477018.9631784414</c:v>
                </c:pt>
                <c:pt idx="47">
                  <c:v>2490053.7570981383</c:v>
                </c:pt>
                <c:pt idx="48">
                  <c:v>2491420.4362290236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3B-4A5E-B83A-C372A3CF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0576"/>
        <c:axId val="1801815120"/>
      </c:scatterChart>
      <c:valAx>
        <c:axId val="1332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15120"/>
        <c:crosses val="autoZero"/>
        <c:crossBetween val="midCat"/>
      </c:valAx>
      <c:valAx>
        <c:axId val="180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5</xdr:row>
      <xdr:rowOff>133350</xdr:rowOff>
    </xdr:from>
    <xdr:to>
      <xdr:col>16</xdr:col>
      <xdr:colOff>460375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55FCB-6693-415D-9D6C-B119E46A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57150</xdr:rowOff>
    </xdr:from>
    <xdr:to>
      <xdr:col>6</xdr:col>
      <xdr:colOff>670650</xdr:colOff>
      <xdr:row>0</xdr:row>
      <xdr:rowOff>57150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D739564D-722B-4063-89A1-794E4880847D}"/>
            </a:ext>
          </a:extLst>
        </xdr:cNvPr>
        <xdr:cNvCxnSpPr/>
      </xdr:nvCxnSpPr>
      <xdr:spPr>
        <a:xfrm>
          <a:off x="425450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35278</xdr:colOff>
      <xdr:row>1</xdr:row>
      <xdr:rowOff>63500</xdr:rowOff>
    </xdr:from>
    <xdr:to>
      <xdr:col>10</xdr:col>
      <xdr:colOff>215278</xdr:colOff>
      <xdr:row>1</xdr:row>
      <xdr:rowOff>63500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F425589-5701-4E65-8354-6FB880BD91B2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35278</xdr:colOff>
      <xdr:row>1</xdr:row>
      <xdr:rowOff>67733</xdr:rowOff>
    </xdr:from>
    <xdr:to>
      <xdr:col>11</xdr:col>
      <xdr:colOff>215278</xdr:colOff>
      <xdr:row>1</xdr:row>
      <xdr:rowOff>67733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7E59360-C144-4624-B7ED-9A9511659C85}"/>
            </a:ext>
          </a:extLst>
        </xdr:cNvPr>
        <xdr:cNvCxnSpPr/>
      </xdr:nvCxnSpPr>
      <xdr:spPr>
        <a:xfrm>
          <a:off x="2048228" y="25886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35278</xdr:colOff>
      <xdr:row>1</xdr:row>
      <xdr:rowOff>63500</xdr:rowOff>
    </xdr:from>
    <xdr:to>
      <xdr:col>10</xdr:col>
      <xdr:colOff>215278</xdr:colOff>
      <xdr:row>1</xdr:row>
      <xdr:rowOff>63500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D6E8408-10A0-46C8-984D-B03F7BBFB100}"/>
            </a:ext>
          </a:extLst>
        </xdr:cNvPr>
        <xdr:cNvCxnSpPr/>
      </xdr:nvCxnSpPr>
      <xdr:spPr>
        <a:xfrm>
          <a:off x="1254478" y="2584450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5</xdr:row>
      <xdr:rowOff>133350</xdr:rowOff>
    </xdr:from>
    <xdr:to>
      <xdr:col>16</xdr:col>
      <xdr:colOff>460375</xdr:colOff>
      <xdr:row>20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91C8AB-8F39-4C97-B783-53CAD5EC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211667</xdr:colOff>
      <xdr:row>1</xdr:row>
      <xdr:rowOff>56445</xdr:rowOff>
    </xdr:from>
    <xdr:to>
      <xdr:col>10</xdr:col>
      <xdr:colOff>391667</xdr:colOff>
      <xdr:row>1</xdr:row>
      <xdr:rowOff>56445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C999DBB-844E-4484-A0D2-6AC392CF422E}"/>
            </a:ext>
          </a:extLst>
        </xdr:cNvPr>
        <xdr:cNvCxnSpPr/>
      </xdr:nvCxnSpPr>
      <xdr:spPr>
        <a:xfrm>
          <a:off x="821267" y="2551995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E48023B-1892-41C3-84AA-0E6041C5E679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1</xdr:row>
      <xdr:rowOff>67733</xdr:rowOff>
    </xdr:from>
    <xdr:to>
      <xdr:col>12</xdr:col>
      <xdr:colOff>215278</xdr:colOff>
      <xdr:row>1</xdr:row>
      <xdr:rowOff>67733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D5FBB714-F97F-4879-B072-178E49C967D5}"/>
            </a:ext>
          </a:extLst>
        </xdr:cNvPr>
        <xdr:cNvCxnSpPr/>
      </xdr:nvCxnSpPr>
      <xdr:spPr>
        <a:xfrm>
          <a:off x="2048228" y="25632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0</xdr:row>
      <xdr:rowOff>57150</xdr:rowOff>
    </xdr:from>
    <xdr:to>
      <xdr:col>6</xdr:col>
      <xdr:colOff>486500</xdr:colOff>
      <xdr:row>0</xdr:row>
      <xdr:rowOff>57150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2CCE7E5-BF9D-7D38-CECC-0FC4159E6FB9}"/>
            </a:ext>
          </a:extLst>
        </xdr:cNvPr>
        <xdr:cNvCxnSpPr/>
      </xdr:nvCxnSpPr>
      <xdr:spPr>
        <a:xfrm>
          <a:off x="4070350" y="57150"/>
          <a:ext cx="19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416278</xdr:colOff>
      <xdr:row>0</xdr:row>
      <xdr:rowOff>70556</xdr:rowOff>
    </xdr:from>
    <xdr:to>
      <xdr:col>10</xdr:col>
      <xdr:colOff>596278</xdr:colOff>
      <xdr:row>0</xdr:row>
      <xdr:rowOff>70556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92996614-94DE-47C8-A5DF-A6E8C9B57C00}"/>
            </a:ext>
          </a:extLst>
        </xdr:cNvPr>
        <xdr:cNvCxnSpPr/>
      </xdr:nvCxnSpPr>
      <xdr:spPr>
        <a:xfrm>
          <a:off x="1025878" y="2489906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3</xdr:row>
      <xdr:rowOff>67733</xdr:rowOff>
    </xdr:from>
    <xdr:to>
      <xdr:col>12</xdr:col>
      <xdr:colOff>215278</xdr:colOff>
      <xdr:row>3</xdr:row>
      <xdr:rowOff>67733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A1D4ECC-64AD-4D64-97C8-D3F97B531FE4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3</xdr:row>
      <xdr:rowOff>67733</xdr:rowOff>
    </xdr:from>
    <xdr:to>
      <xdr:col>12</xdr:col>
      <xdr:colOff>215278</xdr:colOff>
      <xdr:row>3</xdr:row>
      <xdr:rowOff>67733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C950E13-15A6-4DEC-AB7D-2110DD6D4199}"/>
            </a:ext>
          </a:extLst>
        </xdr:cNvPr>
        <xdr:cNvCxnSpPr/>
      </xdr:nvCxnSpPr>
      <xdr:spPr>
        <a:xfrm>
          <a:off x="2048228" y="309033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67733</xdr:colOff>
      <xdr:row>0</xdr:row>
      <xdr:rowOff>67734</xdr:rowOff>
    </xdr:from>
    <xdr:to>
      <xdr:col>11</xdr:col>
      <xdr:colOff>247733</xdr:colOff>
      <xdr:row>0</xdr:row>
      <xdr:rowOff>67734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14E3E90-EF85-48AD-8886-D11D41D68887}"/>
            </a:ext>
          </a:extLst>
        </xdr:cNvPr>
        <xdr:cNvCxnSpPr/>
      </xdr:nvCxnSpPr>
      <xdr:spPr>
        <a:xfrm>
          <a:off x="1286933" y="2487084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35278</xdr:colOff>
      <xdr:row>2</xdr:row>
      <xdr:rowOff>67733</xdr:rowOff>
    </xdr:from>
    <xdr:to>
      <xdr:col>12</xdr:col>
      <xdr:colOff>215278</xdr:colOff>
      <xdr:row>2</xdr:row>
      <xdr:rowOff>67733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0F081DC-93C4-4205-B41E-B4F04978ABB6}"/>
            </a:ext>
          </a:extLst>
        </xdr:cNvPr>
        <xdr:cNvCxnSpPr/>
      </xdr:nvCxnSpPr>
      <xdr:spPr>
        <a:xfrm>
          <a:off x="2048228" y="2880783"/>
          <a:ext cx="18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790221</xdr:colOff>
      <xdr:row>2</xdr:row>
      <xdr:rowOff>67733</xdr:rowOff>
    </xdr:from>
    <xdr:to>
      <xdr:col>12</xdr:col>
      <xdr:colOff>172944</xdr:colOff>
      <xdr:row>2</xdr:row>
      <xdr:rowOff>67733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8EF198B-EEAB-4442-9F97-4301B3D828E1}"/>
            </a:ext>
          </a:extLst>
        </xdr:cNvPr>
        <xdr:cNvCxnSpPr/>
      </xdr:nvCxnSpPr>
      <xdr:spPr>
        <a:xfrm>
          <a:off x="2009421" y="2880783"/>
          <a:ext cx="17647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155575</xdr:colOff>
      <xdr:row>5</xdr:row>
      <xdr:rowOff>133350</xdr:rowOff>
    </xdr:from>
    <xdr:to>
      <xdr:col>16</xdr:col>
      <xdr:colOff>460375</xdr:colOff>
      <xdr:row>20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DD12E1-6CBC-5FA0-6FB7-596270D8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1C58-2879-4C28-A913-427EE875788A}">
  <dimension ref="A1:R50"/>
  <sheetViews>
    <sheetView workbookViewId="0">
      <selection activeCell="K5" sqref="K5"/>
    </sheetView>
  </sheetViews>
  <sheetFormatPr defaultRowHeight="14.5" x14ac:dyDescent="0.35"/>
  <cols>
    <col min="1" max="1" width="10.453125" bestFit="1" customWidth="1"/>
    <col min="7" max="7" width="16.36328125" bestFit="1" customWidth="1"/>
    <col min="17" max="17" width="11.81640625" bestFit="1" customWidth="1"/>
  </cols>
  <sheetData>
    <row r="1" spans="1:1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25</v>
      </c>
      <c r="H1" s="3" t="s">
        <v>4</v>
      </c>
      <c r="J1" t="s">
        <v>23</v>
      </c>
      <c r="K1" s="7"/>
      <c r="L1" s="7"/>
      <c r="M1" s="7"/>
      <c r="P1" t="s">
        <v>14</v>
      </c>
      <c r="Q1" s="8">
        <v>50</v>
      </c>
      <c r="R1" s="9">
        <v>46.117148890000003</v>
      </c>
    </row>
    <row r="2" spans="1:18" ht="16.5" x14ac:dyDescent="0.4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v>0</v>
      </c>
      <c r="H2">
        <f>$Q$1*G2</f>
        <v>0</v>
      </c>
      <c r="J2" s="4" t="s">
        <v>24</v>
      </c>
      <c r="K2" s="4"/>
      <c r="L2" s="4" t="s">
        <v>17</v>
      </c>
      <c r="M2" s="4"/>
      <c r="Q2" s="8"/>
      <c r="R2" s="9"/>
    </row>
    <row r="3" spans="1:18" ht="16.5" x14ac:dyDescent="0.45">
      <c r="A3" s="2">
        <v>41455</v>
      </c>
      <c r="B3" s="7">
        <v>331.5</v>
      </c>
      <c r="C3">
        <v>30</v>
      </c>
      <c r="D3">
        <v>0</v>
      </c>
      <c r="E3">
        <f>C3-C2</f>
        <v>30</v>
      </c>
      <c r="F3" s="6">
        <f>(B3+B2)/2</f>
        <v>331.75</v>
      </c>
      <c r="G3" s="5">
        <f>G2+($B$2-F3)*E3</f>
        <v>7.5</v>
      </c>
      <c r="H3">
        <f t="shared" ref="H3:H50" si="0">$Q$1*G3</f>
        <v>375</v>
      </c>
      <c r="J3" s="4" t="s">
        <v>18</v>
      </c>
      <c r="L3" s="4" t="s">
        <v>19</v>
      </c>
      <c r="M3" s="4"/>
    </row>
    <row r="4" spans="1:18" x14ac:dyDescent="0.35">
      <c r="A4" s="2">
        <v>41486</v>
      </c>
      <c r="B4">
        <v>331</v>
      </c>
      <c r="C4">
        <v>61</v>
      </c>
      <c r="D4">
        <v>42235.246385816972</v>
      </c>
      <c r="E4">
        <f>C4-C3</f>
        <v>31</v>
      </c>
      <c r="F4" s="6">
        <f>(B4+B3)/2</f>
        <v>331.25</v>
      </c>
      <c r="G4" s="5">
        <f t="shared" ref="G4:G50" si="1">G3+($B$2-F4)*E4</f>
        <v>30.75</v>
      </c>
      <c r="H4">
        <f t="shared" si="0"/>
        <v>1537.5</v>
      </c>
      <c r="M4" s="4"/>
    </row>
    <row r="5" spans="1:18" x14ac:dyDescent="0.35">
      <c r="A5" s="2">
        <v>41517</v>
      </c>
      <c r="B5">
        <v>329</v>
      </c>
      <c r="C5">
        <v>92</v>
      </c>
      <c r="D5">
        <v>54592.788195844492</v>
      </c>
      <c r="E5">
        <f>C5-C4</f>
        <v>31</v>
      </c>
      <c r="F5" s="6">
        <f>(B5+B4)/2</f>
        <v>330</v>
      </c>
      <c r="G5" s="5">
        <f t="shared" si="1"/>
        <v>92.75</v>
      </c>
      <c r="H5">
        <f t="shared" si="0"/>
        <v>4637.5</v>
      </c>
      <c r="M5" s="4"/>
    </row>
    <row r="6" spans="1:18" x14ac:dyDescent="0.35">
      <c r="A6" s="2">
        <v>41547</v>
      </c>
      <c r="B6">
        <v>328</v>
      </c>
      <c r="C6">
        <v>122</v>
      </c>
      <c r="D6">
        <v>118623.2939233049</v>
      </c>
      <c r="E6">
        <f>C6-C5</f>
        <v>30</v>
      </c>
      <c r="F6" s="6">
        <f t="shared" ref="F6:F51" si="2">(B6+B5)/2</f>
        <v>328.5</v>
      </c>
      <c r="G6" s="5">
        <f t="shared" si="1"/>
        <v>197.75</v>
      </c>
      <c r="H6">
        <f t="shared" si="0"/>
        <v>9887.5</v>
      </c>
    </row>
    <row r="7" spans="1:18" x14ac:dyDescent="0.35">
      <c r="A7" s="2">
        <v>41578</v>
      </c>
      <c r="B7">
        <v>327</v>
      </c>
      <c r="C7">
        <v>153</v>
      </c>
      <c r="D7">
        <v>174368.81649980941</v>
      </c>
      <c r="E7">
        <f t="shared" ref="E7:E50" si="3">C7-C6</f>
        <v>31</v>
      </c>
      <c r="F7" s="6">
        <f t="shared" si="2"/>
        <v>327.5</v>
      </c>
      <c r="G7" s="5">
        <f t="shared" si="1"/>
        <v>337.25</v>
      </c>
      <c r="H7">
        <f t="shared" si="0"/>
        <v>16862.5</v>
      </c>
    </row>
    <row r="8" spans="1:18" x14ac:dyDescent="0.35">
      <c r="A8" s="2">
        <v>41608</v>
      </c>
      <c r="B8">
        <v>325</v>
      </c>
      <c r="C8">
        <v>183</v>
      </c>
      <c r="D8">
        <v>183000.2865448287</v>
      </c>
      <c r="E8">
        <f t="shared" si="3"/>
        <v>30</v>
      </c>
      <c r="F8" s="6">
        <f t="shared" si="2"/>
        <v>326</v>
      </c>
      <c r="G8" s="5">
        <f t="shared" si="1"/>
        <v>517.25</v>
      </c>
      <c r="H8">
        <f t="shared" si="0"/>
        <v>25862.5</v>
      </c>
    </row>
    <row r="9" spans="1:18" x14ac:dyDescent="0.35">
      <c r="A9" s="2">
        <v>41639</v>
      </c>
      <c r="B9">
        <v>323</v>
      </c>
      <c r="C9">
        <v>214</v>
      </c>
      <c r="D9">
        <v>269947.32369321521</v>
      </c>
      <c r="E9">
        <f t="shared" si="3"/>
        <v>31</v>
      </c>
      <c r="F9" s="6">
        <f t="shared" si="2"/>
        <v>324</v>
      </c>
      <c r="G9" s="5">
        <f t="shared" si="1"/>
        <v>765.25</v>
      </c>
      <c r="H9">
        <f t="shared" si="0"/>
        <v>38262.5</v>
      </c>
    </row>
    <row r="10" spans="1:18" x14ac:dyDescent="0.35">
      <c r="A10" s="2">
        <v>41670</v>
      </c>
      <c r="B10">
        <v>320</v>
      </c>
      <c r="C10">
        <v>245</v>
      </c>
      <c r="D10">
        <v>305843.07678268489</v>
      </c>
      <c r="E10">
        <f t="shared" si="3"/>
        <v>31</v>
      </c>
      <c r="F10" s="6">
        <f t="shared" si="2"/>
        <v>321.5</v>
      </c>
      <c r="G10" s="5">
        <f t="shared" si="1"/>
        <v>1090.75</v>
      </c>
      <c r="H10">
        <f t="shared" si="0"/>
        <v>54537.5</v>
      </c>
    </row>
    <row r="11" spans="1:18" x14ac:dyDescent="0.35">
      <c r="A11" s="2">
        <v>41698</v>
      </c>
      <c r="B11">
        <v>318</v>
      </c>
      <c r="C11">
        <v>273</v>
      </c>
      <c r="D11">
        <v>386544.19961734873</v>
      </c>
      <c r="E11">
        <f t="shared" si="3"/>
        <v>28</v>
      </c>
      <c r="F11" s="6">
        <f t="shared" si="2"/>
        <v>319</v>
      </c>
      <c r="G11" s="5">
        <f t="shared" si="1"/>
        <v>1454.75</v>
      </c>
      <c r="H11">
        <f t="shared" si="0"/>
        <v>72737.5</v>
      </c>
    </row>
    <row r="12" spans="1:18" x14ac:dyDescent="0.35">
      <c r="A12" s="2">
        <v>41729</v>
      </c>
      <c r="B12">
        <v>314</v>
      </c>
      <c r="C12">
        <v>304</v>
      </c>
      <c r="D12">
        <v>462090.78562539129</v>
      </c>
      <c r="E12">
        <f t="shared" si="3"/>
        <v>31</v>
      </c>
      <c r="F12" s="6">
        <f t="shared" si="2"/>
        <v>316</v>
      </c>
      <c r="G12" s="5">
        <f t="shared" si="1"/>
        <v>1950.75</v>
      </c>
      <c r="H12">
        <f t="shared" si="0"/>
        <v>97537.5</v>
      </c>
    </row>
    <row r="13" spans="1:18" x14ac:dyDescent="0.35">
      <c r="A13" s="2">
        <v>41759</v>
      </c>
      <c r="B13">
        <v>312</v>
      </c>
      <c r="C13">
        <v>334</v>
      </c>
      <c r="D13">
        <v>563695.40951024112</v>
      </c>
      <c r="E13">
        <f t="shared" si="3"/>
        <v>30</v>
      </c>
      <c r="F13" s="6">
        <f t="shared" si="2"/>
        <v>313</v>
      </c>
      <c r="G13" s="5">
        <f t="shared" si="1"/>
        <v>2520.75</v>
      </c>
      <c r="H13">
        <f t="shared" si="0"/>
        <v>126037.5</v>
      </c>
    </row>
    <row r="14" spans="1:18" x14ac:dyDescent="0.35">
      <c r="A14" s="2">
        <v>41790</v>
      </c>
      <c r="B14">
        <v>309</v>
      </c>
      <c r="C14">
        <v>365</v>
      </c>
      <c r="D14">
        <v>593702.9260541515</v>
      </c>
      <c r="E14">
        <f t="shared" si="3"/>
        <v>31</v>
      </c>
      <c r="F14" s="6">
        <f t="shared" si="2"/>
        <v>310.5</v>
      </c>
      <c r="G14" s="5">
        <f t="shared" si="1"/>
        <v>3187.25</v>
      </c>
      <c r="H14">
        <f t="shared" si="0"/>
        <v>159362.5</v>
      </c>
    </row>
    <row r="15" spans="1:18" x14ac:dyDescent="0.35">
      <c r="A15" s="2">
        <v>41820</v>
      </c>
      <c r="B15">
        <v>305</v>
      </c>
      <c r="C15">
        <v>395</v>
      </c>
      <c r="D15">
        <v>673157.07168249902</v>
      </c>
      <c r="E15">
        <f t="shared" si="3"/>
        <v>30</v>
      </c>
      <c r="F15" s="6">
        <f t="shared" si="2"/>
        <v>307</v>
      </c>
      <c r="G15" s="5">
        <f t="shared" si="1"/>
        <v>3937.25</v>
      </c>
      <c r="H15">
        <f t="shared" si="0"/>
        <v>196862.5</v>
      </c>
    </row>
    <row r="16" spans="1:18" x14ac:dyDescent="0.35">
      <c r="A16" s="2">
        <v>41851</v>
      </c>
      <c r="B16">
        <v>301</v>
      </c>
      <c r="C16">
        <v>426</v>
      </c>
      <c r="D16">
        <v>774637.4625872405</v>
      </c>
      <c r="E16">
        <f t="shared" si="3"/>
        <v>31</v>
      </c>
      <c r="F16" s="6">
        <f t="shared" si="2"/>
        <v>303</v>
      </c>
      <c r="G16" s="5">
        <f t="shared" si="1"/>
        <v>4836.25</v>
      </c>
      <c r="H16">
        <f t="shared" si="0"/>
        <v>241812.5</v>
      </c>
    </row>
    <row r="17" spans="1:8" x14ac:dyDescent="0.35">
      <c r="A17" s="2">
        <v>41882</v>
      </c>
      <c r="B17">
        <v>296</v>
      </c>
      <c r="C17">
        <v>457</v>
      </c>
      <c r="D17">
        <v>911685.64805104025</v>
      </c>
      <c r="E17">
        <f t="shared" si="3"/>
        <v>31</v>
      </c>
      <c r="F17" s="6">
        <f t="shared" si="2"/>
        <v>298.5</v>
      </c>
      <c r="G17" s="5">
        <f t="shared" si="1"/>
        <v>5874.75</v>
      </c>
      <c r="H17">
        <f t="shared" si="0"/>
        <v>293737.5</v>
      </c>
    </row>
    <row r="18" spans="1:8" x14ac:dyDescent="0.35">
      <c r="A18" s="2">
        <v>41912</v>
      </c>
      <c r="B18">
        <v>291</v>
      </c>
      <c r="C18">
        <v>487</v>
      </c>
      <c r="D18">
        <v>1040009.860314151</v>
      </c>
      <c r="E18">
        <f t="shared" si="3"/>
        <v>30</v>
      </c>
      <c r="F18" s="6">
        <f t="shared" si="2"/>
        <v>293.5</v>
      </c>
      <c r="G18" s="5">
        <f t="shared" si="1"/>
        <v>7029.75</v>
      </c>
      <c r="H18">
        <f t="shared" si="0"/>
        <v>351487.5</v>
      </c>
    </row>
    <row r="19" spans="1:8" x14ac:dyDescent="0.35">
      <c r="A19" s="2">
        <v>41943</v>
      </c>
      <c r="B19">
        <v>286</v>
      </c>
      <c r="C19">
        <v>518</v>
      </c>
      <c r="D19">
        <v>1167682.7635002011</v>
      </c>
      <c r="E19">
        <f t="shared" si="3"/>
        <v>31</v>
      </c>
      <c r="F19" s="6">
        <f t="shared" si="2"/>
        <v>288.5</v>
      </c>
      <c r="G19" s="5">
        <f t="shared" si="1"/>
        <v>8378.25</v>
      </c>
      <c r="H19">
        <f t="shared" si="0"/>
        <v>418912.5</v>
      </c>
    </row>
    <row r="20" spans="1:8" x14ac:dyDescent="0.35">
      <c r="A20" s="2">
        <v>41973</v>
      </c>
      <c r="B20">
        <v>286</v>
      </c>
      <c r="C20">
        <v>548</v>
      </c>
      <c r="D20">
        <v>1234219.076106814</v>
      </c>
      <c r="E20">
        <f t="shared" si="3"/>
        <v>30</v>
      </c>
      <c r="F20" s="6">
        <f t="shared" si="2"/>
        <v>286</v>
      </c>
      <c r="G20" s="5">
        <f t="shared" si="1"/>
        <v>9758.25</v>
      </c>
      <c r="H20">
        <f t="shared" si="0"/>
        <v>487912.5</v>
      </c>
    </row>
    <row r="21" spans="1:8" x14ac:dyDescent="0.35">
      <c r="A21" s="2">
        <v>42004</v>
      </c>
      <c r="B21">
        <v>285</v>
      </c>
      <c r="C21">
        <v>579</v>
      </c>
      <c r="D21">
        <v>1191475.8574705741</v>
      </c>
      <c r="E21">
        <f t="shared" si="3"/>
        <v>31</v>
      </c>
      <c r="F21" s="6">
        <f t="shared" si="2"/>
        <v>285.5</v>
      </c>
      <c r="G21" s="5">
        <f t="shared" si="1"/>
        <v>11199.75</v>
      </c>
      <c r="H21">
        <f t="shared" si="0"/>
        <v>559987.5</v>
      </c>
    </row>
    <row r="22" spans="1:8" x14ac:dyDescent="0.35">
      <c r="A22" s="2">
        <v>42035</v>
      </c>
      <c r="B22">
        <v>285</v>
      </c>
      <c r="C22">
        <v>610</v>
      </c>
      <c r="D22">
        <v>1204783.119991896</v>
      </c>
      <c r="E22">
        <f t="shared" si="3"/>
        <v>31</v>
      </c>
      <c r="F22" s="6">
        <f t="shared" si="2"/>
        <v>285</v>
      </c>
      <c r="G22" s="5">
        <f t="shared" si="1"/>
        <v>12656.75</v>
      </c>
      <c r="H22">
        <f t="shared" si="0"/>
        <v>632837.5</v>
      </c>
    </row>
    <row r="23" spans="1:8" x14ac:dyDescent="0.35">
      <c r="A23" s="2">
        <v>42063</v>
      </c>
      <c r="B23">
        <v>285</v>
      </c>
      <c r="C23">
        <v>638</v>
      </c>
      <c r="D23">
        <v>1204783.119991896</v>
      </c>
      <c r="E23">
        <f t="shared" si="3"/>
        <v>28</v>
      </c>
      <c r="F23" s="6">
        <f t="shared" si="2"/>
        <v>285</v>
      </c>
      <c r="G23" s="5">
        <f t="shared" si="1"/>
        <v>13972.75</v>
      </c>
      <c r="H23">
        <f t="shared" si="0"/>
        <v>698637.5</v>
      </c>
    </row>
    <row r="24" spans="1:8" x14ac:dyDescent="0.35">
      <c r="A24" s="2">
        <v>42094</v>
      </c>
      <c r="B24">
        <v>281</v>
      </c>
      <c r="C24">
        <v>669</v>
      </c>
      <c r="D24">
        <v>1306231.4267491761</v>
      </c>
      <c r="E24">
        <f t="shared" si="3"/>
        <v>31</v>
      </c>
      <c r="F24" s="6">
        <f t="shared" si="2"/>
        <v>283</v>
      </c>
      <c r="G24" s="5">
        <f t="shared" si="1"/>
        <v>15491.75</v>
      </c>
      <c r="H24">
        <f t="shared" si="0"/>
        <v>774587.5</v>
      </c>
    </row>
    <row r="25" spans="1:8" x14ac:dyDescent="0.35">
      <c r="A25" s="2">
        <v>42124</v>
      </c>
      <c r="B25">
        <v>276</v>
      </c>
      <c r="C25">
        <v>699</v>
      </c>
      <c r="D25">
        <v>1391835.014603216</v>
      </c>
      <c r="E25">
        <f t="shared" si="3"/>
        <v>30</v>
      </c>
      <c r="F25" s="6">
        <f t="shared" si="2"/>
        <v>278.5</v>
      </c>
      <c r="G25" s="5">
        <f t="shared" si="1"/>
        <v>17096.75</v>
      </c>
      <c r="H25">
        <f t="shared" si="0"/>
        <v>854837.5</v>
      </c>
    </row>
    <row r="26" spans="1:8" x14ac:dyDescent="0.35">
      <c r="A26" s="2">
        <v>42155</v>
      </c>
      <c r="B26">
        <v>272</v>
      </c>
      <c r="C26">
        <v>730</v>
      </c>
      <c r="D26">
        <v>1521085.479232725</v>
      </c>
      <c r="E26">
        <f t="shared" si="3"/>
        <v>31</v>
      </c>
      <c r="F26" s="6">
        <f t="shared" si="2"/>
        <v>274</v>
      </c>
      <c r="G26" s="5">
        <f t="shared" si="1"/>
        <v>18894.75</v>
      </c>
      <c r="H26">
        <f t="shared" si="0"/>
        <v>944737.5</v>
      </c>
    </row>
    <row r="27" spans="1:8" x14ac:dyDescent="0.35">
      <c r="A27" s="2">
        <v>42185</v>
      </c>
      <c r="B27">
        <v>268</v>
      </c>
      <c r="C27">
        <v>760</v>
      </c>
      <c r="D27">
        <v>1616402.3761111109</v>
      </c>
      <c r="E27">
        <f t="shared" si="3"/>
        <v>30</v>
      </c>
      <c r="F27" s="6">
        <f t="shared" si="2"/>
        <v>270</v>
      </c>
      <c r="G27" s="5">
        <f t="shared" si="1"/>
        <v>20754.75</v>
      </c>
      <c r="H27">
        <f t="shared" si="0"/>
        <v>1037737.5</v>
      </c>
    </row>
    <row r="28" spans="1:8" x14ac:dyDescent="0.35">
      <c r="A28" s="2">
        <v>42216</v>
      </c>
      <c r="B28">
        <v>264</v>
      </c>
      <c r="C28">
        <v>791</v>
      </c>
      <c r="D28">
        <v>1703347.5010214429</v>
      </c>
      <c r="E28">
        <f t="shared" si="3"/>
        <v>31</v>
      </c>
      <c r="F28" s="6">
        <f t="shared" si="2"/>
        <v>266</v>
      </c>
      <c r="G28" s="5">
        <f t="shared" si="1"/>
        <v>22800.75</v>
      </c>
      <c r="H28">
        <f t="shared" si="0"/>
        <v>1140037.5</v>
      </c>
    </row>
    <row r="29" spans="1:8" x14ac:dyDescent="0.35">
      <c r="A29" s="2">
        <v>42247</v>
      </c>
      <c r="B29">
        <v>261</v>
      </c>
      <c r="C29">
        <v>822</v>
      </c>
      <c r="D29">
        <v>1811569.6212881079</v>
      </c>
      <c r="E29">
        <f t="shared" si="3"/>
        <v>31</v>
      </c>
      <c r="F29" s="6">
        <f t="shared" si="2"/>
        <v>262.5</v>
      </c>
      <c r="G29" s="5">
        <f t="shared" si="1"/>
        <v>24955.25</v>
      </c>
      <c r="H29">
        <f t="shared" si="0"/>
        <v>1247762.5</v>
      </c>
    </row>
    <row r="30" spans="1:8" x14ac:dyDescent="0.35">
      <c r="A30" s="2">
        <v>42277</v>
      </c>
      <c r="B30">
        <v>258</v>
      </c>
      <c r="C30">
        <v>852</v>
      </c>
      <c r="D30">
        <v>1882415.646365107</v>
      </c>
      <c r="E30">
        <f t="shared" si="3"/>
        <v>30</v>
      </c>
      <c r="F30" s="6">
        <f t="shared" si="2"/>
        <v>259.5</v>
      </c>
      <c r="G30" s="5">
        <f t="shared" si="1"/>
        <v>27130.25</v>
      </c>
      <c r="H30">
        <f t="shared" si="0"/>
        <v>1356512.5</v>
      </c>
    </row>
    <row r="31" spans="1:8" x14ac:dyDescent="0.35">
      <c r="A31" s="2">
        <v>42308</v>
      </c>
      <c r="B31">
        <v>255</v>
      </c>
      <c r="C31">
        <v>883</v>
      </c>
      <c r="D31">
        <v>1943238.533065031</v>
      </c>
      <c r="E31">
        <f t="shared" si="3"/>
        <v>31</v>
      </c>
      <c r="F31" s="6">
        <f t="shared" si="2"/>
        <v>256.5</v>
      </c>
      <c r="G31" s="5">
        <f t="shared" si="1"/>
        <v>29470.75</v>
      </c>
      <c r="H31">
        <f t="shared" si="0"/>
        <v>1473537.5</v>
      </c>
    </row>
    <row r="32" spans="1:8" x14ac:dyDescent="0.35">
      <c r="A32" s="2">
        <v>42338</v>
      </c>
      <c r="B32">
        <v>253</v>
      </c>
      <c r="C32">
        <v>913</v>
      </c>
      <c r="D32">
        <v>2022802.0991632771</v>
      </c>
      <c r="E32">
        <f t="shared" si="3"/>
        <v>30</v>
      </c>
      <c r="F32" s="6">
        <f t="shared" si="2"/>
        <v>254</v>
      </c>
      <c r="G32" s="5">
        <f t="shared" si="1"/>
        <v>31810.75</v>
      </c>
      <c r="H32">
        <f t="shared" si="0"/>
        <v>1590537.5</v>
      </c>
    </row>
    <row r="33" spans="1:8" x14ac:dyDescent="0.35">
      <c r="A33" s="2">
        <v>42369</v>
      </c>
      <c r="B33">
        <v>251</v>
      </c>
      <c r="C33">
        <v>944</v>
      </c>
      <c r="D33">
        <v>2088887.5693309151</v>
      </c>
      <c r="E33">
        <f t="shared" si="3"/>
        <v>31</v>
      </c>
      <c r="F33" s="6">
        <f t="shared" si="2"/>
        <v>252</v>
      </c>
      <c r="G33" s="5">
        <f t="shared" si="1"/>
        <v>34290.75</v>
      </c>
      <c r="H33">
        <f t="shared" si="0"/>
        <v>1714537.5</v>
      </c>
    </row>
    <row r="34" spans="1:8" x14ac:dyDescent="0.35">
      <c r="A34" s="2">
        <v>42400</v>
      </c>
      <c r="B34">
        <v>249</v>
      </c>
      <c r="C34">
        <v>975</v>
      </c>
      <c r="D34">
        <v>2141359.468931268</v>
      </c>
      <c r="E34">
        <f t="shared" si="3"/>
        <v>31</v>
      </c>
      <c r="F34" s="6">
        <f t="shared" si="2"/>
        <v>250</v>
      </c>
      <c r="G34" s="5">
        <f t="shared" si="1"/>
        <v>36832.75</v>
      </c>
      <c r="H34">
        <f t="shared" si="0"/>
        <v>1841637.5</v>
      </c>
    </row>
    <row r="35" spans="1:8" x14ac:dyDescent="0.35">
      <c r="A35" s="2">
        <v>42429</v>
      </c>
      <c r="B35">
        <v>247</v>
      </c>
      <c r="C35">
        <v>1004</v>
      </c>
      <c r="D35">
        <v>2176577.4208203978</v>
      </c>
      <c r="E35">
        <f t="shared" si="3"/>
        <v>29</v>
      </c>
      <c r="F35" s="6">
        <f t="shared" si="2"/>
        <v>248</v>
      </c>
      <c r="G35" s="5">
        <f t="shared" si="1"/>
        <v>39268.75</v>
      </c>
      <c r="H35">
        <f t="shared" si="0"/>
        <v>1963437.5</v>
      </c>
    </row>
    <row r="36" spans="1:8" x14ac:dyDescent="0.35">
      <c r="A36" s="2">
        <v>42460</v>
      </c>
      <c r="B36">
        <v>246</v>
      </c>
      <c r="C36">
        <v>1035</v>
      </c>
      <c r="D36">
        <v>2254547.9186687171</v>
      </c>
      <c r="E36">
        <f t="shared" si="3"/>
        <v>31</v>
      </c>
      <c r="F36" s="6">
        <f t="shared" si="2"/>
        <v>246.5</v>
      </c>
      <c r="G36" s="5">
        <f t="shared" si="1"/>
        <v>41919.25</v>
      </c>
      <c r="H36">
        <f t="shared" si="0"/>
        <v>2095962.5</v>
      </c>
    </row>
    <row r="37" spans="1:8" x14ac:dyDescent="0.35">
      <c r="A37" s="2">
        <v>42490</v>
      </c>
      <c r="B37">
        <v>245</v>
      </c>
      <c r="C37">
        <v>1065</v>
      </c>
      <c r="D37">
        <v>2314331.7565241489</v>
      </c>
      <c r="E37">
        <f t="shared" si="3"/>
        <v>30</v>
      </c>
      <c r="F37" s="6">
        <f t="shared" si="2"/>
        <v>245.5</v>
      </c>
      <c r="G37" s="5">
        <f t="shared" si="1"/>
        <v>44514.25</v>
      </c>
      <c r="H37">
        <f t="shared" si="0"/>
        <v>2225712.5</v>
      </c>
    </row>
    <row r="38" spans="1:8" x14ac:dyDescent="0.35">
      <c r="A38" s="2">
        <v>42521</v>
      </c>
      <c r="B38">
        <v>244</v>
      </c>
      <c r="C38">
        <v>1096</v>
      </c>
      <c r="D38">
        <v>2370372.1109650228</v>
      </c>
      <c r="E38">
        <f t="shared" si="3"/>
        <v>31</v>
      </c>
      <c r="F38" s="6">
        <f t="shared" si="2"/>
        <v>244.5</v>
      </c>
      <c r="G38" s="5">
        <f t="shared" si="1"/>
        <v>47226.75</v>
      </c>
      <c r="H38">
        <f t="shared" si="0"/>
        <v>2361337.5</v>
      </c>
    </row>
    <row r="39" spans="1:8" x14ac:dyDescent="0.35">
      <c r="A39" s="2">
        <v>42551</v>
      </c>
      <c r="B39">
        <v>243</v>
      </c>
      <c r="C39">
        <v>1126</v>
      </c>
      <c r="D39">
        <v>2421001.5625928249</v>
      </c>
      <c r="E39">
        <f t="shared" si="3"/>
        <v>30</v>
      </c>
      <c r="F39" s="6">
        <f t="shared" si="2"/>
        <v>243.5</v>
      </c>
      <c r="G39" s="5">
        <f t="shared" si="1"/>
        <v>49881.75</v>
      </c>
      <c r="H39">
        <f t="shared" si="0"/>
        <v>2494087.5</v>
      </c>
    </row>
    <row r="40" spans="1:8" x14ac:dyDescent="0.35">
      <c r="A40" s="2">
        <v>42582</v>
      </c>
      <c r="B40">
        <v>242</v>
      </c>
      <c r="C40">
        <v>1157</v>
      </c>
      <c r="D40">
        <v>2468431.5122210928</v>
      </c>
      <c r="E40">
        <f t="shared" si="3"/>
        <v>31</v>
      </c>
      <c r="F40" s="6">
        <f t="shared" si="2"/>
        <v>242.5</v>
      </c>
      <c r="G40" s="5">
        <f t="shared" si="1"/>
        <v>52656.25</v>
      </c>
      <c r="H40">
        <f t="shared" si="0"/>
        <v>2632812.5</v>
      </c>
    </row>
    <row r="41" spans="1:8" x14ac:dyDescent="0.35">
      <c r="A41" s="2">
        <v>42613</v>
      </c>
      <c r="B41">
        <v>241</v>
      </c>
      <c r="C41">
        <v>1188</v>
      </c>
      <c r="D41">
        <v>2515768.6239203471</v>
      </c>
      <c r="E41">
        <f t="shared" si="3"/>
        <v>31</v>
      </c>
      <c r="F41" s="6">
        <f t="shared" si="2"/>
        <v>241.5</v>
      </c>
      <c r="G41" s="5">
        <f t="shared" si="1"/>
        <v>55461.75</v>
      </c>
      <c r="H41">
        <f t="shared" si="0"/>
        <v>2773087.5</v>
      </c>
    </row>
    <row r="42" spans="1:8" x14ac:dyDescent="0.35">
      <c r="A42" s="2">
        <v>42643</v>
      </c>
      <c r="B42">
        <v>241</v>
      </c>
      <c r="C42">
        <v>1218</v>
      </c>
      <c r="D42">
        <v>2598085.266619808</v>
      </c>
      <c r="E42">
        <f t="shared" si="3"/>
        <v>30</v>
      </c>
      <c r="F42" s="6">
        <f t="shared" si="2"/>
        <v>241</v>
      </c>
      <c r="G42" s="5">
        <f t="shared" si="1"/>
        <v>58191.75</v>
      </c>
      <c r="H42">
        <f t="shared" si="0"/>
        <v>2909587.5</v>
      </c>
    </row>
    <row r="43" spans="1:8" x14ac:dyDescent="0.35">
      <c r="A43" s="2">
        <v>42674</v>
      </c>
      <c r="B43">
        <v>240</v>
      </c>
      <c r="C43">
        <v>1249</v>
      </c>
      <c r="D43">
        <v>2625366.7691820092</v>
      </c>
      <c r="E43">
        <f t="shared" si="3"/>
        <v>31</v>
      </c>
      <c r="F43" s="6">
        <f t="shared" si="2"/>
        <v>240.5</v>
      </c>
      <c r="G43" s="5">
        <f t="shared" si="1"/>
        <v>61028.25</v>
      </c>
      <c r="H43">
        <f t="shared" si="0"/>
        <v>3051412.5</v>
      </c>
    </row>
    <row r="44" spans="1:8" x14ac:dyDescent="0.35">
      <c r="A44" s="2">
        <v>42704</v>
      </c>
      <c r="B44">
        <v>240</v>
      </c>
      <c r="C44">
        <v>1279</v>
      </c>
      <c r="D44">
        <v>2704188.2870912752</v>
      </c>
      <c r="E44">
        <f t="shared" si="3"/>
        <v>30</v>
      </c>
      <c r="F44" s="6">
        <f t="shared" si="2"/>
        <v>240</v>
      </c>
      <c r="G44" s="5">
        <f t="shared" si="1"/>
        <v>63788.25</v>
      </c>
      <c r="H44">
        <f t="shared" si="0"/>
        <v>3189412.5</v>
      </c>
    </row>
    <row r="45" spans="1:8" x14ac:dyDescent="0.35">
      <c r="A45" s="2">
        <v>42735</v>
      </c>
      <c r="B45">
        <v>239</v>
      </c>
      <c r="C45">
        <v>1310</v>
      </c>
      <c r="D45">
        <v>2726467.6917222179</v>
      </c>
      <c r="E45">
        <f t="shared" si="3"/>
        <v>31</v>
      </c>
      <c r="F45" s="6">
        <f t="shared" si="2"/>
        <v>239.5</v>
      </c>
      <c r="G45" s="5">
        <f t="shared" si="1"/>
        <v>66655.75</v>
      </c>
      <c r="H45">
        <f t="shared" si="0"/>
        <v>3332787.5</v>
      </c>
    </row>
    <row r="46" spans="1:8" x14ac:dyDescent="0.35">
      <c r="A46" s="2">
        <v>42766</v>
      </c>
      <c r="B46">
        <v>239</v>
      </c>
      <c r="C46">
        <v>1341</v>
      </c>
      <c r="D46">
        <v>2797201.859837295</v>
      </c>
      <c r="E46">
        <f t="shared" si="3"/>
        <v>31</v>
      </c>
      <c r="F46" s="6">
        <f t="shared" si="2"/>
        <v>239</v>
      </c>
      <c r="G46" s="5">
        <f t="shared" si="1"/>
        <v>69538.75</v>
      </c>
      <c r="H46">
        <f t="shared" si="0"/>
        <v>3476937.5</v>
      </c>
    </row>
    <row r="47" spans="1:8" x14ac:dyDescent="0.35">
      <c r="A47" s="2">
        <v>42794</v>
      </c>
      <c r="B47">
        <v>239</v>
      </c>
      <c r="C47">
        <v>1369</v>
      </c>
      <c r="D47">
        <v>2846694.2425617599</v>
      </c>
      <c r="E47">
        <f t="shared" si="3"/>
        <v>28</v>
      </c>
      <c r="F47" s="6">
        <f t="shared" si="2"/>
        <v>239</v>
      </c>
      <c r="G47" s="5">
        <f t="shared" si="1"/>
        <v>72142.75</v>
      </c>
      <c r="H47">
        <f t="shared" si="0"/>
        <v>3607137.5</v>
      </c>
    </row>
    <row r="48" spans="1:8" x14ac:dyDescent="0.35">
      <c r="A48" s="2">
        <v>42825</v>
      </c>
      <c r="B48">
        <v>238</v>
      </c>
      <c r="C48">
        <v>1400</v>
      </c>
      <c r="D48">
        <v>2864872.1931645102</v>
      </c>
      <c r="E48">
        <f t="shared" si="3"/>
        <v>31</v>
      </c>
      <c r="F48" s="6">
        <f t="shared" si="2"/>
        <v>238.5</v>
      </c>
      <c r="G48" s="5">
        <f t="shared" si="1"/>
        <v>75041.25</v>
      </c>
      <c r="H48">
        <f t="shared" si="0"/>
        <v>3752062.5</v>
      </c>
    </row>
    <row r="49" spans="1:9" x14ac:dyDescent="0.35">
      <c r="A49" s="2">
        <v>42855</v>
      </c>
      <c r="B49">
        <v>238</v>
      </c>
      <c r="C49">
        <v>1430</v>
      </c>
      <c r="D49">
        <v>2935689.100934525</v>
      </c>
      <c r="E49">
        <f t="shared" si="3"/>
        <v>30</v>
      </c>
      <c r="F49" s="6">
        <f t="shared" si="2"/>
        <v>238</v>
      </c>
      <c r="G49" s="5">
        <f t="shared" si="1"/>
        <v>77861.25</v>
      </c>
      <c r="H49">
        <f t="shared" si="0"/>
        <v>3893062.5</v>
      </c>
    </row>
    <row r="50" spans="1:9" x14ac:dyDescent="0.35">
      <c r="A50" s="2">
        <v>42886</v>
      </c>
      <c r="B50">
        <v>238</v>
      </c>
      <c r="C50">
        <v>1461</v>
      </c>
      <c r="D50">
        <v>2992994.2415378029</v>
      </c>
      <c r="E50">
        <f t="shared" si="3"/>
        <v>31</v>
      </c>
      <c r="F50" s="6">
        <f t="shared" si="2"/>
        <v>238</v>
      </c>
      <c r="G50" s="5">
        <f t="shared" si="1"/>
        <v>80775.25</v>
      </c>
      <c r="H50">
        <f t="shared" si="0"/>
        <v>4038762.5</v>
      </c>
      <c r="I50" s="7"/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2D62-7108-4667-A53F-D97EC3B44DA4}">
  <dimension ref="A1:R50"/>
  <sheetViews>
    <sheetView workbookViewId="0">
      <selection activeCell="Q2" sqref="Q2"/>
    </sheetView>
  </sheetViews>
  <sheetFormatPr defaultRowHeight="14.5" x14ac:dyDescent="0.35"/>
  <cols>
    <col min="1" max="1" width="10.453125" bestFit="1" customWidth="1"/>
    <col min="7" max="7" width="16.36328125" bestFit="1" customWidth="1"/>
    <col min="17" max="17" width="11.81640625" bestFit="1" customWidth="1"/>
  </cols>
  <sheetData>
    <row r="1" spans="1:18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22</v>
      </c>
      <c r="H1" s="3" t="s">
        <v>4</v>
      </c>
      <c r="J1" t="s">
        <v>15</v>
      </c>
      <c r="L1" s="7"/>
      <c r="M1" s="7"/>
      <c r="P1" t="s">
        <v>20</v>
      </c>
      <c r="Q1" s="8">
        <v>180</v>
      </c>
      <c r="R1" s="9">
        <v>66.838360399999999</v>
      </c>
    </row>
    <row r="2" spans="1:18" ht="16.5" x14ac:dyDescent="0.4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v>0</v>
      </c>
      <c r="H2">
        <f>$Q$1*G2</f>
        <v>0</v>
      </c>
      <c r="J2" s="4" t="s">
        <v>16</v>
      </c>
      <c r="L2" s="4"/>
      <c r="M2" s="4" t="s">
        <v>17</v>
      </c>
      <c r="P2" t="s">
        <v>21</v>
      </c>
      <c r="Q2" s="8">
        <v>0.05</v>
      </c>
      <c r="R2" s="9">
        <v>8.3289183500000006E-3</v>
      </c>
    </row>
    <row r="3" spans="1:18" ht="16.5" x14ac:dyDescent="0.45">
      <c r="A3" s="2">
        <v>41455</v>
      </c>
      <c r="B3" s="7">
        <v>331.5</v>
      </c>
      <c r="C3">
        <v>30</v>
      </c>
      <c r="D3">
        <v>0</v>
      </c>
      <c r="E3">
        <f>C3-C2</f>
        <v>30</v>
      </c>
      <c r="F3" s="6">
        <f>(B3+B2)/2</f>
        <v>331.75</v>
      </c>
      <c r="G3" s="5">
        <f>G2+($B$2-F3)*E3/LN($Q$2*C3)</f>
        <v>18.497275967823239</v>
      </c>
      <c r="H3">
        <f t="shared" ref="H3:H50" si="0">$Q$1*G3</f>
        <v>3329.5096742081828</v>
      </c>
      <c r="J3" s="4" t="s">
        <v>18</v>
      </c>
      <c r="M3" s="4" t="s">
        <v>19</v>
      </c>
    </row>
    <row r="4" spans="1:18" x14ac:dyDescent="0.35">
      <c r="A4" s="2">
        <v>41486</v>
      </c>
      <c r="B4">
        <v>331</v>
      </c>
      <c r="C4">
        <v>61</v>
      </c>
      <c r="D4">
        <v>42235.246385816972</v>
      </c>
      <c r="E4">
        <f>C4-C3</f>
        <v>31</v>
      </c>
      <c r="F4" s="6">
        <f>(B4+B3)/2</f>
        <v>331.25</v>
      </c>
      <c r="G4" s="5">
        <f t="shared" ref="G4:G50" si="1">G3+($B$2-F4)*E4/LN($Q$2*C4)</f>
        <v>39.346646303914426</v>
      </c>
      <c r="H4">
        <f t="shared" si="0"/>
        <v>7082.3963347045965</v>
      </c>
      <c r="M4" s="4"/>
    </row>
    <row r="5" spans="1:18" x14ac:dyDescent="0.35">
      <c r="A5" s="2">
        <v>41517</v>
      </c>
      <c r="B5">
        <v>329</v>
      </c>
      <c r="C5">
        <v>92</v>
      </c>
      <c r="D5">
        <v>54592.788195844492</v>
      </c>
      <c r="E5">
        <f>C5-C4</f>
        <v>31</v>
      </c>
      <c r="F5" s="6">
        <f>(B5+B4)/2</f>
        <v>330</v>
      </c>
      <c r="G5" s="5">
        <f t="shared" si="1"/>
        <v>79.974242977775376</v>
      </c>
      <c r="H5">
        <f t="shared" si="0"/>
        <v>14395.363735999568</v>
      </c>
      <c r="M5" s="4"/>
    </row>
    <row r="6" spans="1:18" x14ac:dyDescent="0.35">
      <c r="A6" s="2">
        <v>41547</v>
      </c>
      <c r="B6">
        <v>328</v>
      </c>
      <c r="C6">
        <v>122</v>
      </c>
      <c r="D6">
        <v>118623.2939233049</v>
      </c>
      <c r="E6">
        <f>C6-C5</f>
        <v>30</v>
      </c>
      <c r="F6" s="6">
        <f t="shared" ref="F5:F50" si="2">(B6+B5)/2</f>
        <v>328.5</v>
      </c>
      <c r="G6" s="5">
        <f t="shared" si="1"/>
        <v>138.04019000653716</v>
      </c>
      <c r="H6">
        <f t="shared" si="0"/>
        <v>24847.234201176689</v>
      </c>
    </row>
    <row r="7" spans="1:18" x14ac:dyDescent="0.35">
      <c r="A7" s="2">
        <v>41578</v>
      </c>
      <c r="B7">
        <v>327</v>
      </c>
      <c r="C7">
        <v>153</v>
      </c>
      <c r="D7">
        <v>174368.81649980941</v>
      </c>
      <c r="E7">
        <f t="shared" ref="E7:E50" si="3">C7-C6</f>
        <v>31</v>
      </c>
      <c r="F7" s="6">
        <f t="shared" si="2"/>
        <v>327.5</v>
      </c>
      <c r="G7" s="5">
        <f t="shared" si="1"/>
        <v>206.60047544546384</v>
      </c>
      <c r="H7">
        <f t="shared" si="0"/>
        <v>37188.085580183491</v>
      </c>
    </row>
    <row r="8" spans="1:18" x14ac:dyDescent="0.35">
      <c r="A8" s="2">
        <v>41608</v>
      </c>
      <c r="B8">
        <v>325</v>
      </c>
      <c r="C8">
        <v>183</v>
      </c>
      <c r="D8">
        <v>183000.2865448287</v>
      </c>
      <c r="E8">
        <f t="shared" si="3"/>
        <v>30</v>
      </c>
      <c r="F8" s="6">
        <f t="shared" si="2"/>
        <v>326</v>
      </c>
      <c r="G8" s="5">
        <f t="shared" si="1"/>
        <v>287.9103273147868</v>
      </c>
      <c r="H8">
        <f t="shared" si="0"/>
        <v>51823.858916661622</v>
      </c>
    </row>
    <row r="9" spans="1:18" x14ac:dyDescent="0.35">
      <c r="A9" s="2">
        <v>41639</v>
      </c>
      <c r="B9">
        <v>323</v>
      </c>
      <c r="C9">
        <v>214</v>
      </c>
      <c r="D9">
        <v>269947.32369321521</v>
      </c>
      <c r="E9">
        <f t="shared" si="3"/>
        <v>31</v>
      </c>
      <c r="F9" s="6">
        <f t="shared" si="2"/>
        <v>324</v>
      </c>
      <c r="G9" s="5">
        <f t="shared" si="1"/>
        <v>392.54091684496603</v>
      </c>
      <c r="H9">
        <f t="shared" si="0"/>
        <v>70657.36503209389</v>
      </c>
    </row>
    <row r="10" spans="1:18" x14ac:dyDescent="0.35">
      <c r="A10" s="2">
        <v>41670</v>
      </c>
      <c r="B10">
        <v>320</v>
      </c>
      <c r="C10">
        <v>245</v>
      </c>
      <c r="D10">
        <v>305843.07678268489</v>
      </c>
      <c r="E10">
        <f t="shared" si="3"/>
        <v>31</v>
      </c>
      <c r="F10" s="6">
        <f t="shared" si="2"/>
        <v>321.5</v>
      </c>
      <c r="G10" s="5">
        <f t="shared" si="1"/>
        <v>522.45376076904131</v>
      </c>
      <c r="H10">
        <f t="shared" si="0"/>
        <v>94041.676938427438</v>
      </c>
    </row>
    <row r="11" spans="1:18" x14ac:dyDescent="0.35">
      <c r="A11" s="2">
        <v>41698</v>
      </c>
      <c r="B11">
        <v>318</v>
      </c>
      <c r="C11">
        <v>273</v>
      </c>
      <c r="D11">
        <v>386544.19961734873</v>
      </c>
      <c r="E11">
        <f t="shared" si="3"/>
        <v>28</v>
      </c>
      <c r="F11" s="6">
        <f t="shared" si="2"/>
        <v>319</v>
      </c>
      <c r="G11" s="5">
        <f t="shared" si="1"/>
        <v>661.71782935261024</v>
      </c>
      <c r="H11">
        <f t="shared" si="0"/>
        <v>119109.20928346984</v>
      </c>
    </row>
    <row r="12" spans="1:18" x14ac:dyDescent="0.35">
      <c r="A12" s="2">
        <v>41729</v>
      </c>
      <c r="B12">
        <v>314</v>
      </c>
      <c r="C12">
        <v>304</v>
      </c>
      <c r="D12">
        <v>462090.78562539129</v>
      </c>
      <c r="E12">
        <f t="shared" si="3"/>
        <v>31</v>
      </c>
      <c r="F12" s="6">
        <f t="shared" si="2"/>
        <v>316</v>
      </c>
      <c r="G12" s="5">
        <f t="shared" si="1"/>
        <v>843.98396441588989</v>
      </c>
      <c r="H12">
        <f t="shared" si="0"/>
        <v>151917.11359486019</v>
      </c>
    </row>
    <row r="13" spans="1:18" x14ac:dyDescent="0.35">
      <c r="A13" s="2">
        <v>41759</v>
      </c>
      <c r="B13">
        <v>312</v>
      </c>
      <c r="C13">
        <v>334</v>
      </c>
      <c r="D13">
        <v>563695.40951024112</v>
      </c>
      <c r="E13">
        <f t="shared" si="3"/>
        <v>30</v>
      </c>
      <c r="F13" s="6">
        <f t="shared" si="2"/>
        <v>313</v>
      </c>
      <c r="G13" s="5">
        <f t="shared" si="1"/>
        <v>1046.4412474624796</v>
      </c>
      <c r="H13">
        <f t="shared" si="0"/>
        <v>188359.42454324634</v>
      </c>
    </row>
    <row r="14" spans="1:18" x14ac:dyDescent="0.35">
      <c r="A14" s="2">
        <v>41790</v>
      </c>
      <c r="B14">
        <v>309</v>
      </c>
      <c r="C14">
        <v>365</v>
      </c>
      <c r="D14">
        <v>593702.9260541515</v>
      </c>
      <c r="E14">
        <f t="shared" si="3"/>
        <v>31</v>
      </c>
      <c r="F14" s="6">
        <f t="shared" si="2"/>
        <v>310.5</v>
      </c>
      <c r="G14" s="5">
        <f t="shared" si="1"/>
        <v>1275.9392207641417</v>
      </c>
      <c r="H14">
        <f t="shared" si="0"/>
        <v>229669.05973754553</v>
      </c>
    </row>
    <row r="15" spans="1:18" x14ac:dyDescent="0.35">
      <c r="A15" s="2">
        <v>41820</v>
      </c>
      <c r="B15">
        <v>305</v>
      </c>
      <c r="C15">
        <v>395</v>
      </c>
      <c r="D15">
        <v>673157.07168249902</v>
      </c>
      <c r="E15">
        <f t="shared" si="3"/>
        <v>30</v>
      </c>
      <c r="F15" s="6">
        <f t="shared" si="2"/>
        <v>307</v>
      </c>
      <c r="G15" s="5">
        <f t="shared" si="1"/>
        <v>1527.3510244730135</v>
      </c>
      <c r="H15">
        <f t="shared" si="0"/>
        <v>274923.18440514244</v>
      </c>
    </row>
    <row r="16" spans="1:18" x14ac:dyDescent="0.35">
      <c r="A16" s="2">
        <v>41851</v>
      </c>
      <c r="B16">
        <v>301</v>
      </c>
      <c r="C16">
        <v>426</v>
      </c>
      <c r="D16">
        <v>774637.4625872405</v>
      </c>
      <c r="E16">
        <f t="shared" si="3"/>
        <v>31</v>
      </c>
      <c r="F16" s="6">
        <f t="shared" si="2"/>
        <v>303</v>
      </c>
      <c r="G16" s="5">
        <f t="shared" si="1"/>
        <v>1821.2660606722495</v>
      </c>
      <c r="H16">
        <f t="shared" si="0"/>
        <v>327827.89092100493</v>
      </c>
    </row>
    <row r="17" spans="1:8" x14ac:dyDescent="0.35">
      <c r="A17" s="2">
        <v>41882</v>
      </c>
      <c r="B17">
        <v>296</v>
      </c>
      <c r="C17">
        <v>457</v>
      </c>
      <c r="D17">
        <v>911685.64805104025</v>
      </c>
      <c r="E17">
        <f t="shared" si="3"/>
        <v>31</v>
      </c>
      <c r="F17" s="6">
        <f t="shared" si="2"/>
        <v>298.5</v>
      </c>
      <c r="G17" s="5">
        <f t="shared" si="1"/>
        <v>2153.1664199475276</v>
      </c>
      <c r="H17">
        <f t="shared" si="0"/>
        <v>387569.95559055498</v>
      </c>
    </row>
    <row r="18" spans="1:8" x14ac:dyDescent="0.35">
      <c r="A18" s="2">
        <v>41912</v>
      </c>
      <c r="B18">
        <v>291</v>
      </c>
      <c r="C18">
        <v>487</v>
      </c>
      <c r="D18">
        <v>1040009.860314151</v>
      </c>
      <c r="E18">
        <f t="shared" si="3"/>
        <v>30</v>
      </c>
      <c r="F18" s="6">
        <f t="shared" si="2"/>
        <v>293.5</v>
      </c>
      <c r="G18" s="5">
        <f t="shared" si="1"/>
        <v>2514.9482452942489</v>
      </c>
      <c r="H18">
        <f t="shared" si="0"/>
        <v>452690.68415296479</v>
      </c>
    </row>
    <row r="19" spans="1:8" x14ac:dyDescent="0.35">
      <c r="A19" s="2">
        <v>41943</v>
      </c>
      <c r="B19">
        <v>286</v>
      </c>
      <c r="C19">
        <v>518</v>
      </c>
      <c r="D19">
        <v>1167682.7635002011</v>
      </c>
      <c r="E19">
        <f t="shared" si="3"/>
        <v>31</v>
      </c>
      <c r="F19" s="6">
        <f t="shared" si="2"/>
        <v>288.5</v>
      </c>
      <c r="G19" s="5">
        <f t="shared" si="1"/>
        <v>2929.3303344522756</v>
      </c>
      <c r="H19">
        <f t="shared" si="0"/>
        <v>527279.46020140965</v>
      </c>
    </row>
    <row r="20" spans="1:8" x14ac:dyDescent="0.35">
      <c r="A20" s="2">
        <v>41973</v>
      </c>
      <c r="B20">
        <v>286</v>
      </c>
      <c r="C20">
        <v>548</v>
      </c>
      <c r="D20">
        <v>1234219.076106814</v>
      </c>
      <c r="E20">
        <f t="shared" si="3"/>
        <v>30</v>
      </c>
      <c r="F20" s="6">
        <f t="shared" si="2"/>
        <v>286</v>
      </c>
      <c r="G20" s="5">
        <f t="shared" si="1"/>
        <v>3346.1803782114716</v>
      </c>
      <c r="H20">
        <f t="shared" si="0"/>
        <v>602312.46807806485</v>
      </c>
    </row>
    <row r="21" spans="1:8" x14ac:dyDescent="0.35">
      <c r="A21" s="2">
        <v>42004</v>
      </c>
      <c r="B21">
        <v>285</v>
      </c>
      <c r="C21">
        <v>579</v>
      </c>
      <c r="D21">
        <v>1191475.8574705741</v>
      </c>
      <c r="E21">
        <f t="shared" si="3"/>
        <v>31</v>
      </c>
      <c r="F21" s="6">
        <f t="shared" si="2"/>
        <v>285.5</v>
      </c>
      <c r="G21" s="5">
        <f t="shared" si="1"/>
        <v>3774.4881871760949</v>
      </c>
      <c r="H21">
        <f t="shared" si="0"/>
        <v>679407.87369169714</v>
      </c>
    </row>
    <row r="22" spans="1:8" x14ac:dyDescent="0.35">
      <c r="A22" s="2">
        <v>42035</v>
      </c>
      <c r="B22">
        <v>285</v>
      </c>
      <c r="C22">
        <v>610</v>
      </c>
      <c r="D22">
        <v>1204783.119991896</v>
      </c>
      <c r="E22">
        <f t="shared" si="3"/>
        <v>31</v>
      </c>
      <c r="F22" s="6">
        <f t="shared" si="2"/>
        <v>285</v>
      </c>
      <c r="G22" s="5">
        <f t="shared" si="1"/>
        <v>4200.794950378001</v>
      </c>
      <c r="H22">
        <f t="shared" si="0"/>
        <v>756143.09106804023</v>
      </c>
    </row>
    <row r="23" spans="1:8" x14ac:dyDescent="0.35">
      <c r="A23" s="2">
        <v>42063</v>
      </c>
      <c r="B23">
        <v>285</v>
      </c>
      <c r="C23">
        <v>638</v>
      </c>
      <c r="D23">
        <v>1204783.119991896</v>
      </c>
      <c r="E23">
        <f t="shared" si="3"/>
        <v>28</v>
      </c>
      <c r="F23" s="6">
        <f t="shared" si="2"/>
        <v>285</v>
      </c>
      <c r="G23" s="5">
        <f t="shared" si="1"/>
        <v>4580.8555164022337</v>
      </c>
      <c r="H23">
        <f t="shared" si="0"/>
        <v>824553.9929524021</v>
      </c>
    </row>
    <row r="24" spans="1:8" x14ac:dyDescent="0.35">
      <c r="A24" s="2">
        <v>42094</v>
      </c>
      <c r="B24">
        <v>281</v>
      </c>
      <c r="C24">
        <v>669</v>
      </c>
      <c r="D24">
        <v>1306231.4267491761</v>
      </c>
      <c r="E24">
        <f t="shared" si="3"/>
        <v>31</v>
      </c>
      <c r="F24" s="6">
        <f t="shared" si="2"/>
        <v>283</v>
      </c>
      <c r="G24" s="5">
        <f t="shared" si="1"/>
        <v>5013.6126642625859</v>
      </c>
      <c r="H24">
        <f t="shared" si="0"/>
        <v>902450.27956726542</v>
      </c>
    </row>
    <row r="25" spans="1:8" x14ac:dyDescent="0.35">
      <c r="A25" s="2">
        <v>42124</v>
      </c>
      <c r="B25">
        <v>276</v>
      </c>
      <c r="C25">
        <v>699</v>
      </c>
      <c r="D25">
        <v>1391835.014603216</v>
      </c>
      <c r="E25">
        <f t="shared" si="3"/>
        <v>30</v>
      </c>
      <c r="F25" s="6">
        <f t="shared" si="2"/>
        <v>278.5</v>
      </c>
      <c r="G25" s="5">
        <f t="shared" si="1"/>
        <v>5465.2268512915334</v>
      </c>
      <c r="H25">
        <f t="shared" si="0"/>
        <v>983740.83323247603</v>
      </c>
    </row>
    <row r="26" spans="1:8" x14ac:dyDescent="0.35">
      <c r="A26" s="2">
        <v>42155</v>
      </c>
      <c r="B26">
        <v>272</v>
      </c>
      <c r="C26">
        <v>730</v>
      </c>
      <c r="D26">
        <v>1521085.479232725</v>
      </c>
      <c r="E26">
        <f t="shared" si="3"/>
        <v>31</v>
      </c>
      <c r="F26" s="6">
        <f t="shared" si="2"/>
        <v>274</v>
      </c>
      <c r="G26" s="5">
        <f t="shared" si="1"/>
        <v>5965.0444567017139</v>
      </c>
      <c r="H26">
        <f t="shared" si="0"/>
        <v>1073708.0022063085</v>
      </c>
    </row>
    <row r="27" spans="1:8" x14ac:dyDescent="0.35">
      <c r="A27" s="2">
        <v>42185</v>
      </c>
      <c r="B27">
        <v>268</v>
      </c>
      <c r="C27">
        <v>760</v>
      </c>
      <c r="D27">
        <v>1616402.3761111109</v>
      </c>
      <c r="E27">
        <f t="shared" si="3"/>
        <v>30</v>
      </c>
      <c r="F27" s="6">
        <f t="shared" si="2"/>
        <v>270</v>
      </c>
      <c r="G27" s="5">
        <f t="shared" si="1"/>
        <v>6476.3725513027521</v>
      </c>
      <c r="H27">
        <f t="shared" si="0"/>
        <v>1165747.0592344953</v>
      </c>
    </row>
    <row r="28" spans="1:8" x14ac:dyDescent="0.35">
      <c r="A28" s="2">
        <v>42216</v>
      </c>
      <c r="B28">
        <v>264</v>
      </c>
      <c r="C28">
        <v>791</v>
      </c>
      <c r="D28">
        <v>1703347.5010214429</v>
      </c>
      <c r="E28">
        <f t="shared" si="3"/>
        <v>31</v>
      </c>
      <c r="F28" s="6">
        <f t="shared" si="2"/>
        <v>266</v>
      </c>
      <c r="G28" s="5">
        <f t="shared" si="1"/>
        <v>7032.7188330888821</v>
      </c>
      <c r="H28">
        <f t="shared" si="0"/>
        <v>1265889.3899559989</v>
      </c>
    </row>
    <row r="29" spans="1:8" x14ac:dyDescent="0.35">
      <c r="A29" s="2">
        <v>42247</v>
      </c>
      <c r="B29">
        <v>261</v>
      </c>
      <c r="C29">
        <v>822</v>
      </c>
      <c r="D29">
        <v>1811569.6212881079</v>
      </c>
      <c r="E29">
        <f t="shared" si="3"/>
        <v>31</v>
      </c>
      <c r="F29" s="6">
        <f t="shared" si="2"/>
        <v>262.5</v>
      </c>
      <c r="G29" s="5">
        <f t="shared" si="1"/>
        <v>7612.5076628100205</v>
      </c>
      <c r="H29">
        <f t="shared" si="0"/>
        <v>1370251.3793058037</v>
      </c>
    </row>
    <row r="30" spans="1:8" x14ac:dyDescent="0.35">
      <c r="A30" s="2">
        <v>42277</v>
      </c>
      <c r="B30">
        <v>258</v>
      </c>
      <c r="C30">
        <v>852</v>
      </c>
      <c r="D30">
        <v>1882415.646365107</v>
      </c>
      <c r="E30">
        <f t="shared" si="3"/>
        <v>30</v>
      </c>
      <c r="F30" s="6">
        <f t="shared" si="2"/>
        <v>259.5</v>
      </c>
      <c r="G30" s="5">
        <f t="shared" si="1"/>
        <v>8192.2210133756107</v>
      </c>
      <c r="H30">
        <f t="shared" si="0"/>
        <v>1474599.78240761</v>
      </c>
    </row>
    <row r="31" spans="1:8" x14ac:dyDescent="0.35">
      <c r="A31" s="2">
        <v>42308</v>
      </c>
      <c r="B31">
        <v>255</v>
      </c>
      <c r="C31">
        <v>883</v>
      </c>
      <c r="D31">
        <v>1943238.533065031</v>
      </c>
      <c r="E31">
        <f t="shared" si="3"/>
        <v>31</v>
      </c>
      <c r="F31" s="6">
        <f t="shared" si="2"/>
        <v>256.5</v>
      </c>
      <c r="G31" s="5">
        <f t="shared" si="1"/>
        <v>8810.1596475104398</v>
      </c>
      <c r="H31">
        <f t="shared" si="0"/>
        <v>1585828.7365518792</v>
      </c>
    </row>
    <row r="32" spans="1:8" x14ac:dyDescent="0.35">
      <c r="A32" s="2">
        <v>42338</v>
      </c>
      <c r="B32">
        <v>253</v>
      </c>
      <c r="C32">
        <v>913</v>
      </c>
      <c r="D32">
        <v>2022802.0991632771</v>
      </c>
      <c r="E32">
        <f t="shared" si="3"/>
        <v>30</v>
      </c>
      <c r="F32" s="6">
        <f t="shared" si="2"/>
        <v>254</v>
      </c>
      <c r="G32" s="5">
        <f t="shared" si="1"/>
        <v>9422.5641989450614</v>
      </c>
      <c r="H32">
        <f t="shared" si="0"/>
        <v>1696061.5558101111</v>
      </c>
    </row>
    <row r="33" spans="1:8" x14ac:dyDescent="0.35">
      <c r="A33" s="2">
        <v>42369</v>
      </c>
      <c r="B33">
        <v>251</v>
      </c>
      <c r="C33">
        <v>944</v>
      </c>
      <c r="D33">
        <v>2088887.5693309151</v>
      </c>
      <c r="E33">
        <f t="shared" si="3"/>
        <v>31</v>
      </c>
      <c r="F33" s="6">
        <f t="shared" si="2"/>
        <v>252</v>
      </c>
      <c r="G33" s="5">
        <f t="shared" si="1"/>
        <v>10065.985724899319</v>
      </c>
      <c r="H33">
        <f t="shared" si="0"/>
        <v>1811877.4304818774</v>
      </c>
    </row>
    <row r="34" spans="1:8" x14ac:dyDescent="0.35">
      <c r="A34" s="2">
        <v>42400</v>
      </c>
      <c r="B34">
        <v>249</v>
      </c>
      <c r="C34">
        <v>975</v>
      </c>
      <c r="D34">
        <v>2141359.468931268</v>
      </c>
      <c r="E34">
        <f t="shared" si="3"/>
        <v>31</v>
      </c>
      <c r="F34" s="6">
        <f t="shared" si="2"/>
        <v>250</v>
      </c>
      <c r="G34" s="5">
        <f t="shared" si="1"/>
        <v>10720.010115962419</v>
      </c>
      <c r="H34">
        <f t="shared" si="0"/>
        <v>1929601.8208732354</v>
      </c>
    </row>
    <row r="35" spans="1:8" x14ac:dyDescent="0.35">
      <c r="A35" s="2">
        <v>42429</v>
      </c>
      <c r="B35">
        <v>247</v>
      </c>
      <c r="C35">
        <v>1004</v>
      </c>
      <c r="D35">
        <v>2176577.4208203978</v>
      </c>
      <c r="E35">
        <f t="shared" si="3"/>
        <v>29</v>
      </c>
      <c r="F35" s="6">
        <f t="shared" si="2"/>
        <v>248</v>
      </c>
      <c r="G35" s="5">
        <f t="shared" si="1"/>
        <v>11342.071058883326</v>
      </c>
      <c r="H35">
        <f t="shared" si="0"/>
        <v>2041572.7905989988</v>
      </c>
    </row>
    <row r="36" spans="1:8" x14ac:dyDescent="0.35">
      <c r="A36" s="2">
        <v>42460</v>
      </c>
      <c r="B36">
        <v>246</v>
      </c>
      <c r="C36">
        <v>1035</v>
      </c>
      <c r="D36">
        <v>2254547.9186687171</v>
      </c>
      <c r="E36">
        <f t="shared" si="3"/>
        <v>31</v>
      </c>
      <c r="F36" s="6">
        <f t="shared" si="2"/>
        <v>246.5</v>
      </c>
      <c r="G36" s="5">
        <f t="shared" si="1"/>
        <v>12013.691672827035</v>
      </c>
      <c r="H36">
        <f t="shared" si="0"/>
        <v>2162464.5011088662</v>
      </c>
    </row>
    <row r="37" spans="1:8" x14ac:dyDescent="0.35">
      <c r="A37" s="2">
        <v>42490</v>
      </c>
      <c r="B37">
        <v>245</v>
      </c>
      <c r="C37">
        <v>1065</v>
      </c>
      <c r="D37">
        <v>2314331.7565241489</v>
      </c>
      <c r="E37">
        <f t="shared" si="3"/>
        <v>30</v>
      </c>
      <c r="F37" s="6">
        <f t="shared" si="2"/>
        <v>245.5</v>
      </c>
      <c r="G37" s="5">
        <f t="shared" si="1"/>
        <v>12666.522222067544</v>
      </c>
      <c r="H37">
        <f t="shared" si="0"/>
        <v>2279973.9999721581</v>
      </c>
    </row>
    <row r="38" spans="1:8" x14ac:dyDescent="0.35">
      <c r="A38" s="2">
        <v>42521</v>
      </c>
      <c r="B38">
        <v>244</v>
      </c>
      <c r="C38">
        <v>1096</v>
      </c>
      <c r="D38">
        <v>2370372.1109650228</v>
      </c>
      <c r="E38">
        <f t="shared" si="3"/>
        <v>31</v>
      </c>
      <c r="F38" s="6">
        <f t="shared" si="2"/>
        <v>244.5</v>
      </c>
      <c r="G38" s="5">
        <f t="shared" si="1"/>
        <v>13344.022195491109</v>
      </c>
      <c r="H38">
        <f t="shared" si="0"/>
        <v>2401923.9951883997</v>
      </c>
    </row>
    <row r="39" spans="1:8" x14ac:dyDescent="0.35">
      <c r="A39" s="2">
        <v>42551</v>
      </c>
      <c r="B39">
        <v>243</v>
      </c>
      <c r="C39">
        <v>1126</v>
      </c>
      <c r="D39">
        <v>2421001.5625928249</v>
      </c>
      <c r="E39">
        <f t="shared" si="3"/>
        <v>30</v>
      </c>
      <c r="F39" s="6">
        <f t="shared" si="2"/>
        <v>243.5</v>
      </c>
      <c r="G39" s="5">
        <f t="shared" si="1"/>
        <v>14002.717608117822</v>
      </c>
      <c r="H39">
        <f t="shared" si="0"/>
        <v>2520489.1694612079</v>
      </c>
    </row>
    <row r="40" spans="1:8" x14ac:dyDescent="0.35">
      <c r="A40" s="2">
        <v>42582</v>
      </c>
      <c r="B40">
        <v>242</v>
      </c>
      <c r="C40">
        <v>1157</v>
      </c>
      <c r="D40">
        <v>2468431.5122210928</v>
      </c>
      <c r="E40">
        <f t="shared" si="3"/>
        <v>31</v>
      </c>
      <c r="F40" s="6">
        <f t="shared" si="2"/>
        <v>242.5</v>
      </c>
      <c r="G40" s="5">
        <f t="shared" si="1"/>
        <v>14686.453487616234</v>
      </c>
      <c r="H40">
        <f t="shared" si="0"/>
        <v>2643561.6277709221</v>
      </c>
    </row>
    <row r="41" spans="1:8" x14ac:dyDescent="0.35">
      <c r="A41" s="2">
        <v>42613</v>
      </c>
      <c r="B41">
        <v>241</v>
      </c>
      <c r="C41">
        <v>1188</v>
      </c>
      <c r="D41">
        <v>2515768.6239203471</v>
      </c>
      <c r="E41">
        <f t="shared" si="3"/>
        <v>31</v>
      </c>
      <c r="F41" s="6">
        <f t="shared" si="2"/>
        <v>241.5</v>
      </c>
      <c r="G41" s="5">
        <f t="shared" si="1"/>
        <v>15373.35307038562</v>
      </c>
      <c r="H41">
        <f t="shared" si="0"/>
        <v>2767203.5526694115</v>
      </c>
    </row>
    <row r="42" spans="1:8" x14ac:dyDescent="0.35">
      <c r="A42" s="2">
        <v>42643</v>
      </c>
      <c r="B42">
        <v>241</v>
      </c>
      <c r="C42">
        <v>1218</v>
      </c>
      <c r="D42">
        <v>2598085.266619808</v>
      </c>
      <c r="E42">
        <f t="shared" si="3"/>
        <v>30</v>
      </c>
      <c r="F42" s="6">
        <f t="shared" si="2"/>
        <v>241</v>
      </c>
      <c r="G42" s="5">
        <f t="shared" si="1"/>
        <v>16037.710599862825</v>
      </c>
      <c r="H42">
        <f t="shared" si="0"/>
        <v>2886787.9079753086</v>
      </c>
    </row>
    <row r="43" spans="1:8" x14ac:dyDescent="0.35">
      <c r="A43" s="2">
        <v>42674</v>
      </c>
      <c r="B43">
        <v>240</v>
      </c>
      <c r="C43">
        <v>1249</v>
      </c>
      <c r="D43">
        <v>2625366.7691820092</v>
      </c>
      <c r="E43">
        <f t="shared" si="3"/>
        <v>31</v>
      </c>
      <c r="F43" s="6">
        <f t="shared" si="2"/>
        <v>240.5</v>
      </c>
      <c r="G43" s="5">
        <f t="shared" si="1"/>
        <v>16723.789151614968</v>
      </c>
      <c r="H43">
        <f t="shared" si="0"/>
        <v>3010282.0472906944</v>
      </c>
    </row>
    <row r="44" spans="1:8" x14ac:dyDescent="0.35">
      <c r="A44" s="2">
        <v>42704</v>
      </c>
      <c r="B44">
        <v>240</v>
      </c>
      <c r="C44">
        <v>1279</v>
      </c>
      <c r="D44">
        <v>2704188.2870912752</v>
      </c>
      <c r="E44">
        <f t="shared" si="3"/>
        <v>30</v>
      </c>
      <c r="F44" s="6">
        <f t="shared" si="2"/>
        <v>240</v>
      </c>
      <c r="G44" s="5">
        <f t="shared" si="1"/>
        <v>17387.553607917467</v>
      </c>
      <c r="H44">
        <f t="shared" si="0"/>
        <v>3129759.6494251443</v>
      </c>
    </row>
    <row r="45" spans="1:8" x14ac:dyDescent="0.35">
      <c r="A45" s="2">
        <v>42735</v>
      </c>
      <c r="B45">
        <v>239</v>
      </c>
      <c r="C45">
        <v>1310</v>
      </c>
      <c r="D45">
        <v>2726467.6917222179</v>
      </c>
      <c r="E45">
        <f t="shared" si="3"/>
        <v>31</v>
      </c>
      <c r="F45" s="6">
        <f t="shared" si="2"/>
        <v>239.5</v>
      </c>
      <c r="G45" s="5">
        <f t="shared" si="1"/>
        <v>18073.222096384947</v>
      </c>
      <c r="H45">
        <f t="shared" si="0"/>
        <v>3253179.9773492906</v>
      </c>
    </row>
    <row r="46" spans="1:8" x14ac:dyDescent="0.35">
      <c r="A46" s="2">
        <v>42766</v>
      </c>
      <c r="B46">
        <v>239</v>
      </c>
      <c r="C46">
        <v>1341</v>
      </c>
      <c r="D46">
        <v>2797201.859837295</v>
      </c>
      <c r="E46">
        <f t="shared" si="3"/>
        <v>31</v>
      </c>
      <c r="F46" s="6">
        <f t="shared" si="2"/>
        <v>239</v>
      </c>
      <c r="G46" s="5">
        <f t="shared" si="1"/>
        <v>18758.762956101997</v>
      </c>
      <c r="H46">
        <f t="shared" si="0"/>
        <v>3376577.3320983592</v>
      </c>
    </row>
    <row r="47" spans="1:8" x14ac:dyDescent="0.35">
      <c r="A47" s="2">
        <v>42794</v>
      </c>
      <c r="B47">
        <v>239</v>
      </c>
      <c r="C47">
        <v>1369</v>
      </c>
      <c r="D47">
        <v>2846694.2425617599</v>
      </c>
      <c r="E47">
        <f t="shared" si="3"/>
        <v>28</v>
      </c>
      <c r="F47" s="6">
        <f t="shared" si="2"/>
        <v>239</v>
      </c>
      <c r="G47" s="5">
        <f t="shared" si="1"/>
        <v>19374.933375998895</v>
      </c>
      <c r="H47">
        <f t="shared" si="0"/>
        <v>3487488.007679801</v>
      </c>
    </row>
    <row r="48" spans="1:8" x14ac:dyDescent="0.35">
      <c r="A48" s="2">
        <v>42825</v>
      </c>
      <c r="B48">
        <v>238</v>
      </c>
      <c r="C48">
        <v>1400</v>
      </c>
      <c r="D48">
        <v>2864872.1931645102</v>
      </c>
      <c r="E48">
        <f t="shared" si="3"/>
        <v>31</v>
      </c>
      <c r="F48" s="6">
        <f t="shared" si="2"/>
        <v>238.5</v>
      </c>
      <c r="G48" s="5">
        <f t="shared" si="1"/>
        <v>20057.174930917488</v>
      </c>
      <c r="H48">
        <f t="shared" si="0"/>
        <v>3610291.4875651477</v>
      </c>
    </row>
    <row r="49" spans="1:9" x14ac:dyDescent="0.35">
      <c r="A49" s="2">
        <v>42855</v>
      </c>
      <c r="B49">
        <v>238</v>
      </c>
      <c r="C49">
        <v>1430</v>
      </c>
      <c r="D49">
        <v>2935689.100934525</v>
      </c>
      <c r="E49">
        <f t="shared" si="3"/>
        <v>30</v>
      </c>
      <c r="F49" s="6">
        <f t="shared" si="2"/>
        <v>238</v>
      </c>
      <c r="G49" s="5">
        <f t="shared" si="1"/>
        <v>20717.643273984319</v>
      </c>
      <c r="H49">
        <f t="shared" si="0"/>
        <v>3729175.7893171771</v>
      </c>
    </row>
    <row r="50" spans="1:9" x14ac:dyDescent="0.35">
      <c r="A50" s="2">
        <v>42886</v>
      </c>
      <c r="B50">
        <v>238</v>
      </c>
      <c r="C50">
        <v>1461</v>
      </c>
      <c r="D50">
        <v>2992994.2415378029</v>
      </c>
      <c r="E50">
        <f t="shared" si="3"/>
        <v>31</v>
      </c>
      <c r="F50" s="6">
        <f t="shared" si="2"/>
        <v>238</v>
      </c>
      <c r="G50" s="5">
        <f t="shared" si="1"/>
        <v>21396.716245237287</v>
      </c>
      <c r="H50">
        <f t="shared" si="0"/>
        <v>3851408.9241427118</v>
      </c>
      <c r="I50" s="7"/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39" workbookViewId="0">
      <selection activeCell="H5" sqref="H5"/>
    </sheetView>
  </sheetViews>
  <sheetFormatPr defaultRowHeight="14.5" x14ac:dyDescent="0.35"/>
  <cols>
    <col min="1" max="1" width="10.453125" bestFit="1" customWidth="1"/>
    <col min="17" max="17" width="11.81640625" bestFit="1" customWidth="1"/>
  </cols>
  <sheetData>
    <row r="1" spans="1:17" ht="16.5" x14ac:dyDescent="0.4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3" t="s">
        <v>7</v>
      </c>
      <c r="H1" s="3" t="s">
        <v>4</v>
      </c>
      <c r="J1" s="4" t="s">
        <v>8</v>
      </c>
      <c r="L1" s="4"/>
      <c r="P1" t="s">
        <v>13</v>
      </c>
      <c r="Q1">
        <f>0.88*10^7</f>
        <v>8800000</v>
      </c>
    </row>
    <row r="2" spans="1:17" x14ac:dyDescent="0.35">
      <c r="A2" s="2">
        <v>41425</v>
      </c>
      <c r="B2">
        <v>332</v>
      </c>
      <c r="C2">
        <v>0</v>
      </c>
      <c r="D2">
        <v>0</v>
      </c>
      <c r="E2">
        <v>0</v>
      </c>
      <c r="F2" s="6">
        <f>B2</f>
        <v>332</v>
      </c>
      <c r="G2" s="5">
        <f>B2</f>
        <v>332</v>
      </c>
      <c r="H2">
        <v>0</v>
      </c>
      <c r="J2" s="4" t="s">
        <v>9</v>
      </c>
      <c r="P2" t="s">
        <v>14</v>
      </c>
      <c r="Q2">
        <v>2000</v>
      </c>
    </row>
    <row r="3" spans="1:17" ht="16.5" x14ac:dyDescent="0.45">
      <c r="A3" s="2">
        <v>41455</v>
      </c>
      <c r="B3" s="7">
        <v>332</v>
      </c>
      <c r="C3">
        <v>30</v>
      </c>
      <c r="D3">
        <v>0</v>
      </c>
      <c r="E3">
        <f>C3-C2</f>
        <v>30</v>
      </c>
      <c r="F3" s="6">
        <f>(B3+B2)/2</f>
        <v>332</v>
      </c>
      <c r="G3" s="5">
        <f>$B$2*(1-H3/$Q$1)</f>
        <v>332</v>
      </c>
      <c r="H3" s="7">
        <f>H2+($Q$1/$B$2)*(G2-F3)*(1-EXP(-$Q$2*$B$2*E3/$Q$1))</f>
        <v>0</v>
      </c>
      <c r="M3" s="4" t="s">
        <v>10</v>
      </c>
    </row>
    <row r="4" spans="1:17" ht="16.5" x14ac:dyDescent="0.45">
      <c r="A4" s="2">
        <v>41486</v>
      </c>
      <c r="B4">
        <v>331</v>
      </c>
      <c r="C4">
        <v>61</v>
      </c>
      <c r="D4">
        <v>42235.246385816972</v>
      </c>
      <c r="E4">
        <f>C4-C3</f>
        <v>31</v>
      </c>
      <c r="F4" s="6">
        <f>(B4+B3)/2</f>
        <v>331.5</v>
      </c>
      <c r="G4" s="5">
        <f>$B$2*(1-H4/$Q$1)</f>
        <v>331.54820762431376</v>
      </c>
      <c r="H4" s="7">
        <f>H3+($Q$1/$B$2)*(G3-F4)*(1-EXP(-$Q$2*$B$2*E4/$Q$1))</f>
        <v>11975.219596501998</v>
      </c>
      <c r="M4" s="4" t="s">
        <v>11</v>
      </c>
    </row>
    <row r="5" spans="1:17" ht="16.5" x14ac:dyDescent="0.45">
      <c r="A5" s="2">
        <v>41517</v>
      </c>
      <c r="B5">
        <v>329</v>
      </c>
      <c r="C5">
        <v>92</v>
      </c>
      <c r="D5">
        <v>54592.788195844492</v>
      </c>
      <c r="E5">
        <f>C5-C4</f>
        <v>31</v>
      </c>
      <c r="F5" s="6">
        <f t="shared" ref="F5:F50" si="0">(B5+B4)/2</f>
        <v>330</v>
      </c>
      <c r="G5" s="5">
        <f>$B$2*(1-H5/$Q$1)</f>
        <v>330.14927082302535</v>
      </c>
      <c r="H5" s="7">
        <f>H4+($Q$1/$B$2)*(G4-F5)*(1-EXP(-$Q$2*$B$2*E5/$Q$1))</f>
        <v>49055.472160773912</v>
      </c>
      <c r="M5" s="4" t="s">
        <v>12</v>
      </c>
    </row>
    <row r="6" spans="1:17" x14ac:dyDescent="0.35">
      <c r="A6" s="2">
        <v>41547</v>
      </c>
      <c r="B6">
        <v>328</v>
      </c>
      <c r="C6">
        <v>122</v>
      </c>
      <c r="D6">
        <v>118623.2939233049</v>
      </c>
      <c r="E6">
        <f>C6-C5</f>
        <v>30</v>
      </c>
      <c r="F6" s="6">
        <f t="shared" si="0"/>
        <v>328.5</v>
      </c>
      <c r="G6" s="5">
        <f t="shared" ref="G4:G50" si="1">$B$2*(1-H6/$Q$1)</f>
        <v>328.67147752014472</v>
      </c>
      <c r="H6" s="7">
        <f t="shared" ref="H4:H50" si="2">H5+($Q$1/$B$2)*(G5-F6)*(1-EXP(-$Q$2*$B$2*E6/$Q$1))</f>
        <v>88225.897056404676</v>
      </c>
    </row>
    <row r="7" spans="1:17" x14ac:dyDescent="0.35">
      <c r="A7" s="2">
        <v>41578</v>
      </c>
      <c r="B7">
        <v>327</v>
      </c>
      <c r="C7">
        <v>153</v>
      </c>
      <c r="D7">
        <v>174368.81649980941</v>
      </c>
      <c r="E7">
        <f t="shared" ref="E7:E50" si="3">C7-C6</f>
        <v>31</v>
      </c>
      <c r="F7" s="6">
        <f t="shared" si="0"/>
        <v>327.5</v>
      </c>
      <c r="G7" s="5">
        <f t="shared" si="1"/>
        <v>327.61294829636643</v>
      </c>
      <c r="H7" s="7">
        <f t="shared" si="2"/>
        <v>116283.29816860189</v>
      </c>
    </row>
    <row r="8" spans="1:17" x14ac:dyDescent="0.35">
      <c r="A8" s="2">
        <v>41608</v>
      </c>
      <c r="B8">
        <v>325</v>
      </c>
      <c r="C8">
        <v>183</v>
      </c>
      <c r="D8">
        <v>183000.2865448287</v>
      </c>
      <c r="E8">
        <f t="shared" si="3"/>
        <v>30</v>
      </c>
      <c r="F8" s="6">
        <f t="shared" si="0"/>
        <v>326</v>
      </c>
      <c r="G8" s="5">
        <f t="shared" si="1"/>
        <v>326.16770100466289</v>
      </c>
      <c r="H8" s="7">
        <f t="shared" si="2"/>
        <v>154591.05770773109</v>
      </c>
    </row>
    <row r="9" spans="1:17" x14ac:dyDescent="0.35">
      <c r="A9" s="2">
        <v>41639</v>
      </c>
      <c r="B9">
        <v>323</v>
      </c>
      <c r="C9">
        <v>214</v>
      </c>
      <c r="D9">
        <v>269947.32369321521</v>
      </c>
      <c r="E9">
        <f t="shared" si="3"/>
        <v>31</v>
      </c>
      <c r="F9" s="6">
        <f t="shared" si="0"/>
        <v>324</v>
      </c>
      <c r="G9" s="5">
        <f t="shared" si="1"/>
        <v>324.20899943131479</v>
      </c>
      <c r="H9" s="7">
        <f t="shared" si="2"/>
        <v>206508.44880852324</v>
      </c>
    </row>
    <row r="10" spans="1:17" x14ac:dyDescent="0.35">
      <c r="A10" s="2">
        <v>41670</v>
      </c>
      <c r="B10">
        <v>320</v>
      </c>
      <c r="C10">
        <v>245</v>
      </c>
      <c r="D10">
        <v>305843.07678268489</v>
      </c>
      <c r="E10">
        <f t="shared" si="3"/>
        <v>31</v>
      </c>
      <c r="F10" s="6">
        <f t="shared" si="0"/>
        <v>321.5</v>
      </c>
      <c r="G10" s="5">
        <f t="shared" si="1"/>
        <v>321.76118885370215</v>
      </c>
      <c r="H10" s="7">
        <f t="shared" si="2"/>
        <v>271390.17496211064</v>
      </c>
    </row>
    <row r="11" spans="1:17" x14ac:dyDescent="0.35">
      <c r="A11" s="2">
        <v>41698</v>
      </c>
      <c r="B11">
        <v>318</v>
      </c>
      <c r="C11">
        <v>273</v>
      </c>
      <c r="D11">
        <v>386544.19961734873</v>
      </c>
      <c r="E11">
        <f t="shared" si="3"/>
        <v>28</v>
      </c>
      <c r="F11" s="6">
        <f t="shared" si="0"/>
        <v>319</v>
      </c>
      <c r="G11" s="5">
        <f t="shared" si="1"/>
        <v>319.33384918107748</v>
      </c>
      <c r="H11" s="7">
        <f t="shared" si="2"/>
        <v>335729.29881481372</v>
      </c>
    </row>
    <row r="12" spans="1:17" x14ac:dyDescent="0.35">
      <c r="A12" s="2">
        <v>41729</v>
      </c>
      <c r="B12">
        <v>314</v>
      </c>
      <c r="C12">
        <v>304</v>
      </c>
      <c r="D12">
        <v>462090.78562539129</v>
      </c>
      <c r="E12">
        <f t="shared" si="3"/>
        <v>31</v>
      </c>
      <c r="F12" s="6">
        <f t="shared" si="0"/>
        <v>316</v>
      </c>
      <c r="G12" s="5">
        <f t="shared" si="1"/>
        <v>316.32143389768044</v>
      </c>
      <c r="H12" s="7">
        <f t="shared" si="2"/>
        <v>415576.45090485614</v>
      </c>
    </row>
    <row r="13" spans="1:17" x14ac:dyDescent="0.35">
      <c r="A13" s="2">
        <v>41759</v>
      </c>
      <c r="B13">
        <v>312</v>
      </c>
      <c r="C13">
        <v>334</v>
      </c>
      <c r="D13">
        <v>563695.40951024112</v>
      </c>
      <c r="E13">
        <f t="shared" si="3"/>
        <v>30</v>
      </c>
      <c r="F13" s="6">
        <f t="shared" si="0"/>
        <v>313</v>
      </c>
      <c r="G13" s="5">
        <f t="shared" si="1"/>
        <v>313.3453351870096</v>
      </c>
      <c r="H13" s="7">
        <f t="shared" si="2"/>
        <v>494460.99504312</v>
      </c>
    </row>
    <row r="14" spans="1:17" x14ac:dyDescent="0.35">
      <c r="A14" s="2">
        <v>41790</v>
      </c>
      <c r="B14">
        <v>309</v>
      </c>
      <c r="C14">
        <v>365</v>
      </c>
      <c r="D14">
        <v>593702.9260541515</v>
      </c>
      <c r="E14">
        <f t="shared" si="3"/>
        <v>31</v>
      </c>
      <c r="F14" s="6">
        <f t="shared" si="0"/>
        <v>310.5</v>
      </c>
      <c r="G14" s="5">
        <f t="shared" si="1"/>
        <v>310.77433369948432</v>
      </c>
      <c r="H14" s="7">
        <f t="shared" si="2"/>
        <v>562608.02242330799</v>
      </c>
    </row>
    <row r="15" spans="1:17" x14ac:dyDescent="0.35">
      <c r="A15" s="2">
        <v>41820</v>
      </c>
      <c r="B15">
        <v>305</v>
      </c>
      <c r="C15">
        <v>395</v>
      </c>
      <c r="D15">
        <v>673157.07168249902</v>
      </c>
      <c r="E15">
        <f t="shared" si="3"/>
        <v>30</v>
      </c>
      <c r="F15" s="6">
        <f t="shared" si="0"/>
        <v>307</v>
      </c>
      <c r="G15" s="5">
        <f t="shared" si="1"/>
        <v>307.39242395727285</v>
      </c>
      <c r="H15" s="7">
        <f t="shared" si="2"/>
        <v>652249.00354216609</v>
      </c>
    </row>
    <row r="16" spans="1:17" x14ac:dyDescent="0.35">
      <c r="A16" s="2">
        <v>41851</v>
      </c>
      <c r="B16">
        <v>301</v>
      </c>
      <c r="C16">
        <v>426</v>
      </c>
      <c r="D16">
        <v>774637.4625872405</v>
      </c>
      <c r="E16">
        <f t="shared" si="3"/>
        <v>31</v>
      </c>
      <c r="F16" s="6">
        <f t="shared" si="0"/>
        <v>303</v>
      </c>
      <c r="G16" s="5">
        <f t="shared" si="1"/>
        <v>303.42349664791817</v>
      </c>
      <c r="H16" s="7">
        <f t="shared" si="2"/>
        <v>757449.48644072353</v>
      </c>
    </row>
    <row r="17" spans="1:8" x14ac:dyDescent="0.35">
      <c r="A17" s="2">
        <v>41882</v>
      </c>
      <c r="B17">
        <v>296</v>
      </c>
      <c r="C17">
        <v>457</v>
      </c>
      <c r="D17">
        <v>911685.64805104025</v>
      </c>
      <c r="E17">
        <f t="shared" si="3"/>
        <v>31</v>
      </c>
      <c r="F17" s="6">
        <f t="shared" si="0"/>
        <v>298.5</v>
      </c>
      <c r="G17" s="5">
        <f t="shared" si="1"/>
        <v>298.97470015342606</v>
      </c>
      <c r="H17" s="7">
        <f t="shared" si="2"/>
        <v>875369.39352364664</v>
      </c>
    </row>
    <row r="18" spans="1:8" x14ac:dyDescent="0.35">
      <c r="A18" s="2">
        <v>41912</v>
      </c>
      <c r="B18">
        <v>291</v>
      </c>
      <c r="C18">
        <v>487</v>
      </c>
      <c r="D18">
        <v>1040009.860314151</v>
      </c>
      <c r="E18">
        <f t="shared" si="3"/>
        <v>30</v>
      </c>
      <c r="F18" s="6">
        <f t="shared" si="0"/>
        <v>293.5</v>
      </c>
      <c r="G18" s="5">
        <f t="shared" si="1"/>
        <v>294.06921397792229</v>
      </c>
      <c r="H18" s="7">
        <f t="shared" si="2"/>
        <v>1005394.3282960347</v>
      </c>
    </row>
    <row r="19" spans="1:8" x14ac:dyDescent="0.35">
      <c r="A19" s="2">
        <v>41943</v>
      </c>
      <c r="B19">
        <v>286</v>
      </c>
      <c r="C19">
        <v>518</v>
      </c>
      <c r="D19">
        <v>1167682.7635002011</v>
      </c>
      <c r="E19">
        <f t="shared" si="3"/>
        <v>31</v>
      </c>
      <c r="F19" s="6">
        <f t="shared" si="0"/>
        <v>288.5</v>
      </c>
      <c r="G19" s="5">
        <f t="shared" si="1"/>
        <v>289.03695715034161</v>
      </c>
      <c r="H19" s="7">
        <f t="shared" si="2"/>
        <v>1138779.4490270903</v>
      </c>
    </row>
    <row r="20" spans="1:8" x14ac:dyDescent="0.35">
      <c r="A20" s="2">
        <v>41973</v>
      </c>
      <c r="B20">
        <v>286</v>
      </c>
      <c r="C20">
        <v>548</v>
      </c>
      <c r="D20">
        <v>1234219.076106814</v>
      </c>
      <c r="E20">
        <f t="shared" si="3"/>
        <v>30</v>
      </c>
      <c r="F20" s="6">
        <f t="shared" si="0"/>
        <v>286</v>
      </c>
      <c r="G20" s="5">
        <f t="shared" si="1"/>
        <v>286.31575765099092</v>
      </c>
      <c r="H20" s="7">
        <f t="shared" si="2"/>
        <v>1210907.6285279512</v>
      </c>
    </row>
    <row r="21" spans="1:8" x14ac:dyDescent="0.35">
      <c r="A21" s="2">
        <v>42004</v>
      </c>
      <c r="B21">
        <v>285</v>
      </c>
      <c r="C21">
        <v>579</v>
      </c>
      <c r="D21">
        <v>1191475.8574705741</v>
      </c>
      <c r="E21">
        <f t="shared" si="3"/>
        <v>31</v>
      </c>
      <c r="F21" s="6">
        <f t="shared" si="0"/>
        <v>285.5</v>
      </c>
      <c r="G21" s="5">
        <f t="shared" si="1"/>
        <v>285.57865147674016</v>
      </c>
      <c r="H21" s="7">
        <f t="shared" si="2"/>
        <v>1230445.382544237</v>
      </c>
    </row>
    <row r="22" spans="1:8" x14ac:dyDescent="0.35">
      <c r="A22" s="2">
        <v>42035</v>
      </c>
      <c r="B22">
        <v>285</v>
      </c>
      <c r="C22">
        <v>610</v>
      </c>
      <c r="D22">
        <v>1204783.119991896</v>
      </c>
      <c r="E22">
        <f t="shared" si="3"/>
        <v>31</v>
      </c>
      <c r="F22" s="6">
        <f t="shared" si="0"/>
        <v>285</v>
      </c>
      <c r="G22" s="5">
        <f t="shared" si="1"/>
        <v>285.0557908259986</v>
      </c>
      <c r="H22" s="7">
        <f t="shared" si="2"/>
        <v>1244304.3395518442</v>
      </c>
    </row>
    <row r="23" spans="1:8" x14ac:dyDescent="0.35">
      <c r="A23" s="2">
        <v>42063</v>
      </c>
      <c r="B23">
        <v>285</v>
      </c>
      <c r="C23">
        <v>638</v>
      </c>
      <c r="D23">
        <v>1204783.119991896</v>
      </c>
      <c r="E23">
        <f t="shared" si="3"/>
        <v>28</v>
      </c>
      <c r="F23" s="6">
        <f t="shared" si="0"/>
        <v>285</v>
      </c>
      <c r="G23" s="5">
        <f t="shared" si="1"/>
        <v>285.00674554424131</v>
      </c>
      <c r="H23" s="7">
        <f t="shared" si="2"/>
        <v>1245604.3349719169</v>
      </c>
    </row>
    <row r="24" spans="1:8" x14ac:dyDescent="0.35">
      <c r="A24" s="2">
        <v>42094</v>
      </c>
      <c r="B24">
        <v>281</v>
      </c>
      <c r="C24">
        <v>669</v>
      </c>
      <c r="D24">
        <v>1306231.4267491761</v>
      </c>
      <c r="E24">
        <f t="shared" si="3"/>
        <v>31</v>
      </c>
      <c r="F24" s="6">
        <f t="shared" si="0"/>
        <v>283</v>
      </c>
      <c r="G24" s="5">
        <f t="shared" si="1"/>
        <v>283.19348087058029</v>
      </c>
      <c r="H24" s="7">
        <f t="shared" si="2"/>
        <v>1293666.7721051001</v>
      </c>
    </row>
    <row r="25" spans="1:8" x14ac:dyDescent="0.35">
      <c r="A25" s="2">
        <v>42124</v>
      </c>
      <c r="B25">
        <v>276</v>
      </c>
      <c r="C25">
        <v>699</v>
      </c>
      <c r="D25">
        <v>1391835.014603216</v>
      </c>
      <c r="E25">
        <f t="shared" si="3"/>
        <v>30</v>
      </c>
      <c r="F25" s="6">
        <f t="shared" si="0"/>
        <v>278.5</v>
      </c>
      <c r="G25" s="5">
        <f t="shared" si="1"/>
        <v>278.9879892673161</v>
      </c>
      <c r="H25" s="7">
        <f t="shared" si="2"/>
        <v>1405137.6338783696</v>
      </c>
    </row>
    <row r="26" spans="1:8" x14ac:dyDescent="0.35">
      <c r="A26" s="2">
        <v>42155</v>
      </c>
      <c r="B26">
        <v>272</v>
      </c>
      <c r="C26">
        <v>730</v>
      </c>
      <c r="D26">
        <v>1521085.479232725</v>
      </c>
      <c r="E26">
        <f t="shared" si="3"/>
        <v>31</v>
      </c>
      <c r="F26" s="6">
        <f t="shared" si="0"/>
        <v>274</v>
      </c>
      <c r="G26" s="5">
        <f t="shared" si="1"/>
        <v>274.48091822535991</v>
      </c>
      <c r="H26" s="7">
        <f t="shared" si="2"/>
        <v>1524602.1675205803</v>
      </c>
    </row>
    <row r="27" spans="1:8" x14ac:dyDescent="0.35">
      <c r="A27" s="2">
        <v>42185</v>
      </c>
      <c r="B27">
        <v>268</v>
      </c>
      <c r="C27">
        <v>760</v>
      </c>
      <c r="D27">
        <v>1616402.3761111109</v>
      </c>
      <c r="E27">
        <f t="shared" si="3"/>
        <v>30</v>
      </c>
      <c r="F27" s="6">
        <f t="shared" si="0"/>
        <v>270</v>
      </c>
      <c r="G27" s="5">
        <f t="shared" si="1"/>
        <v>270.46588876400943</v>
      </c>
      <c r="H27" s="7">
        <f t="shared" si="2"/>
        <v>1631024.6351708348</v>
      </c>
    </row>
    <row r="28" spans="1:8" x14ac:dyDescent="0.35">
      <c r="A28" s="2">
        <v>42216</v>
      </c>
      <c r="B28">
        <v>264</v>
      </c>
      <c r="C28">
        <v>791</v>
      </c>
      <c r="D28">
        <v>1703347.5010214429</v>
      </c>
      <c r="E28">
        <f t="shared" si="3"/>
        <v>31</v>
      </c>
      <c r="F28" s="6">
        <f t="shared" si="0"/>
        <v>266</v>
      </c>
      <c r="G28" s="5">
        <f t="shared" si="1"/>
        <v>266.43057977552508</v>
      </c>
      <c r="H28" s="7">
        <f t="shared" si="2"/>
        <v>1737984.6324559625</v>
      </c>
    </row>
    <row r="29" spans="1:8" x14ac:dyDescent="0.35">
      <c r="A29" s="2">
        <v>42247</v>
      </c>
      <c r="B29">
        <v>261</v>
      </c>
      <c r="C29">
        <v>822</v>
      </c>
      <c r="D29">
        <v>1811569.6212881079</v>
      </c>
      <c r="E29">
        <f t="shared" si="3"/>
        <v>31</v>
      </c>
      <c r="F29" s="6">
        <f t="shared" si="0"/>
        <v>262.5</v>
      </c>
      <c r="G29" s="5">
        <f t="shared" si="1"/>
        <v>262.87896782630776</v>
      </c>
      <c r="H29" s="7">
        <f t="shared" si="2"/>
        <v>1832123.744362927</v>
      </c>
    </row>
    <row r="30" spans="1:8" x14ac:dyDescent="0.35">
      <c r="A30" s="2">
        <v>42277</v>
      </c>
      <c r="B30">
        <v>258</v>
      </c>
      <c r="C30">
        <v>852</v>
      </c>
      <c r="D30">
        <v>1882415.646365107</v>
      </c>
      <c r="E30">
        <f t="shared" si="3"/>
        <v>30</v>
      </c>
      <c r="F30" s="6">
        <f t="shared" si="0"/>
        <v>259.5</v>
      </c>
      <c r="G30" s="5">
        <f t="shared" si="1"/>
        <v>259.85131708838526</v>
      </c>
      <c r="H30" s="7">
        <f t="shared" si="2"/>
        <v>1912374.7277777393</v>
      </c>
    </row>
    <row r="31" spans="1:8" x14ac:dyDescent="0.35">
      <c r="A31" s="2">
        <v>42308</v>
      </c>
      <c r="B31">
        <v>255</v>
      </c>
      <c r="C31">
        <v>883</v>
      </c>
      <c r="D31">
        <v>1943238.533065031</v>
      </c>
      <c r="E31">
        <f t="shared" si="3"/>
        <v>31</v>
      </c>
      <c r="F31" s="6">
        <f t="shared" si="0"/>
        <v>256.5</v>
      </c>
      <c r="G31" s="5">
        <f t="shared" si="1"/>
        <v>256.82311807030658</v>
      </c>
      <c r="H31" s="7">
        <f t="shared" si="2"/>
        <v>1992640.2439195856</v>
      </c>
    </row>
    <row r="32" spans="1:8" x14ac:dyDescent="0.35">
      <c r="A32" s="2">
        <v>42338</v>
      </c>
      <c r="B32">
        <v>253</v>
      </c>
      <c r="C32">
        <v>913</v>
      </c>
      <c r="D32">
        <v>2022802.0991632771</v>
      </c>
      <c r="E32">
        <f t="shared" si="3"/>
        <v>30</v>
      </c>
      <c r="F32" s="6">
        <f t="shared" si="0"/>
        <v>254</v>
      </c>
      <c r="G32" s="5">
        <f t="shared" si="1"/>
        <v>254.29352443456426</v>
      </c>
      <c r="H32" s="7">
        <f t="shared" si="2"/>
        <v>2059689.7137826332</v>
      </c>
    </row>
    <row r="33" spans="1:8" x14ac:dyDescent="0.35">
      <c r="A33" s="2">
        <v>42369</v>
      </c>
      <c r="B33">
        <v>251</v>
      </c>
      <c r="C33">
        <v>944</v>
      </c>
      <c r="D33">
        <v>2088887.5693309151</v>
      </c>
      <c r="E33">
        <f t="shared" si="3"/>
        <v>31</v>
      </c>
      <c r="F33" s="6">
        <f t="shared" si="0"/>
        <v>252</v>
      </c>
      <c r="G33" s="5">
        <f t="shared" si="1"/>
        <v>252.22113072859196</v>
      </c>
      <c r="H33" s="7">
        <f t="shared" si="2"/>
        <v>2114620.6312903333</v>
      </c>
    </row>
    <row r="34" spans="1:8" x14ac:dyDescent="0.35">
      <c r="A34" s="2">
        <v>42400</v>
      </c>
      <c r="B34">
        <v>249</v>
      </c>
      <c r="C34">
        <v>975</v>
      </c>
      <c r="D34">
        <v>2141359.468931268</v>
      </c>
      <c r="E34">
        <f t="shared" si="3"/>
        <v>31</v>
      </c>
      <c r="F34" s="6">
        <f t="shared" si="0"/>
        <v>250</v>
      </c>
      <c r="G34" s="5">
        <f t="shared" si="1"/>
        <v>250.21415087143154</v>
      </c>
      <c r="H34" s="7">
        <f t="shared" si="2"/>
        <v>2167817.6877451879</v>
      </c>
    </row>
    <row r="35" spans="1:8" x14ac:dyDescent="0.35">
      <c r="A35" s="2">
        <v>42429</v>
      </c>
      <c r="B35">
        <v>247</v>
      </c>
      <c r="C35">
        <v>1004</v>
      </c>
      <c r="D35">
        <v>2176577.4208203978</v>
      </c>
      <c r="E35">
        <f t="shared" si="3"/>
        <v>29</v>
      </c>
      <c r="F35" s="6">
        <f t="shared" si="0"/>
        <v>248</v>
      </c>
      <c r="G35" s="5">
        <f t="shared" si="1"/>
        <v>248.24825152279939</v>
      </c>
      <c r="H35" s="7">
        <f t="shared" si="2"/>
        <v>2219925.8632510998</v>
      </c>
    </row>
    <row r="36" spans="1:8" x14ac:dyDescent="0.35">
      <c r="A36" s="2">
        <v>42460</v>
      </c>
      <c r="B36">
        <v>246</v>
      </c>
      <c r="C36">
        <v>1035</v>
      </c>
      <c r="D36">
        <v>2254547.9186687171</v>
      </c>
      <c r="E36">
        <f t="shared" si="3"/>
        <v>31</v>
      </c>
      <c r="F36" s="6">
        <f t="shared" si="0"/>
        <v>246.5</v>
      </c>
      <c r="G36" s="5">
        <f t="shared" si="1"/>
        <v>246.66855810523427</v>
      </c>
      <c r="H36" s="7">
        <f t="shared" si="2"/>
        <v>2261797.2550419834</v>
      </c>
    </row>
    <row r="37" spans="1:8" x14ac:dyDescent="0.35">
      <c r="A37" s="2">
        <v>42490</v>
      </c>
      <c r="B37">
        <v>245</v>
      </c>
      <c r="C37">
        <v>1065</v>
      </c>
      <c r="D37">
        <v>2314331.7565241489</v>
      </c>
      <c r="E37">
        <f t="shared" si="3"/>
        <v>30</v>
      </c>
      <c r="F37" s="6">
        <f t="shared" si="0"/>
        <v>245.5</v>
      </c>
      <c r="G37" s="5">
        <f t="shared" si="1"/>
        <v>245.62149699323672</v>
      </c>
      <c r="H37" s="7">
        <f t="shared" si="2"/>
        <v>2289550.6821069792</v>
      </c>
    </row>
    <row r="38" spans="1:8" x14ac:dyDescent="0.35">
      <c r="A38" s="2">
        <v>42521</v>
      </c>
      <c r="B38">
        <v>244</v>
      </c>
      <c r="C38">
        <v>1096</v>
      </c>
      <c r="D38">
        <v>2370372.1109650228</v>
      </c>
      <c r="E38">
        <f t="shared" si="3"/>
        <v>31</v>
      </c>
      <c r="F38" s="6">
        <f t="shared" si="0"/>
        <v>244.5</v>
      </c>
      <c r="G38" s="5">
        <f t="shared" si="1"/>
        <v>244.608129411438</v>
      </c>
      <c r="H38" s="7">
        <f t="shared" si="2"/>
        <v>2316411.0276486319</v>
      </c>
    </row>
    <row r="39" spans="1:8" x14ac:dyDescent="0.35">
      <c r="A39" s="2">
        <v>42551</v>
      </c>
      <c r="B39">
        <v>243</v>
      </c>
      <c r="C39">
        <v>1126</v>
      </c>
      <c r="D39">
        <v>2421001.5625928249</v>
      </c>
      <c r="E39">
        <f t="shared" si="3"/>
        <v>30</v>
      </c>
      <c r="F39" s="6">
        <f t="shared" si="0"/>
        <v>243.5</v>
      </c>
      <c r="G39" s="5">
        <f t="shared" si="1"/>
        <v>243.61521411815446</v>
      </c>
      <c r="H39" s="7">
        <f t="shared" si="2"/>
        <v>2342729.2643380738</v>
      </c>
    </row>
    <row r="40" spans="1:8" x14ac:dyDescent="0.35">
      <c r="A40" s="2">
        <v>42582</v>
      </c>
      <c r="B40">
        <v>242</v>
      </c>
      <c r="C40">
        <v>1157</v>
      </c>
      <c r="D40">
        <v>2468431.5122210928</v>
      </c>
      <c r="E40">
        <f t="shared" si="3"/>
        <v>31</v>
      </c>
      <c r="F40" s="6">
        <f t="shared" si="0"/>
        <v>242.5</v>
      </c>
      <c r="G40" s="5">
        <f t="shared" si="1"/>
        <v>242.6075236464749</v>
      </c>
      <c r="H40" s="7">
        <f t="shared" si="2"/>
        <v>2369439.1322621116</v>
      </c>
    </row>
    <row r="41" spans="1:8" x14ac:dyDescent="0.35">
      <c r="A41" s="2">
        <v>42613</v>
      </c>
      <c r="B41">
        <v>241</v>
      </c>
      <c r="C41">
        <v>1188</v>
      </c>
      <c r="D41">
        <v>2515768.6239203471</v>
      </c>
      <c r="E41">
        <f t="shared" si="3"/>
        <v>31</v>
      </c>
      <c r="F41" s="6">
        <f t="shared" si="0"/>
        <v>241.5</v>
      </c>
      <c r="G41" s="5">
        <f t="shared" si="1"/>
        <v>241.60678216773579</v>
      </c>
      <c r="H41" s="7">
        <f t="shared" si="2"/>
        <v>2395964.8100118227</v>
      </c>
    </row>
    <row r="42" spans="1:8" x14ac:dyDescent="0.35">
      <c r="A42" s="2">
        <v>42643</v>
      </c>
      <c r="B42">
        <v>241</v>
      </c>
      <c r="C42">
        <v>1218</v>
      </c>
      <c r="D42">
        <v>2598085.266619808</v>
      </c>
      <c r="E42">
        <f t="shared" si="3"/>
        <v>30</v>
      </c>
      <c r="F42" s="6">
        <f t="shared" si="0"/>
        <v>241</v>
      </c>
      <c r="G42" s="5">
        <f t="shared" si="1"/>
        <v>241.06308818414703</v>
      </c>
      <c r="H42" s="7">
        <f t="shared" si="2"/>
        <v>2410375.9758418859</v>
      </c>
    </row>
    <row r="43" spans="1:8" x14ac:dyDescent="0.35">
      <c r="A43" s="2">
        <v>42674</v>
      </c>
      <c r="B43">
        <v>240</v>
      </c>
      <c r="C43">
        <v>1249</v>
      </c>
      <c r="D43">
        <v>2625366.7691820092</v>
      </c>
      <c r="E43">
        <f t="shared" si="3"/>
        <v>31</v>
      </c>
      <c r="F43" s="6">
        <f t="shared" si="0"/>
        <v>240.5</v>
      </c>
      <c r="G43" s="5">
        <f t="shared" si="1"/>
        <v>240.55429028727377</v>
      </c>
      <c r="H43" s="7">
        <f t="shared" si="2"/>
        <v>2423862.1851565987</v>
      </c>
    </row>
    <row r="44" spans="1:8" x14ac:dyDescent="0.35">
      <c r="A44" s="2">
        <v>42704</v>
      </c>
      <c r="B44">
        <v>240</v>
      </c>
      <c r="C44">
        <v>1279</v>
      </c>
      <c r="D44">
        <v>2704188.2870912752</v>
      </c>
      <c r="E44">
        <f t="shared" si="3"/>
        <v>30</v>
      </c>
      <c r="F44" s="6">
        <f t="shared" si="0"/>
        <v>240</v>
      </c>
      <c r="G44" s="5">
        <f t="shared" si="1"/>
        <v>240.05763051317896</v>
      </c>
      <c r="H44" s="7">
        <f t="shared" si="2"/>
        <v>2437026.6610964616</v>
      </c>
    </row>
    <row r="45" spans="1:8" x14ac:dyDescent="0.35">
      <c r="A45" s="2">
        <v>42735</v>
      </c>
      <c r="B45">
        <v>239</v>
      </c>
      <c r="C45">
        <v>1310</v>
      </c>
      <c r="D45">
        <v>2726467.6917222179</v>
      </c>
      <c r="E45">
        <f t="shared" si="3"/>
        <v>31</v>
      </c>
      <c r="F45" s="6">
        <f t="shared" si="0"/>
        <v>239.5</v>
      </c>
      <c r="G45" s="5">
        <f t="shared" si="1"/>
        <v>239.55376408457045</v>
      </c>
      <c r="H45" s="7">
        <f t="shared" si="2"/>
        <v>2450382.1567945178</v>
      </c>
    </row>
    <row r="46" spans="1:8" x14ac:dyDescent="0.35">
      <c r="A46" s="2">
        <v>42766</v>
      </c>
      <c r="B46">
        <v>239</v>
      </c>
      <c r="C46">
        <v>1341</v>
      </c>
      <c r="D46">
        <v>2797201.859837295</v>
      </c>
      <c r="E46">
        <f t="shared" si="3"/>
        <v>31</v>
      </c>
      <c r="F46" s="6">
        <f t="shared" si="0"/>
        <v>239</v>
      </c>
      <c r="G46" s="5">
        <f t="shared" si="1"/>
        <v>239.05339130189489</v>
      </c>
      <c r="H46" s="7">
        <f t="shared" si="2"/>
        <v>2463645.0498292916</v>
      </c>
    </row>
    <row r="47" spans="1:8" x14ac:dyDescent="0.35">
      <c r="A47" s="2">
        <v>42794</v>
      </c>
      <c r="B47">
        <v>239</v>
      </c>
      <c r="C47">
        <v>1369</v>
      </c>
      <c r="D47">
        <v>2846694.2425617599</v>
      </c>
      <c r="E47">
        <f t="shared" si="3"/>
        <v>28</v>
      </c>
      <c r="F47" s="6">
        <f t="shared" si="0"/>
        <v>239</v>
      </c>
      <c r="G47" s="5">
        <f t="shared" si="1"/>
        <v>239.00645542313791</v>
      </c>
      <c r="H47" s="7">
        <f t="shared" si="2"/>
        <v>2464889.1333626099</v>
      </c>
    </row>
    <row r="48" spans="1:8" x14ac:dyDescent="0.35">
      <c r="A48" s="2">
        <v>42825</v>
      </c>
      <c r="B48">
        <v>238</v>
      </c>
      <c r="C48">
        <v>1400</v>
      </c>
      <c r="D48">
        <v>2864872.1931645102</v>
      </c>
      <c r="E48">
        <f t="shared" si="3"/>
        <v>31</v>
      </c>
      <c r="F48" s="6">
        <f t="shared" si="0"/>
        <v>238.5</v>
      </c>
      <c r="G48" s="5">
        <f t="shared" si="1"/>
        <v>238.54883002554058</v>
      </c>
      <c r="H48" s="7">
        <f t="shared" si="2"/>
        <v>2477018.9631784414</v>
      </c>
    </row>
    <row r="49" spans="1:9" x14ac:dyDescent="0.35">
      <c r="A49" s="2">
        <v>42855</v>
      </c>
      <c r="B49">
        <v>238</v>
      </c>
      <c r="C49">
        <v>1430</v>
      </c>
      <c r="D49">
        <v>2935689.100934525</v>
      </c>
      <c r="E49">
        <f t="shared" si="3"/>
        <v>30</v>
      </c>
      <c r="F49" s="6">
        <f t="shared" si="0"/>
        <v>238</v>
      </c>
      <c r="G49" s="5">
        <f t="shared" si="1"/>
        <v>238.05706280038842</v>
      </c>
      <c r="H49" s="7">
        <f t="shared" si="2"/>
        <v>2490053.7570981383</v>
      </c>
    </row>
    <row r="50" spans="1:9" x14ac:dyDescent="0.35">
      <c r="A50" s="2">
        <v>42886</v>
      </c>
      <c r="B50">
        <v>238</v>
      </c>
      <c r="C50">
        <v>1461</v>
      </c>
      <c r="D50">
        <v>2992994.2415378029</v>
      </c>
      <c r="E50">
        <f t="shared" si="3"/>
        <v>31</v>
      </c>
      <c r="F50" s="6">
        <f t="shared" si="0"/>
        <v>238</v>
      </c>
      <c r="G50" s="5">
        <f>$B$2*(1-H50/$Q$1)</f>
        <v>238.00550172408686</v>
      </c>
      <c r="H50" s="7">
        <f t="shared" si="2"/>
        <v>2491420.4362290236</v>
      </c>
      <c r="I50" s="7"/>
    </row>
  </sheetData>
  <pageMargins left="0.75" right="0.75" top="1" bottom="1" header="0.5" footer="0.5"/>
  <headerFooter>
    <oddFooter>&amp;C_x000D_&amp;1#&amp;"Arial Black"&amp;11&amp;K737373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Schilthuis</vt:lpstr>
      <vt:lpstr>Hurst Mod.</vt:lpstr>
      <vt:lpstr>Fetkovich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Garret de Melo Filho</cp:lastModifiedBy>
  <dcterms:created xsi:type="dcterms:W3CDTF">2023-04-26T22:34:08Z</dcterms:created>
  <dcterms:modified xsi:type="dcterms:W3CDTF">2023-04-27T00:19:02Z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2023-04-26T22:34:33Z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1691802d-84f5-4c9a-bf55-d1552cd64dbf</vt:lpwstr>
  </property>
  <property fmtid="{D5CDD505-2E9C-101B-9397-08002B2CF9AE}" pid="8" name="MSIP_Label_140b9f7d-8e3a-482f-9702-4b7ffc40985a_ContentBits">
    <vt:lpwstr>2</vt:lpwstr>
  </property>
</Properties>
</file>