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utologon\Desktop\"/>
    </mc:Choice>
  </mc:AlternateContent>
  <xr:revisionPtr revIDLastSave="0" documentId="13_ncr:1_{4B315141-7787-406F-9C7A-8BE84CE3A048}" xr6:coauthVersionLast="47" xr6:coauthVersionMax="47" xr10:uidLastSave="{00000000-0000-0000-0000-000000000000}"/>
  <bookViews>
    <workbookView xWindow="-120" yWindow="-120" windowWidth="20730" windowHeight="11310" xr2:uid="{B797D44F-8757-4956-BEEA-F7FAD5DE3C7C}"/>
  </bookViews>
  <sheets>
    <sheet name="Direcionado Ponderado" sheetId="3" r:id="rId1"/>
    <sheet name="Nao direcionado" sheetId="2" r:id="rId2"/>
    <sheet name="Direcionado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32" i="3" l="1"/>
  <c r="AC32" i="3"/>
  <c r="AB32" i="3"/>
  <c r="AA32" i="3"/>
  <c r="Z32" i="3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32" i="3"/>
  <c r="B32" i="3"/>
  <c r="AE31" i="3"/>
  <c r="AE30" i="3"/>
  <c r="AE29" i="3"/>
  <c r="AE28" i="3"/>
  <c r="AE27" i="3"/>
  <c r="AE26" i="3"/>
  <c r="AE25" i="3"/>
  <c r="AE24" i="3"/>
  <c r="AE23" i="3"/>
  <c r="AE22" i="3"/>
  <c r="AE21" i="3"/>
  <c r="AE20" i="3"/>
  <c r="AE19" i="3"/>
  <c r="AE18" i="3"/>
  <c r="AE17" i="3"/>
  <c r="AE16" i="3"/>
  <c r="AE15" i="3"/>
  <c r="AE14" i="3"/>
  <c r="AE13" i="3"/>
  <c r="AE12" i="3"/>
  <c r="AE11" i="3"/>
  <c r="AE10" i="3"/>
  <c r="AE9" i="3"/>
  <c r="AE8" i="3"/>
  <c r="AE7" i="3"/>
  <c r="AE6" i="3"/>
  <c r="AE5" i="3"/>
  <c r="AE4" i="3"/>
  <c r="AE3" i="3"/>
  <c r="AD32" i="2"/>
  <c r="AC32" i="2"/>
  <c r="AB32" i="2"/>
  <c r="AA32" i="2"/>
  <c r="Z32" i="2"/>
  <c r="Y32" i="2"/>
  <c r="X32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C32" i="2"/>
  <c r="B32" i="2"/>
  <c r="AE31" i="2"/>
  <c r="AE30" i="2"/>
  <c r="AE29" i="2"/>
  <c r="AE28" i="2"/>
  <c r="AE27" i="2"/>
  <c r="AE26" i="2"/>
  <c r="AE25" i="2"/>
  <c r="AE24" i="2"/>
  <c r="AE23" i="2"/>
  <c r="AE22" i="2"/>
  <c r="AE21" i="2"/>
  <c r="AE20" i="2"/>
  <c r="AE19" i="2"/>
  <c r="AE18" i="2"/>
  <c r="AE17" i="2"/>
  <c r="AE16" i="2"/>
  <c r="AE15" i="2"/>
  <c r="AE14" i="2"/>
  <c r="AE13" i="2"/>
  <c r="AE12" i="2"/>
  <c r="AE11" i="2"/>
  <c r="AE10" i="2"/>
  <c r="AE9" i="2"/>
  <c r="AE8" i="2"/>
  <c r="AE7" i="2"/>
  <c r="AE6" i="2"/>
  <c r="AE5" i="2"/>
  <c r="AE4" i="2"/>
  <c r="AE3" i="2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B32" i="1"/>
</calcChain>
</file>

<file path=xl/sharedStrings.xml><?xml version="1.0" encoding="utf-8"?>
<sst xmlns="http://schemas.openxmlformats.org/spreadsheetml/2006/main" count="264" uniqueCount="59">
  <si>
    <t>esperança</t>
  </si>
  <si>
    <t>s. sebastião de lagoa de roça</t>
  </si>
  <si>
    <t>ipaarama</t>
  </si>
  <si>
    <t>campina grande</t>
  </si>
  <si>
    <t>galante</t>
  </si>
  <si>
    <t>riachao bacamarte</t>
  </si>
  <si>
    <t>cajá</t>
  </si>
  <si>
    <t>Santa rita</t>
  </si>
  <si>
    <t>bayeux</t>
  </si>
  <si>
    <t>joão pessoa</t>
  </si>
  <si>
    <t>cabedelo</t>
  </si>
  <si>
    <t>lucena</t>
  </si>
  <si>
    <t>mamanguape</t>
  </si>
  <si>
    <t>itapororoca</t>
  </si>
  <si>
    <t>araçagi</t>
  </si>
  <si>
    <t>guarabira</t>
  </si>
  <si>
    <t>cuitegi</t>
  </si>
  <si>
    <t>pilões</t>
  </si>
  <si>
    <t>remígio</t>
  </si>
  <si>
    <t>areia</t>
  </si>
  <si>
    <t>alagoa grande</t>
  </si>
  <si>
    <t>alagoinha</t>
  </si>
  <si>
    <t>mulungu</t>
  </si>
  <si>
    <t>mari</t>
  </si>
  <si>
    <t>sapé</t>
  </si>
  <si>
    <t>capim</t>
  </si>
  <si>
    <t>cruz do espírito santo</t>
  </si>
  <si>
    <t>gurinhém</t>
  </si>
  <si>
    <t>juarez távora</t>
  </si>
  <si>
    <t>Coluna1</t>
  </si>
  <si>
    <t>Coluna2</t>
  </si>
  <si>
    <t>Coluna3</t>
  </si>
  <si>
    <t>Coluna4</t>
  </si>
  <si>
    <t>Coluna5</t>
  </si>
  <si>
    <t>Coluna6</t>
  </si>
  <si>
    <t>Coluna7</t>
  </si>
  <si>
    <t>Coluna8</t>
  </si>
  <si>
    <t>Coluna9</t>
  </si>
  <si>
    <t>Coluna10</t>
  </si>
  <si>
    <t>Coluna11</t>
  </si>
  <si>
    <t>Coluna12</t>
  </si>
  <si>
    <t>Coluna13</t>
  </si>
  <si>
    <t>Coluna14</t>
  </si>
  <si>
    <t>Coluna15</t>
  </si>
  <si>
    <t>Coluna16</t>
  </si>
  <si>
    <t>Coluna17</t>
  </si>
  <si>
    <t>Coluna18</t>
  </si>
  <si>
    <t>Coluna19</t>
  </si>
  <si>
    <t>Coluna20</t>
  </si>
  <si>
    <t>Coluna21</t>
  </si>
  <si>
    <t>Coluna22</t>
  </si>
  <si>
    <t>Coluna23</t>
  </si>
  <si>
    <t>Coluna24</t>
  </si>
  <si>
    <t>Coluna25</t>
  </si>
  <si>
    <t>Coluna26</t>
  </si>
  <si>
    <t>Coluna27</t>
  </si>
  <si>
    <t>Coluna28</t>
  </si>
  <si>
    <t>Coluna29</t>
  </si>
  <si>
    <t>Coluna30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</si>
</sst>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</cellXfs>
  <cellStyles count="1">
    <cellStyle name="Normal" xfId="0" builtinId="0"/>
  </cellStyles>
  <dxfs count="198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indexed="64"/>
          <bgColor theme="6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fgColor indexed="64"/>
          <bgColor theme="6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medium">
          <color indexed="64"/>
        </top>
        <bottom style="medium">
          <color indexed="64"/>
        </bottom>
      </border>
    </dxf>
    <dxf>
      <fill>
        <patternFill patternType="solid">
          <fgColor indexed="64"/>
          <bgColor theme="6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medium">
          <color indexed="64"/>
        </top>
        <bottom style="medium">
          <color indexed="64"/>
        </bottom>
      </border>
    </dxf>
    <dxf>
      <fill>
        <patternFill patternType="solid">
          <fgColor indexed="64"/>
          <bgColor theme="6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medium">
          <color indexed="64"/>
        </top>
        <bottom style="medium">
          <color indexed="64"/>
        </bottom>
      </border>
    </dxf>
    <dxf>
      <fill>
        <patternFill patternType="solid">
          <fgColor indexed="64"/>
          <bgColor theme="6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medium">
          <color indexed="64"/>
        </top>
        <bottom style="medium">
          <color indexed="64"/>
        </bottom>
      </border>
    </dxf>
    <dxf>
      <fill>
        <patternFill patternType="solid">
          <fgColor indexed="64"/>
          <bgColor theme="6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medium">
          <color indexed="64"/>
        </top>
        <bottom style="medium">
          <color indexed="64"/>
        </bottom>
      </border>
    </dxf>
    <dxf>
      <fill>
        <patternFill patternType="solid">
          <fgColor indexed="64"/>
          <bgColor theme="6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medium">
          <color indexed="64"/>
        </top>
        <bottom style="medium">
          <color indexed="64"/>
        </bottom>
      </border>
    </dxf>
    <dxf>
      <fill>
        <patternFill patternType="solid">
          <fgColor indexed="64"/>
          <bgColor theme="6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medium">
          <color indexed="64"/>
        </top>
        <bottom style="medium">
          <color indexed="64"/>
        </bottom>
      </border>
    </dxf>
    <dxf>
      <fill>
        <patternFill patternType="solid">
          <fgColor indexed="64"/>
          <bgColor theme="6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medium">
          <color indexed="64"/>
        </top>
        <bottom style="medium">
          <color indexed="64"/>
        </bottom>
      </border>
    </dxf>
    <dxf>
      <fill>
        <patternFill patternType="solid">
          <fgColor indexed="64"/>
          <bgColor theme="6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medium">
          <color indexed="64"/>
        </top>
        <bottom style="medium">
          <color indexed="64"/>
        </bottom>
      </border>
    </dxf>
    <dxf>
      <fill>
        <patternFill patternType="solid">
          <fgColor indexed="64"/>
          <bgColor theme="6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medium">
          <color indexed="64"/>
        </top>
        <bottom style="medium">
          <color indexed="64"/>
        </bottom>
      </border>
    </dxf>
    <dxf>
      <fill>
        <patternFill patternType="solid">
          <fgColor indexed="64"/>
          <bgColor theme="6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medium">
          <color indexed="64"/>
        </top>
        <bottom style="medium">
          <color indexed="64"/>
        </bottom>
      </border>
    </dxf>
    <dxf>
      <fill>
        <patternFill patternType="solid">
          <fgColor indexed="64"/>
          <bgColor theme="6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medium">
          <color indexed="64"/>
        </top>
        <bottom style="medium">
          <color indexed="64"/>
        </bottom>
      </border>
    </dxf>
    <dxf>
      <fill>
        <patternFill patternType="solid">
          <fgColor indexed="64"/>
          <bgColor theme="6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medium">
          <color indexed="64"/>
        </top>
        <bottom style="medium">
          <color indexed="64"/>
        </bottom>
      </border>
    </dxf>
    <dxf>
      <fill>
        <patternFill patternType="solid">
          <fgColor indexed="64"/>
          <bgColor theme="6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medium">
          <color indexed="64"/>
        </top>
        <bottom style="medium">
          <color indexed="64"/>
        </bottom>
      </border>
    </dxf>
    <dxf>
      <fill>
        <patternFill patternType="solid">
          <fgColor indexed="64"/>
          <bgColor theme="6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medium">
          <color indexed="64"/>
        </top>
        <bottom style="medium">
          <color indexed="64"/>
        </bottom>
      </border>
    </dxf>
    <dxf>
      <fill>
        <patternFill patternType="solid">
          <fgColor indexed="64"/>
          <bgColor theme="6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medium">
          <color indexed="64"/>
        </top>
        <bottom style="medium">
          <color indexed="64"/>
        </bottom>
      </border>
    </dxf>
    <dxf>
      <fill>
        <patternFill patternType="solid">
          <fgColor indexed="64"/>
          <bgColor theme="6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medium">
          <color indexed="64"/>
        </top>
        <bottom style="medium">
          <color indexed="64"/>
        </bottom>
      </border>
    </dxf>
    <dxf>
      <fill>
        <patternFill patternType="solid">
          <fgColor indexed="64"/>
          <bgColor theme="6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medium">
          <color indexed="64"/>
        </top>
        <bottom style="medium">
          <color indexed="64"/>
        </bottom>
      </border>
    </dxf>
    <dxf>
      <fill>
        <patternFill patternType="solid">
          <fgColor indexed="64"/>
          <bgColor theme="6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medium">
          <color indexed="64"/>
        </top>
        <bottom style="medium">
          <color indexed="64"/>
        </bottom>
      </border>
    </dxf>
    <dxf>
      <fill>
        <patternFill patternType="solid">
          <fgColor indexed="64"/>
          <bgColor theme="6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medium">
          <color indexed="64"/>
        </top>
        <bottom style="medium">
          <color indexed="64"/>
        </bottom>
      </border>
    </dxf>
    <dxf>
      <fill>
        <patternFill patternType="solid">
          <fgColor indexed="64"/>
          <bgColor theme="6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medium">
          <color indexed="64"/>
        </top>
        <bottom style="medium">
          <color indexed="64"/>
        </bottom>
      </border>
    </dxf>
    <dxf>
      <fill>
        <patternFill patternType="solid">
          <fgColor indexed="64"/>
          <bgColor theme="6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medium">
          <color indexed="64"/>
        </top>
        <bottom style="medium">
          <color indexed="64"/>
        </bottom>
      </border>
    </dxf>
    <dxf>
      <fill>
        <patternFill patternType="solid">
          <fgColor indexed="64"/>
          <bgColor theme="6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medium">
          <color indexed="64"/>
        </top>
        <bottom style="medium">
          <color indexed="64"/>
        </bottom>
      </border>
    </dxf>
    <dxf>
      <fill>
        <patternFill patternType="solid">
          <fgColor indexed="64"/>
          <bgColor theme="6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medium">
          <color indexed="64"/>
        </top>
        <bottom style="medium">
          <color indexed="64"/>
        </bottom>
      </border>
    </dxf>
    <dxf>
      <fill>
        <patternFill patternType="solid">
          <fgColor indexed="64"/>
          <bgColor theme="6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medium">
          <color indexed="64"/>
        </top>
        <bottom style="medium">
          <color indexed="64"/>
        </bottom>
      </border>
    </dxf>
    <dxf>
      <fill>
        <patternFill patternType="solid">
          <fgColor indexed="64"/>
          <bgColor theme="6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medium">
          <color indexed="64"/>
        </top>
        <bottom style="medium">
          <color indexed="64"/>
        </bottom>
      </border>
    </dxf>
    <dxf>
      <fill>
        <patternFill patternType="solid">
          <fgColor indexed="64"/>
          <bgColor theme="6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medium">
          <color indexed="64"/>
        </top>
        <bottom style="medium">
          <color indexed="64"/>
        </bottom>
      </border>
    </dxf>
    <dxf>
      <fill>
        <patternFill patternType="solid">
          <fgColor indexed="64"/>
          <bgColor theme="6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6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6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6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6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6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6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6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6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6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6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6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6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6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6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6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6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6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6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6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6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6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6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6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6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6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6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6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6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6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indexed="64"/>
          <bgColor theme="6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6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medium">
          <color indexed="64"/>
        </top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6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medium">
          <color indexed="64"/>
        </top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6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medium">
          <color indexed="64"/>
        </top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6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medium">
          <color indexed="64"/>
        </top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6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medium">
          <color indexed="64"/>
        </top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6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medium">
          <color indexed="64"/>
        </top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6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medium">
          <color indexed="64"/>
        </top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6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medium">
          <color indexed="64"/>
        </top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6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medium">
          <color indexed="64"/>
        </top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6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medium">
          <color indexed="64"/>
        </top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6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medium">
          <color indexed="64"/>
        </top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6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medium">
          <color indexed="64"/>
        </top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6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medium">
          <color indexed="64"/>
        </top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6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medium">
          <color indexed="64"/>
        </top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6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medium">
          <color indexed="64"/>
        </top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6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medium">
          <color indexed="64"/>
        </top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6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medium">
          <color indexed="64"/>
        </top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6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medium">
          <color indexed="64"/>
        </top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6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medium">
          <color indexed="64"/>
        </top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6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medium">
          <color indexed="64"/>
        </top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6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medium">
          <color indexed="64"/>
        </top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6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medium">
          <color indexed="64"/>
        </top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6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medium">
          <color indexed="64"/>
        </top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6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medium">
          <color indexed="64"/>
        </top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6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medium">
          <color indexed="64"/>
        </top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6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medium">
          <color indexed="64"/>
        </top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6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medium">
          <color indexed="64"/>
        </top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6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 style="medium">
          <color indexed="64"/>
        </top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FCEEAB1-DF02-4A05-B98B-F4DA6DA87CEE}" name="Tabela25" displayName="Tabela25" ref="A1:AD32" totalsRowCount="1" headerRowDxfId="69" dataDxfId="68" totalsRowDxfId="67">
  <autoFilter ref="A1:AD31" xr:uid="{EB152B27-C55B-4492-9C0C-22A70CA7D78A}"/>
  <tableColumns count="30">
    <tableColumn id="1" xr3:uid="{60C010D9-480D-41E8-AEEC-58417CAABCEB}" name="Coluna1" dataDxfId="66" totalsRowDxfId="33"/>
    <tableColumn id="2" xr3:uid="{9A835732-D925-431E-862F-7F2617AD67AA}" name="Coluna2" totalsRowFunction="sum" dataDxfId="65" totalsRowDxfId="32"/>
    <tableColumn id="3" xr3:uid="{3F59D015-A41A-40A4-A9F5-96EE8454E468}" name="Coluna3" totalsRowFunction="sum" dataDxfId="64" totalsRowDxfId="31"/>
    <tableColumn id="4" xr3:uid="{F82F8FBE-F58C-4C60-AE92-A43CF0EC4B19}" name="Coluna4" totalsRowFunction="sum" dataDxfId="63" totalsRowDxfId="30"/>
    <tableColumn id="5" xr3:uid="{C93EB767-3F36-47E5-A963-FAD217E78E45}" name="Coluna5" totalsRowFunction="sum" dataDxfId="62" totalsRowDxfId="29"/>
    <tableColumn id="6" xr3:uid="{252292A5-F538-480E-A0B3-99F6399543F5}" name="Coluna6" totalsRowFunction="sum" dataDxfId="61" totalsRowDxfId="28"/>
    <tableColumn id="7" xr3:uid="{A5034BE8-6FD1-4932-B944-261735C666F1}" name="Coluna7" totalsRowFunction="sum" dataDxfId="60" totalsRowDxfId="27"/>
    <tableColumn id="8" xr3:uid="{07E6AAC9-A78B-45B9-9EA4-59930372C4CE}" name="Coluna8" totalsRowFunction="sum" dataDxfId="59" totalsRowDxfId="26"/>
    <tableColumn id="9" xr3:uid="{60EA789D-4DE7-4B0F-9B6F-6FC391F225D2}" name="Coluna9" totalsRowFunction="sum" dataDxfId="58" totalsRowDxfId="25"/>
    <tableColumn id="10" xr3:uid="{0E99123F-E3D6-4CAF-A72A-FD462635854B}" name="Coluna10" totalsRowFunction="sum" dataDxfId="57" totalsRowDxfId="24"/>
    <tableColumn id="11" xr3:uid="{9B41B8D7-62E4-428C-A191-E994A6C0D4D5}" name="Coluna11" totalsRowFunction="sum" dataDxfId="56" totalsRowDxfId="23"/>
    <tableColumn id="12" xr3:uid="{D90CA2A5-EC8C-4D37-AC2A-618CF99A46C7}" name="Coluna12" totalsRowFunction="sum" dataDxfId="55" totalsRowDxfId="22"/>
    <tableColumn id="13" xr3:uid="{EA33BBCF-CA21-42CD-AA18-F246EC6D8C2E}" name="Coluna13" totalsRowFunction="sum" dataDxfId="54" totalsRowDxfId="21"/>
    <tableColumn id="14" xr3:uid="{1C6C9BCE-F57E-4A3C-B054-43C360C04CC5}" name="Coluna14" totalsRowFunction="sum" dataDxfId="53" totalsRowDxfId="20"/>
    <tableColumn id="15" xr3:uid="{DBF93F12-3A94-4DBA-8E95-11FC8E46865F}" name="Coluna15" totalsRowFunction="sum" dataDxfId="52" totalsRowDxfId="19"/>
    <tableColumn id="16" xr3:uid="{491159C6-8D18-49C9-BA5E-F0D856D36948}" name="Coluna16" totalsRowFunction="sum" dataDxfId="51" totalsRowDxfId="18"/>
    <tableColumn id="17" xr3:uid="{7145FF82-7C8A-47EB-BD53-B857665F5D39}" name="Coluna17" totalsRowFunction="sum" dataDxfId="50" totalsRowDxfId="17"/>
    <tableColumn id="18" xr3:uid="{4EC1A7C0-9B4C-45DD-AA3A-2D108DB72EFE}" name="Coluna18" totalsRowFunction="sum" dataDxfId="49" totalsRowDxfId="16"/>
    <tableColumn id="19" xr3:uid="{FE09073D-680A-4881-8E72-F2CFB03939DF}" name="Coluna19" totalsRowFunction="sum" dataDxfId="48" totalsRowDxfId="15"/>
    <tableColumn id="20" xr3:uid="{996531D6-E716-4B17-B5E0-F6747A8A3911}" name="Coluna20" totalsRowFunction="sum" dataDxfId="47" totalsRowDxfId="14"/>
    <tableColumn id="21" xr3:uid="{00E2AEE5-C79B-484D-89CB-23C90C04BAE5}" name="Coluna21" totalsRowFunction="sum" dataDxfId="46" totalsRowDxfId="13"/>
    <tableColumn id="22" xr3:uid="{AC702095-C47D-40A6-BA10-678B63197033}" name="Coluna22" totalsRowFunction="sum" dataDxfId="45" totalsRowDxfId="12"/>
    <tableColumn id="23" xr3:uid="{F11DD3D8-C0F4-4B44-9383-8C33F71C1894}" name="Coluna23" totalsRowFunction="sum" dataDxfId="44" totalsRowDxfId="11"/>
    <tableColumn id="24" xr3:uid="{F95976B9-EE67-4A05-AE7A-3A195333F015}" name="Coluna24" totalsRowFunction="sum" dataDxfId="43" totalsRowDxfId="10"/>
    <tableColumn id="25" xr3:uid="{B5E8452F-482A-42BB-BB3D-EE06440AA9EF}" name="Coluna25" totalsRowFunction="sum" dataDxfId="42" totalsRowDxfId="9"/>
    <tableColumn id="26" xr3:uid="{FB103784-0DCA-470F-AAD1-23D61448452B}" name="Coluna26" totalsRowFunction="sum" dataDxfId="41" totalsRowDxfId="8"/>
    <tableColumn id="27" xr3:uid="{86AB3439-EAEB-4C47-B197-C4753F4942E6}" name="Coluna27" totalsRowFunction="sum" dataDxfId="40" totalsRowDxfId="7"/>
    <tableColumn id="28" xr3:uid="{2B20C8D3-4CBD-4603-9A4E-73CCF0107914}" name="Coluna28" totalsRowFunction="sum" dataDxfId="39" totalsRowDxfId="6"/>
    <tableColumn id="29" xr3:uid="{52A9623D-FD42-4220-AF1C-58A7F3FD0D4C}" name="Coluna29" totalsRowFunction="sum" dataDxfId="38" totalsRowDxfId="5"/>
    <tableColumn id="30" xr3:uid="{4DA16E87-579D-47EC-A0C4-54F610043788}" name="Coluna30" totalsRowFunction="sum" dataDxfId="37" totalsRowDxfId="4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5ADC2A3-D43F-4820-BD3D-82ED3900F684}" name="Tabela24" displayName="Tabela24" ref="A1:AD32" totalsRowCount="1" headerRowDxfId="132" dataDxfId="131" totalsRowDxfId="130">
  <autoFilter ref="A1:AD31" xr:uid="{EB152B27-C55B-4492-9C0C-22A70CA7D78A}"/>
  <tableColumns count="30">
    <tableColumn id="1" xr3:uid="{27E6ED04-0575-4E48-BC85-BCCDCB4EB4BB}" name="Coluna1" dataDxfId="129" totalsRowDxfId="128"/>
    <tableColumn id="2" xr3:uid="{91F425EF-0FCE-4195-8874-549D93367758}" name="Coluna2" totalsRowFunction="sum" dataDxfId="127" totalsRowDxfId="126"/>
    <tableColumn id="3" xr3:uid="{F9725747-6189-49D0-BBE0-DDE505CE6E9D}" name="Coluna3" totalsRowFunction="sum" dataDxfId="125" totalsRowDxfId="124"/>
    <tableColumn id="4" xr3:uid="{B607CD97-C85E-49EF-A198-657D2E666C69}" name="Coluna4" totalsRowFunction="sum" dataDxfId="123" totalsRowDxfId="122"/>
    <tableColumn id="5" xr3:uid="{A9973D69-FFB1-4C8C-8FA6-CDB538FD452A}" name="Coluna5" totalsRowFunction="sum" dataDxfId="121" totalsRowDxfId="120"/>
    <tableColumn id="6" xr3:uid="{0D8EFE34-4C23-43B0-B493-35B6088B2477}" name="Coluna6" totalsRowFunction="sum" dataDxfId="119" totalsRowDxfId="118"/>
    <tableColumn id="7" xr3:uid="{39E4A2D3-D648-4393-8B27-FBF8528F1A7C}" name="Coluna7" totalsRowFunction="sum" dataDxfId="117" totalsRowDxfId="116"/>
    <tableColumn id="8" xr3:uid="{E4368640-0DB9-4915-BBED-137D63A7398A}" name="Coluna8" totalsRowFunction="sum" dataDxfId="115" totalsRowDxfId="114"/>
    <tableColumn id="9" xr3:uid="{927D8C6A-CC4F-46FB-BF67-D8B564CF6F35}" name="Coluna9" totalsRowFunction="sum" dataDxfId="113" totalsRowDxfId="112"/>
    <tableColumn id="10" xr3:uid="{8C38E0D6-07FB-4622-9043-52CD1B0D0151}" name="Coluna10" totalsRowFunction="sum" dataDxfId="111" totalsRowDxfId="110"/>
    <tableColumn id="11" xr3:uid="{A3433D84-D436-48FF-AB18-4E0C11EE0F68}" name="Coluna11" totalsRowFunction="sum" dataDxfId="109" totalsRowDxfId="108"/>
    <tableColumn id="12" xr3:uid="{39EE6E5B-561F-474F-B79B-C34CE9CA5736}" name="Coluna12" totalsRowFunction="sum" dataDxfId="107" totalsRowDxfId="106"/>
    <tableColumn id="13" xr3:uid="{4B815EC8-013A-4C0F-9140-9D927656576F}" name="Coluna13" totalsRowFunction="sum" dataDxfId="105" totalsRowDxfId="104"/>
    <tableColumn id="14" xr3:uid="{0C4F4C24-4EFF-468A-8ABF-6F97E154B388}" name="Coluna14" totalsRowFunction="sum" dataDxfId="103" totalsRowDxfId="102"/>
    <tableColumn id="15" xr3:uid="{C1431F11-75E4-4675-9F5B-7C4C39F243CE}" name="Coluna15" totalsRowFunction="sum" dataDxfId="101" totalsRowDxfId="100"/>
    <tableColumn id="16" xr3:uid="{245B9485-58DA-4FDC-B14E-78ECBF812CDF}" name="Coluna16" totalsRowFunction="sum" dataDxfId="99" totalsRowDxfId="98"/>
    <tableColumn id="17" xr3:uid="{96DBB658-05F8-469A-AD50-FE5A654AF95C}" name="Coluna17" totalsRowFunction="sum" dataDxfId="97" totalsRowDxfId="96"/>
    <tableColumn id="18" xr3:uid="{DAC336EB-81C6-4183-BCE3-1B759B972DEC}" name="Coluna18" totalsRowFunction="sum" dataDxfId="95" totalsRowDxfId="94"/>
    <tableColumn id="19" xr3:uid="{70D550DF-7A64-48A1-9C40-CC10ACA39EDD}" name="Coluna19" totalsRowFunction="sum" dataDxfId="93" totalsRowDxfId="92"/>
    <tableColumn id="20" xr3:uid="{6B375762-138B-46C8-9A20-C8933C3E7F52}" name="Coluna20" totalsRowFunction="sum" dataDxfId="91" totalsRowDxfId="90"/>
    <tableColumn id="21" xr3:uid="{54EC9A55-12D9-40E8-92C4-95F83BE4141B}" name="Coluna21" totalsRowFunction="sum" dataDxfId="89" totalsRowDxfId="88"/>
    <tableColumn id="22" xr3:uid="{82222A15-BAF4-49B2-993B-4F5F219D05C3}" name="Coluna22" totalsRowFunction="sum" dataDxfId="87" totalsRowDxfId="86"/>
    <tableColumn id="23" xr3:uid="{9A51936F-9ECE-4B13-979A-01CD3C1AA01C}" name="Coluna23" totalsRowFunction="sum" dataDxfId="85" totalsRowDxfId="84"/>
    <tableColumn id="24" xr3:uid="{D566BEDA-8E0A-4456-8213-4851E1FB6D8E}" name="Coluna24" totalsRowFunction="sum" dataDxfId="83" totalsRowDxfId="82"/>
    <tableColumn id="25" xr3:uid="{09ED20AA-D4C1-4376-AE9C-924D85D1FE2D}" name="Coluna25" totalsRowFunction="sum" dataDxfId="81" totalsRowDxfId="80"/>
    <tableColumn id="26" xr3:uid="{98FF5745-8B9D-4829-BD81-9298F7F4DD6F}" name="Coluna26" totalsRowFunction="sum" dataDxfId="79" totalsRowDxfId="78"/>
    <tableColumn id="27" xr3:uid="{CC8C527F-3FED-4872-8A17-C8914A484F05}" name="Coluna27" totalsRowFunction="sum" dataDxfId="77" totalsRowDxfId="76"/>
    <tableColumn id="28" xr3:uid="{0181EC3B-CA46-40D1-AFE3-A47266C6D973}" name="Coluna28" totalsRowFunction="sum" dataDxfId="75" totalsRowDxfId="74"/>
    <tableColumn id="29" xr3:uid="{09535D52-5C5A-49EC-8D5F-A69F8776514E}" name="Coluna29" totalsRowFunction="sum" dataDxfId="73" totalsRowDxfId="72"/>
    <tableColumn id="30" xr3:uid="{C86AB9FA-90A8-4570-A8AD-EA09C53435DB}" name="Coluna30" totalsRowFunction="sum" dataDxfId="71" totalsRowDxfId="70"/>
  </tableColumns>
  <tableStyleInfo name="TableStyleMedium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B152B27-C55B-4492-9C0C-22A70CA7D78A}" name="Tabela2" displayName="Tabela2" ref="A1:AD32" totalsRowCount="1" headerRowDxfId="196" dataDxfId="195" totalsRowDxfId="194">
  <autoFilter ref="A1:AD31" xr:uid="{EB152B27-C55B-4492-9C0C-22A70CA7D78A}"/>
  <tableColumns count="30">
    <tableColumn id="1" xr3:uid="{AFFD4975-2075-4C18-925C-940BB8D2B862}" name="Coluna1" dataDxfId="193" totalsRowDxfId="192"/>
    <tableColumn id="2" xr3:uid="{0D261C9D-5992-44E8-8FB3-716FB3021B02}" name="Coluna2" totalsRowFunction="sum" dataDxfId="191" totalsRowDxfId="190"/>
    <tableColumn id="3" xr3:uid="{E7EE96EB-AF8B-4081-AC0D-2D907BF88A4F}" name="Coluna3" totalsRowFunction="sum" dataDxfId="189" totalsRowDxfId="188"/>
    <tableColumn id="4" xr3:uid="{2599B3D4-F9E3-49CA-9AA1-B0D0E0C3AEBA}" name="Coluna4" totalsRowFunction="sum" dataDxfId="187" totalsRowDxfId="186"/>
    <tableColumn id="5" xr3:uid="{2BCE2B3A-4B66-4E15-BE1C-690CC307CF1A}" name="Coluna5" totalsRowFunction="sum" dataDxfId="185" totalsRowDxfId="184"/>
    <tableColumn id="6" xr3:uid="{2F29C65C-B669-46D7-A527-B7EEAB77FD9B}" name="Coluna6" totalsRowFunction="sum" dataDxfId="183" totalsRowDxfId="182"/>
    <tableColumn id="7" xr3:uid="{5D05E337-9A29-41F5-A809-9A4AFBD0BD5A}" name="Coluna7" totalsRowFunction="sum" dataDxfId="181" totalsRowDxfId="180"/>
    <tableColumn id="8" xr3:uid="{8EFF9878-05BF-4366-BCB6-6A44A6093B99}" name="Coluna8" totalsRowFunction="sum" dataDxfId="179" totalsRowDxfId="178"/>
    <tableColumn id="9" xr3:uid="{7D960F48-4FF9-4B5F-8255-E621CAB83675}" name="Coluna9" totalsRowFunction="sum" dataDxfId="177" totalsRowDxfId="176"/>
    <tableColumn id="10" xr3:uid="{7E4C43AF-0266-4652-B12A-577A3D6A3277}" name="Coluna10" totalsRowFunction="sum" dataDxfId="175" totalsRowDxfId="174"/>
    <tableColumn id="11" xr3:uid="{95E70AED-C03F-4AD3-918B-DD6E59C881A0}" name="Coluna11" totalsRowFunction="sum" dataDxfId="173" totalsRowDxfId="172"/>
    <tableColumn id="12" xr3:uid="{A00E4776-1714-45A0-A8AB-463A7ACCAF54}" name="Coluna12" totalsRowFunction="sum" dataDxfId="171" totalsRowDxfId="170"/>
    <tableColumn id="13" xr3:uid="{DAB3A687-62DD-4D6D-9DB7-AB38DCF20ED4}" name="Coluna13" totalsRowFunction="sum" dataDxfId="169" totalsRowDxfId="168"/>
    <tableColumn id="14" xr3:uid="{0FB98248-E8E2-4B9E-86FD-D305F98300B7}" name="Coluna14" totalsRowFunction="sum" dataDxfId="167" totalsRowDxfId="166"/>
    <tableColumn id="15" xr3:uid="{3A95137C-9DAE-45F6-A01F-61CDB13BFEAD}" name="Coluna15" totalsRowFunction="sum" dataDxfId="165" totalsRowDxfId="164"/>
    <tableColumn id="16" xr3:uid="{C3F044AD-B6D2-475C-913C-3DF745127566}" name="Coluna16" totalsRowFunction="sum" dataDxfId="163" totalsRowDxfId="162"/>
    <tableColumn id="17" xr3:uid="{0E8F308B-87CD-41F0-901B-DB2208FE16AA}" name="Coluna17" totalsRowFunction="sum" dataDxfId="161" totalsRowDxfId="160"/>
    <tableColumn id="18" xr3:uid="{5EB7F828-C093-415A-B631-9DB87161B489}" name="Coluna18" totalsRowFunction="sum" dataDxfId="159" totalsRowDxfId="158"/>
    <tableColumn id="19" xr3:uid="{94EA0C62-8887-4354-BEB3-3099E005AF07}" name="Coluna19" totalsRowFunction="sum" dataDxfId="157" totalsRowDxfId="156"/>
    <tableColumn id="20" xr3:uid="{DDC09725-F835-4AEF-9B59-59F70A82FA1B}" name="Coluna20" totalsRowFunction="sum" dataDxfId="155" totalsRowDxfId="154"/>
    <tableColumn id="21" xr3:uid="{CF54B850-AB12-4BFD-94FE-EA8DC23C2931}" name="Coluna21" totalsRowFunction="sum" dataDxfId="153" totalsRowDxfId="152"/>
    <tableColumn id="22" xr3:uid="{43C79577-FA18-4305-9524-B6770124A9B4}" name="Coluna22" totalsRowFunction="sum" dataDxfId="151" totalsRowDxfId="150"/>
    <tableColumn id="23" xr3:uid="{3BD88972-5D30-4053-9C9A-6ADF5E6FFEA3}" name="Coluna23" totalsRowFunction="sum" dataDxfId="149" totalsRowDxfId="148"/>
    <tableColumn id="24" xr3:uid="{3D7EAE50-9CD2-40EE-BFAE-BD8FBF09548D}" name="Coluna24" totalsRowFunction="sum" dataDxfId="147" totalsRowDxfId="146"/>
    <tableColumn id="25" xr3:uid="{A0EF1F69-C5D7-4E83-9182-03C134F6B681}" name="Coluna25" totalsRowFunction="sum" dataDxfId="145" totalsRowDxfId="144"/>
    <tableColumn id="26" xr3:uid="{D70A2B6A-54DA-478B-9B42-E4404EBEFAC1}" name="Coluna26" totalsRowFunction="sum" dataDxfId="143" totalsRowDxfId="142"/>
    <tableColumn id="27" xr3:uid="{C8953D22-6944-4CC6-AB83-FD0807191B0A}" name="Coluna27" totalsRowFunction="sum" dataDxfId="141" totalsRowDxfId="140"/>
    <tableColumn id="28" xr3:uid="{66E03450-2753-47F9-B99E-AD26430511DD}" name="Coluna28" totalsRowFunction="sum" dataDxfId="139" totalsRowDxfId="138"/>
    <tableColumn id="29" xr3:uid="{FF5EC62E-994E-48F7-B958-C7D7C67050A5}" name="Coluna29" totalsRowFunction="sum" dataDxfId="137" totalsRowDxfId="136"/>
    <tableColumn id="30" xr3:uid="{94F4DBD6-6D2B-4CF0-9C7B-25275D66FF91}" name="Coluna30" totalsRowFunction="sum" dataDxfId="135" totalsRowDxfId="134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5CB14-59B1-40F5-8D2F-6EA6DB35C210}">
  <dimension ref="A1:AE32"/>
  <sheetViews>
    <sheetView tabSelected="1" zoomScale="70" zoomScaleNormal="70" workbookViewId="0">
      <pane xSplit="1" topLeftCell="E1" activePane="topRight" state="frozen"/>
      <selection pane="topRight" activeCell="W9" sqref="W9"/>
    </sheetView>
  </sheetViews>
  <sheetFormatPr defaultRowHeight="15" x14ac:dyDescent="0.25"/>
  <cols>
    <col min="1" max="1" width="14.42578125" style="1" customWidth="1"/>
    <col min="2" max="2" width="12.28515625" style="1" bestFit="1" customWidth="1"/>
    <col min="3" max="8" width="12" style="1" customWidth="1"/>
    <col min="9" max="9" width="13.85546875" style="1" bestFit="1" customWidth="1"/>
    <col min="10" max="10" width="12.85546875" style="1" customWidth="1"/>
    <col min="11" max="11" width="13.5703125" style="1" customWidth="1"/>
    <col min="12" max="19" width="12.85546875" style="1" customWidth="1"/>
    <col min="20" max="20" width="13.28515625" style="1" customWidth="1"/>
    <col min="21" max="21" width="12.85546875" style="1" customWidth="1"/>
    <col min="22" max="26" width="13.28515625" style="1" customWidth="1"/>
    <col min="27" max="27" width="16.140625" style="1" bestFit="1" customWidth="1"/>
    <col min="28" max="28" width="13.42578125" style="1" customWidth="1"/>
    <col min="29" max="30" width="13.28515625" style="1" customWidth="1"/>
    <col min="31" max="16384" width="9.140625" style="1"/>
  </cols>
  <sheetData>
    <row r="1" spans="1:31" x14ac:dyDescent="0.25">
      <c r="A1" s="1" t="s">
        <v>29</v>
      </c>
      <c r="B1" s="2" t="s">
        <v>30</v>
      </c>
      <c r="C1" s="2" t="s">
        <v>31</v>
      </c>
      <c r="D1" s="2" t="s">
        <v>32</v>
      </c>
      <c r="E1" s="2" t="s">
        <v>33</v>
      </c>
      <c r="F1" s="2" t="s">
        <v>34</v>
      </c>
      <c r="G1" s="2" t="s">
        <v>35</v>
      </c>
      <c r="H1" s="2" t="s">
        <v>36</v>
      </c>
      <c r="I1" s="2" t="s">
        <v>37</v>
      </c>
      <c r="J1" s="2" t="s">
        <v>38</v>
      </c>
      <c r="K1" s="2" t="s">
        <v>39</v>
      </c>
      <c r="L1" s="2" t="s">
        <v>40</v>
      </c>
      <c r="M1" s="2" t="s">
        <v>41</v>
      </c>
      <c r="N1" s="2" t="s">
        <v>42</v>
      </c>
      <c r="O1" s="2" t="s">
        <v>43</v>
      </c>
      <c r="P1" s="2" t="s">
        <v>44</v>
      </c>
      <c r="Q1" s="2" t="s">
        <v>45</v>
      </c>
      <c r="R1" s="2" t="s">
        <v>46</v>
      </c>
      <c r="S1" s="2" t="s">
        <v>47</v>
      </c>
      <c r="T1" s="2" t="s">
        <v>48</v>
      </c>
      <c r="U1" s="2" t="s">
        <v>49</v>
      </c>
      <c r="V1" s="2" t="s">
        <v>50</v>
      </c>
      <c r="W1" s="2" t="s">
        <v>51</v>
      </c>
      <c r="X1" s="2" t="s">
        <v>52</v>
      </c>
      <c r="Y1" s="2" t="s">
        <v>53</v>
      </c>
      <c r="Z1" s="2" t="s">
        <v>54</v>
      </c>
      <c r="AA1" s="2" t="s">
        <v>55</v>
      </c>
      <c r="AB1" s="2" t="s">
        <v>56</v>
      </c>
      <c r="AC1" s="2" t="s">
        <v>57</v>
      </c>
      <c r="AD1" s="2" t="s">
        <v>58</v>
      </c>
    </row>
    <row r="2" spans="1:31" s="3" customFormat="1" ht="15.75" thickBot="1" x14ac:dyDescent="0.3">
      <c r="B2" s="4" t="s">
        <v>20</v>
      </c>
      <c r="C2" s="4" t="s">
        <v>21</v>
      </c>
      <c r="D2" s="4" t="s">
        <v>14</v>
      </c>
      <c r="E2" s="4" t="s">
        <v>19</v>
      </c>
      <c r="F2" s="4" t="s">
        <v>8</v>
      </c>
      <c r="G2" s="4" t="s">
        <v>10</v>
      </c>
      <c r="H2" s="4" t="s">
        <v>6</v>
      </c>
      <c r="I2" s="4" t="s">
        <v>3</v>
      </c>
      <c r="J2" s="4" t="s">
        <v>25</v>
      </c>
      <c r="K2" s="4" t="s">
        <v>26</v>
      </c>
      <c r="L2" s="4" t="s">
        <v>16</v>
      </c>
      <c r="M2" s="4" t="s">
        <v>0</v>
      </c>
      <c r="N2" s="4" t="s">
        <v>4</v>
      </c>
      <c r="O2" s="4" t="s">
        <v>15</v>
      </c>
      <c r="P2" s="4" t="s">
        <v>27</v>
      </c>
      <c r="Q2" s="4" t="s">
        <v>2</v>
      </c>
      <c r="R2" s="4" t="s">
        <v>13</v>
      </c>
      <c r="S2" s="4" t="s">
        <v>9</v>
      </c>
      <c r="T2" s="4" t="s">
        <v>28</v>
      </c>
      <c r="U2" s="4" t="s">
        <v>11</v>
      </c>
      <c r="V2" s="4" t="s">
        <v>12</v>
      </c>
      <c r="W2" s="4" t="s">
        <v>23</v>
      </c>
      <c r="X2" s="4" t="s">
        <v>22</v>
      </c>
      <c r="Y2" s="4" t="s">
        <v>17</v>
      </c>
      <c r="Z2" s="4" t="s">
        <v>18</v>
      </c>
      <c r="AA2" s="4" t="s">
        <v>5</v>
      </c>
      <c r="AB2" s="4" t="s">
        <v>1</v>
      </c>
      <c r="AC2" s="4" t="s">
        <v>7</v>
      </c>
      <c r="AD2" s="4" t="s">
        <v>24</v>
      </c>
    </row>
    <row r="3" spans="1:31" x14ac:dyDescent="0.25">
      <c r="A3" s="4" t="s">
        <v>20</v>
      </c>
      <c r="B3" s="1">
        <v>0</v>
      </c>
      <c r="C3" s="1">
        <v>1</v>
      </c>
      <c r="D3" s="1">
        <v>0</v>
      </c>
      <c r="E3" s="1">
        <v>1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1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5">
        <f>SUM(Tabela25[[#This Row],[Coluna2]:[Coluna30]])</f>
        <v>3</v>
      </c>
    </row>
    <row r="4" spans="1:31" x14ac:dyDescent="0.25">
      <c r="A4" s="4" t="s">
        <v>21</v>
      </c>
      <c r="B4" s="1">
        <v>1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1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1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6">
        <f>SUM(Tabela25[[#This Row],[Coluna2]:[Coluna30]])</f>
        <v>3</v>
      </c>
    </row>
    <row r="5" spans="1:31" x14ac:dyDescent="0.25">
      <c r="A5" s="4" t="s">
        <v>14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1</v>
      </c>
      <c r="P5" s="1">
        <v>0</v>
      </c>
      <c r="Q5" s="1">
        <v>0</v>
      </c>
      <c r="R5" s="1">
        <v>1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6">
        <f>SUM(Tabela25[[#This Row],[Coluna2]:[Coluna30]])</f>
        <v>2</v>
      </c>
    </row>
    <row r="6" spans="1:31" x14ac:dyDescent="0.25">
      <c r="A6" s="4" t="s">
        <v>19</v>
      </c>
      <c r="B6" s="1">
        <v>1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1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1</v>
      </c>
      <c r="Z6" s="1">
        <v>1</v>
      </c>
      <c r="AA6" s="1">
        <v>0</v>
      </c>
      <c r="AB6" s="1">
        <v>0</v>
      </c>
      <c r="AC6" s="1">
        <v>0</v>
      </c>
      <c r="AD6" s="1">
        <v>0</v>
      </c>
      <c r="AE6" s="6">
        <f>SUM(Tabela25[[#This Row],[Coluna2]:[Coluna30]])</f>
        <v>4</v>
      </c>
    </row>
    <row r="7" spans="1:31" x14ac:dyDescent="0.25">
      <c r="A7" s="4" t="s">
        <v>8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1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1</v>
      </c>
      <c r="AD7" s="1">
        <v>0</v>
      </c>
      <c r="AE7" s="6">
        <f>SUM(Tabela25[[#This Row],[Coluna2]:[Coluna30]])</f>
        <v>2</v>
      </c>
    </row>
    <row r="8" spans="1:31" x14ac:dyDescent="0.25">
      <c r="A8" s="4" t="s">
        <v>10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1</v>
      </c>
      <c r="T8" s="1">
        <v>0</v>
      </c>
      <c r="U8" s="1">
        <v>20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6">
        <f>SUM(Tabela25[[#This Row],[Coluna2]:[Coluna30]])</f>
        <v>21</v>
      </c>
    </row>
    <row r="9" spans="1:31" x14ac:dyDescent="0.25">
      <c r="A9" s="4" t="s">
        <v>6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1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1</v>
      </c>
      <c r="X9" s="1">
        <v>0</v>
      </c>
      <c r="Y9" s="1">
        <v>0</v>
      </c>
      <c r="Z9" s="1">
        <v>0</v>
      </c>
      <c r="AA9" s="1">
        <v>1</v>
      </c>
      <c r="AB9" s="1">
        <v>0</v>
      </c>
      <c r="AC9" s="1">
        <v>1</v>
      </c>
      <c r="AD9" s="1">
        <v>0</v>
      </c>
      <c r="AE9" s="6">
        <f>SUM(Tabela25[[#This Row],[Coluna2]:[Coluna30]])</f>
        <v>4</v>
      </c>
    </row>
    <row r="10" spans="1:31" x14ac:dyDescent="0.25">
      <c r="A10" s="4" t="s">
        <v>3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1</v>
      </c>
      <c r="O10" s="1">
        <v>0</v>
      </c>
      <c r="P10" s="1">
        <v>0</v>
      </c>
      <c r="Q10" s="1">
        <v>1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1</v>
      </c>
      <c r="AB10" s="1">
        <v>0</v>
      </c>
      <c r="AC10" s="1">
        <v>0</v>
      </c>
      <c r="AD10" s="1">
        <v>0</v>
      </c>
      <c r="AE10" s="6">
        <f>SUM(Tabela25[[#This Row],[Coluna2]:[Coluna30]])</f>
        <v>3</v>
      </c>
    </row>
    <row r="11" spans="1:31" x14ac:dyDescent="0.25">
      <c r="A11" s="4" t="s">
        <v>25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1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1</v>
      </c>
      <c r="AE11" s="6">
        <f>SUM(Tabela25[[#This Row],[Coluna2]:[Coluna30]])</f>
        <v>2</v>
      </c>
    </row>
    <row r="12" spans="1:31" x14ac:dyDescent="0.25">
      <c r="A12" s="4" t="s">
        <v>26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1</v>
      </c>
      <c r="AD12" s="1">
        <v>1</v>
      </c>
      <c r="AE12" s="6">
        <f>SUM(Tabela25[[#This Row],[Coluna2]:[Coluna30]])</f>
        <v>2</v>
      </c>
    </row>
    <row r="13" spans="1:31" x14ac:dyDescent="0.25">
      <c r="A13" s="4" t="s">
        <v>16</v>
      </c>
      <c r="B13" s="1">
        <v>0</v>
      </c>
      <c r="C13" s="1">
        <v>1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1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1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6">
        <f>SUM(Tabela25[[#This Row],[Coluna2]:[Coluna30]])</f>
        <v>3</v>
      </c>
    </row>
    <row r="14" spans="1:31" x14ac:dyDescent="0.25">
      <c r="A14" s="4" t="s">
        <v>0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1</v>
      </c>
      <c r="AA14" s="1">
        <v>0</v>
      </c>
      <c r="AB14" s="1">
        <v>1</v>
      </c>
      <c r="AC14" s="1">
        <v>0</v>
      </c>
      <c r="AD14" s="1">
        <v>0</v>
      </c>
      <c r="AE14" s="6">
        <f>SUM(Tabela25[[#This Row],[Coluna2]:[Coluna30]])</f>
        <v>2</v>
      </c>
    </row>
    <row r="15" spans="1:31" x14ac:dyDescent="0.25">
      <c r="A15" s="4" t="s">
        <v>4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1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1</v>
      </c>
      <c r="AB15" s="1">
        <v>0</v>
      </c>
      <c r="AC15" s="1">
        <v>0</v>
      </c>
      <c r="AD15" s="1">
        <v>0</v>
      </c>
      <c r="AE15" s="6">
        <f>SUM(Tabela25[[#This Row],[Coluna2]:[Coluna30]])</f>
        <v>2</v>
      </c>
    </row>
    <row r="16" spans="1:31" x14ac:dyDescent="0.25">
      <c r="A16" s="4" t="s">
        <v>15</v>
      </c>
      <c r="B16" s="1">
        <v>0</v>
      </c>
      <c r="C16" s="1">
        <v>0</v>
      </c>
      <c r="D16" s="1">
        <v>1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1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1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6">
        <f>SUM(Tabela25[[#This Row],[Coluna2]:[Coluna30]])</f>
        <v>3</v>
      </c>
    </row>
    <row r="17" spans="1:31" x14ac:dyDescent="0.25">
      <c r="A17" s="4" t="s">
        <v>27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1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1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6">
        <f>SUM(Tabela25[[#This Row],[Coluna2]:[Coluna30]])</f>
        <v>2</v>
      </c>
    </row>
    <row r="18" spans="1:31" x14ac:dyDescent="0.25">
      <c r="A18" s="4" t="s">
        <v>2</v>
      </c>
      <c r="B18" s="1">
        <v>0</v>
      </c>
      <c r="C18" s="1">
        <v>0</v>
      </c>
      <c r="D18" s="1">
        <v>0</v>
      </c>
      <c r="E18" s="1">
        <v>1</v>
      </c>
      <c r="F18" s="1">
        <v>0</v>
      </c>
      <c r="G18" s="1">
        <v>0</v>
      </c>
      <c r="H18" s="1">
        <v>0</v>
      </c>
      <c r="I18" s="1">
        <v>1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1</v>
      </c>
      <c r="AC18" s="1">
        <v>0</v>
      </c>
      <c r="AD18" s="1">
        <v>0</v>
      </c>
      <c r="AE18" s="6">
        <f>SUM(Tabela25[[#This Row],[Coluna2]:[Coluna30]])</f>
        <v>3</v>
      </c>
    </row>
    <row r="19" spans="1:31" x14ac:dyDescent="0.25">
      <c r="A19" s="4" t="s">
        <v>13</v>
      </c>
      <c r="B19" s="1">
        <v>0</v>
      </c>
      <c r="C19" s="1">
        <v>0</v>
      </c>
      <c r="D19" s="1">
        <v>1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1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6">
        <f>SUM(Tabela25[[#This Row],[Coluna2]:[Coluna30]])</f>
        <v>2</v>
      </c>
    </row>
    <row r="20" spans="1:31" x14ac:dyDescent="0.25">
      <c r="A20" s="4" t="s">
        <v>9</v>
      </c>
      <c r="B20" s="1">
        <v>0</v>
      </c>
      <c r="C20" s="1">
        <v>0</v>
      </c>
      <c r="D20" s="1">
        <v>0</v>
      </c>
      <c r="E20" s="1">
        <v>0</v>
      </c>
      <c r="F20" s="1">
        <v>1</v>
      </c>
      <c r="G20" s="1">
        <v>1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1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6">
        <f>SUM(Tabela25[[#This Row],[Coluna2]:[Coluna30]])</f>
        <v>3</v>
      </c>
    </row>
    <row r="21" spans="1:31" x14ac:dyDescent="0.25">
      <c r="A21" s="4" t="s">
        <v>28</v>
      </c>
      <c r="B21" s="1">
        <v>1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1</v>
      </c>
      <c r="AB21" s="1">
        <v>0</v>
      </c>
      <c r="AC21" s="1">
        <v>0</v>
      </c>
      <c r="AD21" s="1">
        <v>0</v>
      </c>
      <c r="AE21" s="6">
        <f>SUM(Tabela25[[#This Row],[Coluna2]:[Coluna30]])</f>
        <v>2</v>
      </c>
    </row>
    <row r="22" spans="1:31" x14ac:dyDescent="0.25">
      <c r="A22" s="4" t="s">
        <v>11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1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1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6">
        <f>SUM(Tabela25[[#This Row],[Coluna2]:[Coluna30]])</f>
        <v>2</v>
      </c>
    </row>
    <row r="23" spans="1:31" x14ac:dyDescent="0.25">
      <c r="A23" s="4" t="s">
        <v>12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1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1</v>
      </c>
      <c r="S23" s="1">
        <v>1</v>
      </c>
      <c r="T23" s="1">
        <v>0</v>
      </c>
      <c r="U23" s="1">
        <v>1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6">
        <f>SUM(Tabela25[[#This Row],[Coluna2]:[Coluna30]])</f>
        <v>4</v>
      </c>
    </row>
    <row r="24" spans="1:31" x14ac:dyDescent="0.25">
      <c r="A24" s="4" t="s">
        <v>23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1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1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1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1</v>
      </c>
      <c r="AE24" s="6">
        <f>SUM(Tabela25[[#This Row],[Coluna2]:[Coluna30]])</f>
        <v>4</v>
      </c>
    </row>
    <row r="25" spans="1:31" x14ac:dyDescent="0.25">
      <c r="A25" s="4" t="s">
        <v>22</v>
      </c>
      <c r="B25" s="1">
        <v>0</v>
      </c>
      <c r="C25" s="1">
        <v>1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1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1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6">
        <f>SUM(Tabela25[[#This Row],[Coluna2]:[Coluna30]])</f>
        <v>3</v>
      </c>
    </row>
    <row r="26" spans="1:31" x14ac:dyDescent="0.25">
      <c r="A26" s="4" t="s">
        <v>17</v>
      </c>
      <c r="B26" s="1">
        <v>0</v>
      </c>
      <c r="C26" s="1">
        <v>0</v>
      </c>
      <c r="D26" s="1">
        <v>0</v>
      </c>
      <c r="E26" s="1">
        <v>1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1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6">
        <f>SUM(Tabela25[[#This Row],[Coluna2]:[Coluna30]])</f>
        <v>2</v>
      </c>
    </row>
    <row r="27" spans="1:31" x14ac:dyDescent="0.25">
      <c r="A27" s="4" t="s">
        <v>18</v>
      </c>
      <c r="B27" s="1">
        <v>0</v>
      </c>
      <c r="C27" s="1">
        <v>0</v>
      </c>
      <c r="D27" s="1">
        <v>0</v>
      </c>
      <c r="E27" s="1">
        <v>1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1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6">
        <f>SUM(Tabela25[[#This Row],[Coluna2]:[Coluna30]])</f>
        <v>2</v>
      </c>
    </row>
    <row r="28" spans="1:31" x14ac:dyDescent="0.25">
      <c r="A28" s="4" t="s">
        <v>5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1</v>
      </c>
      <c r="I28" s="1">
        <v>1</v>
      </c>
      <c r="J28" s="1">
        <v>0</v>
      </c>
      <c r="K28" s="1">
        <v>0</v>
      </c>
      <c r="L28" s="1">
        <v>0</v>
      </c>
      <c r="M28" s="1">
        <v>0</v>
      </c>
      <c r="N28" s="1">
        <v>1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1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6">
        <f>SUM(Tabela25[[#This Row],[Coluna2]:[Coluna30]])</f>
        <v>4</v>
      </c>
    </row>
    <row r="29" spans="1:31" x14ac:dyDescent="0.25">
      <c r="A29" s="4" t="s">
        <v>1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1</v>
      </c>
      <c r="N29" s="1">
        <v>0</v>
      </c>
      <c r="O29" s="1">
        <v>0</v>
      </c>
      <c r="P29" s="1">
        <v>0</v>
      </c>
      <c r="Q29" s="1">
        <v>1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6">
        <f>SUM(Tabela25[[#This Row],[Coluna2]:[Coluna30]])</f>
        <v>2</v>
      </c>
    </row>
    <row r="30" spans="1:31" x14ac:dyDescent="0.25">
      <c r="A30" s="4" t="s">
        <v>7</v>
      </c>
      <c r="B30" s="1">
        <v>0</v>
      </c>
      <c r="C30" s="1">
        <v>0</v>
      </c>
      <c r="D30" s="1">
        <v>0</v>
      </c>
      <c r="E30" s="1">
        <v>0</v>
      </c>
      <c r="F30" s="1">
        <v>1</v>
      </c>
      <c r="G30" s="1">
        <v>0</v>
      </c>
      <c r="H30" s="1">
        <v>1</v>
      </c>
      <c r="I30" s="1">
        <v>0</v>
      </c>
      <c r="J30" s="1">
        <v>0</v>
      </c>
      <c r="K30" s="1">
        <v>1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6">
        <f>SUM(Tabela25[[#This Row],[Coluna2]:[Coluna30]])</f>
        <v>3</v>
      </c>
    </row>
    <row r="31" spans="1:31" ht="15.75" thickBot="1" x14ac:dyDescent="0.3">
      <c r="A31" s="4" t="s">
        <v>24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1</v>
      </c>
      <c r="K31" s="1">
        <v>1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1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7">
        <f>SUM(Tabela25[[#This Row],[Coluna2]:[Coluna30]])</f>
        <v>3</v>
      </c>
    </row>
    <row r="32" spans="1:31" ht="15.75" thickBot="1" x14ac:dyDescent="0.3">
      <c r="A32" s="2"/>
      <c r="B32" s="8">
        <f>SUBTOTAL(109,Tabela25[Coluna2])</f>
        <v>3</v>
      </c>
      <c r="C32" s="9">
        <f>SUBTOTAL(109,Tabela25[Coluna3])</f>
        <v>3</v>
      </c>
      <c r="D32" s="9">
        <f>SUBTOTAL(109,Tabela25[Coluna4])</f>
        <v>2</v>
      </c>
      <c r="E32" s="9">
        <f>SUBTOTAL(109,Tabela25[Coluna5])</f>
        <v>4</v>
      </c>
      <c r="F32" s="9">
        <f>SUBTOTAL(109,Tabela25[Coluna6])</f>
        <v>2</v>
      </c>
      <c r="G32" s="9">
        <f>SUBTOTAL(109,Tabela25[Coluna7])</f>
        <v>2</v>
      </c>
      <c r="H32" s="9">
        <f>SUBTOTAL(109,Tabela25[Coluna8])</f>
        <v>4</v>
      </c>
      <c r="I32" s="9">
        <f>SUBTOTAL(109,Tabela25[Coluna9])</f>
        <v>3</v>
      </c>
      <c r="J32" s="9">
        <f>SUBTOTAL(109,Tabela25[Coluna10])</f>
        <v>2</v>
      </c>
      <c r="K32" s="9">
        <f>SUBTOTAL(109,Tabela25[Coluna11])</f>
        <v>2</v>
      </c>
      <c r="L32" s="9">
        <f>SUBTOTAL(109,Tabela25[Coluna12])</f>
        <v>3</v>
      </c>
      <c r="M32" s="9">
        <f>SUBTOTAL(109,Tabela25[Coluna13])</f>
        <v>2</v>
      </c>
      <c r="N32" s="9">
        <f>SUBTOTAL(109,Tabela25[Coluna14])</f>
        <v>2</v>
      </c>
      <c r="O32" s="9">
        <f>SUBTOTAL(109,Tabela25[Coluna15])</f>
        <v>3</v>
      </c>
      <c r="P32" s="9">
        <f>SUBTOTAL(109,Tabela25[Coluna16])</f>
        <v>2</v>
      </c>
      <c r="Q32" s="9">
        <f>SUBTOTAL(109,Tabela25[Coluna17])</f>
        <v>3</v>
      </c>
      <c r="R32" s="9">
        <f>SUBTOTAL(109,Tabela25[Coluna18])</f>
        <v>2</v>
      </c>
      <c r="S32" s="9">
        <f>SUBTOTAL(109,Tabela25[Coluna19])</f>
        <v>3</v>
      </c>
      <c r="T32" s="9">
        <f>SUBTOTAL(109,Tabela25[Coluna20])</f>
        <v>2</v>
      </c>
      <c r="U32" s="9">
        <f>SUBTOTAL(109,Tabela25[Coluna21])</f>
        <v>21</v>
      </c>
      <c r="V32" s="9">
        <f>SUBTOTAL(109,Tabela25[Coluna22])</f>
        <v>4</v>
      </c>
      <c r="W32" s="9">
        <f>SUBTOTAL(109,Tabela25[Coluna23])</f>
        <v>4</v>
      </c>
      <c r="X32" s="9">
        <f>SUBTOTAL(109,Tabela25[Coluna24])</f>
        <v>3</v>
      </c>
      <c r="Y32" s="9">
        <f>SUBTOTAL(109,Tabela25[Coluna25])</f>
        <v>2</v>
      </c>
      <c r="Z32" s="9">
        <f>SUBTOTAL(109,Tabela25[Coluna26])</f>
        <v>2</v>
      </c>
      <c r="AA32" s="9">
        <f>SUBTOTAL(109,Tabela25[Coluna27])</f>
        <v>4</v>
      </c>
      <c r="AB32" s="9">
        <f>SUBTOTAL(109,Tabela25[Coluna28])</f>
        <v>2</v>
      </c>
      <c r="AC32" s="9">
        <f>SUBTOTAL(109,Tabela25[Coluna29])</f>
        <v>3</v>
      </c>
      <c r="AD32" s="10">
        <f>SUBTOTAL(109,Tabela25[Coluna30])</f>
        <v>3</v>
      </c>
    </row>
  </sheetData>
  <conditionalFormatting sqref="B3:AD31">
    <cfRule type="cellIs" dxfId="1" priority="7" operator="equal">
      <formula>1</formula>
    </cfRule>
  </conditionalFormatting>
  <conditionalFormatting sqref="A1:XF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">
      <colorScale>
        <cfvo type="min"/>
        <cfvo type="max"/>
        <color rgb="FF63BE7B"/>
        <color rgb="FFFFEF9C"/>
      </colorScale>
    </cfRule>
  </conditionalFormatting>
  <conditionalFormatting sqref="S9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D97C9-4CBA-44C1-B6B8-8B4D1F67BA8C}">
  <dimension ref="A1:AE32"/>
  <sheetViews>
    <sheetView zoomScale="70" zoomScaleNormal="70" workbookViewId="0">
      <pane xSplit="1" topLeftCell="B1" activePane="topRight" state="frozen"/>
      <selection pane="topRight" activeCell="M20" sqref="M20"/>
    </sheetView>
  </sheetViews>
  <sheetFormatPr defaultRowHeight="15" x14ac:dyDescent="0.25"/>
  <cols>
    <col min="1" max="1" width="14.42578125" style="11" customWidth="1"/>
    <col min="2" max="2" width="12.28515625" style="11" bestFit="1" customWidth="1"/>
    <col min="3" max="8" width="12" style="11" customWidth="1"/>
    <col min="9" max="9" width="13.85546875" style="11" bestFit="1" customWidth="1"/>
    <col min="10" max="10" width="12.85546875" style="11" customWidth="1"/>
    <col min="11" max="11" width="13.5703125" style="11" customWidth="1"/>
    <col min="12" max="19" width="12.85546875" style="11" customWidth="1"/>
    <col min="20" max="20" width="13.28515625" style="11" customWidth="1"/>
    <col min="21" max="21" width="12.85546875" style="11" customWidth="1"/>
    <col min="22" max="26" width="13.28515625" style="11" customWidth="1"/>
    <col min="27" max="27" width="16.140625" style="11" bestFit="1" customWidth="1"/>
    <col min="28" max="28" width="13.42578125" style="11" customWidth="1"/>
    <col min="29" max="30" width="13.28515625" style="11" customWidth="1"/>
    <col min="31" max="16384" width="9.140625" style="11"/>
  </cols>
  <sheetData>
    <row r="1" spans="1:31" x14ac:dyDescent="0.25">
      <c r="A1" s="11" t="s">
        <v>29</v>
      </c>
      <c r="B1" s="12" t="s">
        <v>30</v>
      </c>
      <c r="C1" s="12" t="s">
        <v>31</v>
      </c>
      <c r="D1" s="12" t="s">
        <v>32</v>
      </c>
      <c r="E1" s="12" t="s">
        <v>33</v>
      </c>
      <c r="F1" s="12" t="s">
        <v>34</v>
      </c>
      <c r="G1" s="12" t="s">
        <v>35</v>
      </c>
      <c r="H1" s="12" t="s">
        <v>36</v>
      </c>
      <c r="I1" s="12" t="s">
        <v>37</v>
      </c>
      <c r="J1" s="12" t="s">
        <v>38</v>
      </c>
      <c r="K1" s="12" t="s">
        <v>39</v>
      </c>
      <c r="L1" s="12" t="s">
        <v>40</v>
      </c>
      <c r="M1" s="12" t="s">
        <v>41</v>
      </c>
      <c r="N1" s="12" t="s">
        <v>42</v>
      </c>
      <c r="O1" s="12" t="s">
        <v>43</v>
      </c>
      <c r="P1" s="12" t="s">
        <v>44</v>
      </c>
      <c r="Q1" s="12" t="s">
        <v>45</v>
      </c>
      <c r="R1" s="12" t="s">
        <v>46</v>
      </c>
      <c r="S1" s="12" t="s">
        <v>47</v>
      </c>
      <c r="T1" s="12" t="s">
        <v>48</v>
      </c>
      <c r="U1" s="12" t="s">
        <v>49</v>
      </c>
      <c r="V1" s="12" t="s">
        <v>50</v>
      </c>
      <c r="W1" s="12" t="s">
        <v>51</v>
      </c>
      <c r="X1" s="12" t="s">
        <v>52</v>
      </c>
      <c r="Y1" s="12" t="s">
        <v>53</v>
      </c>
      <c r="Z1" s="12" t="s">
        <v>54</v>
      </c>
      <c r="AA1" s="12" t="s">
        <v>55</v>
      </c>
      <c r="AB1" s="12" t="s">
        <v>56</v>
      </c>
      <c r="AC1" s="12" t="s">
        <v>57</v>
      </c>
      <c r="AD1" s="12" t="s">
        <v>58</v>
      </c>
    </row>
    <row r="2" spans="1:31" s="13" customFormat="1" ht="15.75" thickBot="1" x14ac:dyDescent="0.3">
      <c r="B2" s="14" t="s">
        <v>20</v>
      </c>
      <c r="C2" s="14" t="s">
        <v>21</v>
      </c>
      <c r="D2" s="14" t="s">
        <v>14</v>
      </c>
      <c r="E2" s="14" t="s">
        <v>19</v>
      </c>
      <c r="F2" s="14" t="s">
        <v>8</v>
      </c>
      <c r="G2" s="14" t="s">
        <v>10</v>
      </c>
      <c r="H2" s="14" t="s">
        <v>6</v>
      </c>
      <c r="I2" s="14" t="s">
        <v>3</v>
      </c>
      <c r="J2" s="14" t="s">
        <v>25</v>
      </c>
      <c r="K2" s="14" t="s">
        <v>26</v>
      </c>
      <c r="L2" s="14" t="s">
        <v>16</v>
      </c>
      <c r="M2" s="14" t="s">
        <v>0</v>
      </c>
      <c r="N2" s="14" t="s">
        <v>4</v>
      </c>
      <c r="O2" s="14" t="s">
        <v>15</v>
      </c>
      <c r="P2" s="14" t="s">
        <v>27</v>
      </c>
      <c r="Q2" s="14" t="s">
        <v>2</v>
      </c>
      <c r="R2" s="14" t="s">
        <v>13</v>
      </c>
      <c r="S2" s="14" t="s">
        <v>9</v>
      </c>
      <c r="T2" s="14" t="s">
        <v>28</v>
      </c>
      <c r="U2" s="14" t="s">
        <v>11</v>
      </c>
      <c r="V2" s="14" t="s">
        <v>12</v>
      </c>
      <c r="W2" s="14" t="s">
        <v>23</v>
      </c>
      <c r="X2" s="14" t="s">
        <v>22</v>
      </c>
      <c r="Y2" s="14" t="s">
        <v>17</v>
      </c>
      <c r="Z2" s="14" t="s">
        <v>18</v>
      </c>
      <c r="AA2" s="14" t="s">
        <v>5</v>
      </c>
      <c r="AB2" s="14" t="s">
        <v>1</v>
      </c>
      <c r="AC2" s="14" t="s">
        <v>7</v>
      </c>
      <c r="AD2" s="14" t="s">
        <v>24</v>
      </c>
    </row>
    <row r="3" spans="1:31" x14ac:dyDescent="0.25">
      <c r="A3" s="14" t="s">
        <v>20</v>
      </c>
      <c r="B3" s="11">
        <v>0</v>
      </c>
      <c r="C3" s="11">
        <v>1</v>
      </c>
      <c r="D3" s="11">
        <v>0</v>
      </c>
      <c r="E3" s="11">
        <v>1</v>
      </c>
      <c r="F3" s="11">
        <v>0</v>
      </c>
      <c r="G3" s="11">
        <v>0</v>
      </c>
      <c r="H3" s="11">
        <v>0</v>
      </c>
      <c r="I3" s="11">
        <v>0</v>
      </c>
      <c r="J3" s="11">
        <v>0</v>
      </c>
      <c r="K3" s="11">
        <v>0</v>
      </c>
      <c r="L3" s="11">
        <v>0</v>
      </c>
      <c r="M3" s="11">
        <v>0</v>
      </c>
      <c r="N3" s="11">
        <v>0</v>
      </c>
      <c r="O3" s="11">
        <v>0</v>
      </c>
      <c r="P3" s="11">
        <v>0</v>
      </c>
      <c r="Q3" s="11">
        <v>0</v>
      </c>
      <c r="R3" s="11">
        <v>0</v>
      </c>
      <c r="S3" s="11">
        <v>0</v>
      </c>
      <c r="T3" s="11">
        <v>1</v>
      </c>
      <c r="U3" s="11">
        <v>0</v>
      </c>
      <c r="V3" s="11">
        <v>0</v>
      </c>
      <c r="W3" s="11">
        <v>0</v>
      </c>
      <c r="X3" s="11">
        <v>0</v>
      </c>
      <c r="Y3" s="11">
        <v>0</v>
      </c>
      <c r="Z3" s="11">
        <v>0</v>
      </c>
      <c r="AA3" s="11">
        <v>0</v>
      </c>
      <c r="AB3" s="11">
        <v>0</v>
      </c>
      <c r="AC3" s="11">
        <v>0</v>
      </c>
      <c r="AD3" s="11">
        <v>0</v>
      </c>
      <c r="AE3" s="15">
        <f>SUM(Tabela24[[#This Row],[Coluna2]:[Coluna30]])</f>
        <v>3</v>
      </c>
    </row>
    <row r="4" spans="1:31" x14ac:dyDescent="0.25">
      <c r="A4" s="14" t="s">
        <v>21</v>
      </c>
      <c r="B4" s="11">
        <v>1</v>
      </c>
      <c r="C4" s="11">
        <v>0</v>
      </c>
      <c r="D4" s="11">
        <v>0</v>
      </c>
      <c r="E4" s="11">
        <v>0</v>
      </c>
      <c r="F4" s="11">
        <v>0</v>
      </c>
      <c r="G4" s="11">
        <v>0</v>
      </c>
      <c r="H4" s="11">
        <v>0</v>
      </c>
      <c r="I4" s="11">
        <v>0</v>
      </c>
      <c r="J4" s="11">
        <v>0</v>
      </c>
      <c r="K4" s="11">
        <v>0</v>
      </c>
      <c r="L4" s="11">
        <v>1</v>
      </c>
      <c r="M4" s="11">
        <v>0</v>
      </c>
      <c r="N4" s="11">
        <v>0</v>
      </c>
      <c r="O4" s="11">
        <v>0</v>
      </c>
      <c r="P4" s="11">
        <v>0</v>
      </c>
      <c r="Q4" s="11">
        <v>0</v>
      </c>
      <c r="R4" s="11">
        <v>0</v>
      </c>
      <c r="S4" s="11">
        <v>0</v>
      </c>
      <c r="T4" s="11">
        <v>0</v>
      </c>
      <c r="U4" s="11">
        <v>0</v>
      </c>
      <c r="V4" s="11">
        <v>0</v>
      </c>
      <c r="W4" s="11">
        <v>0</v>
      </c>
      <c r="X4" s="11">
        <v>1</v>
      </c>
      <c r="Y4" s="11">
        <v>0</v>
      </c>
      <c r="Z4" s="11">
        <v>0</v>
      </c>
      <c r="AA4" s="11">
        <v>0</v>
      </c>
      <c r="AB4" s="11">
        <v>0</v>
      </c>
      <c r="AC4" s="11">
        <v>0</v>
      </c>
      <c r="AD4" s="11">
        <v>0</v>
      </c>
      <c r="AE4" s="16">
        <f>SUM(Tabela24[[#This Row],[Coluna2]:[Coluna30]])</f>
        <v>3</v>
      </c>
    </row>
    <row r="5" spans="1:31" x14ac:dyDescent="0.25">
      <c r="A5" s="14" t="s">
        <v>14</v>
      </c>
      <c r="B5" s="11">
        <v>0</v>
      </c>
      <c r="C5" s="11">
        <v>0</v>
      </c>
      <c r="D5" s="11">
        <v>0</v>
      </c>
      <c r="E5" s="11">
        <v>0</v>
      </c>
      <c r="F5" s="11">
        <v>0</v>
      </c>
      <c r="G5" s="11">
        <v>0</v>
      </c>
      <c r="H5" s="11">
        <v>0</v>
      </c>
      <c r="I5" s="11">
        <v>0</v>
      </c>
      <c r="J5" s="11">
        <v>0</v>
      </c>
      <c r="K5" s="11">
        <v>0</v>
      </c>
      <c r="L5" s="11">
        <v>0</v>
      </c>
      <c r="M5" s="11">
        <v>0</v>
      </c>
      <c r="N5" s="11">
        <v>0</v>
      </c>
      <c r="O5" s="11">
        <v>1</v>
      </c>
      <c r="P5" s="11">
        <v>0</v>
      </c>
      <c r="Q5" s="11">
        <v>0</v>
      </c>
      <c r="R5" s="11">
        <v>1</v>
      </c>
      <c r="S5" s="11">
        <v>0</v>
      </c>
      <c r="T5" s="11">
        <v>0</v>
      </c>
      <c r="U5" s="11">
        <v>0</v>
      </c>
      <c r="V5" s="11">
        <v>0</v>
      </c>
      <c r="W5" s="11">
        <v>0</v>
      </c>
      <c r="X5" s="11">
        <v>0</v>
      </c>
      <c r="Y5" s="11">
        <v>0</v>
      </c>
      <c r="Z5" s="11">
        <v>0</v>
      </c>
      <c r="AA5" s="11">
        <v>0</v>
      </c>
      <c r="AB5" s="11">
        <v>0</v>
      </c>
      <c r="AC5" s="11">
        <v>0</v>
      </c>
      <c r="AD5" s="11">
        <v>0</v>
      </c>
      <c r="AE5" s="16">
        <f>SUM(Tabela24[[#This Row],[Coluna2]:[Coluna30]])</f>
        <v>2</v>
      </c>
    </row>
    <row r="6" spans="1:31" x14ac:dyDescent="0.25">
      <c r="A6" s="14" t="s">
        <v>19</v>
      </c>
      <c r="B6" s="11">
        <v>1</v>
      </c>
      <c r="C6" s="11">
        <v>0</v>
      </c>
      <c r="D6" s="11">
        <v>0</v>
      </c>
      <c r="E6" s="11">
        <v>0</v>
      </c>
      <c r="F6" s="11">
        <v>0</v>
      </c>
      <c r="G6" s="11">
        <v>0</v>
      </c>
      <c r="H6" s="11">
        <v>0</v>
      </c>
      <c r="I6" s="11">
        <v>0</v>
      </c>
      <c r="J6" s="11">
        <v>0</v>
      </c>
      <c r="K6" s="11">
        <v>0</v>
      </c>
      <c r="L6" s="11">
        <v>0</v>
      </c>
      <c r="M6" s="11">
        <v>0</v>
      </c>
      <c r="N6" s="11">
        <v>0</v>
      </c>
      <c r="O6" s="11">
        <v>0</v>
      </c>
      <c r="P6" s="11">
        <v>0</v>
      </c>
      <c r="Q6" s="11">
        <v>1</v>
      </c>
      <c r="R6" s="11">
        <v>0</v>
      </c>
      <c r="S6" s="11">
        <v>0</v>
      </c>
      <c r="T6" s="11">
        <v>0</v>
      </c>
      <c r="U6" s="11">
        <v>0</v>
      </c>
      <c r="V6" s="11">
        <v>0</v>
      </c>
      <c r="W6" s="11">
        <v>0</v>
      </c>
      <c r="X6" s="11">
        <v>0</v>
      </c>
      <c r="Y6" s="11">
        <v>1</v>
      </c>
      <c r="Z6" s="11">
        <v>1</v>
      </c>
      <c r="AA6" s="11">
        <v>0</v>
      </c>
      <c r="AB6" s="11">
        <v>0</v>
      </c>
      <c r="AC6" s="11">
        <v>0</v>
      </c>
      <c r="AD6" s="11">
        <v>0</v>
      </c>
      <c r="AE6" s="16">
        <f>SUM(Tabela24[[#This Row],[Coluna2]:[Coluna30]])</f>
        <v>4</v>
      </c>
    </row>
    <row r="7" spans="1:31" x14ac:dyDescent="0.25">
      <c r="A7" s="14" t="s">
        <v>8</v>
      </c>
      <c r="B7" s="11">
        <v>0</v>
      </c>
      <c r="C7" s="11">
        <v>0</v>
      </c>
      <c r="D7" s="11">
        <v>0</v>
      </c>
      <c r="E7" s="11">
        <v>0</v>
      </c>
      <c r="F7" s="11">
        <v>0</v>
      </c>
      <c r="G7" s="11">
        <v>0</v>
      </c>
      <c r="H7" s="11">
        <v>0</v>
      </c>
      <c r="I7" s="11">
        <v>0</v>
      </c>
      <c r="J7" s="11">
        <v>0</v>
      </c>
      <c r="K7" s="11">
        <v>0</v>
      </c>
      <c r="L7" s="11">
        <v>0</v>
      </c>
      <c r="M7" s="11">
        <v>0</v>
      </c>
      <c r="N7" s="11">
        <v>0</v>
      </c>
      <c r="O7" s="11">
        <v>0</v>
      </c>
      <c r="P7" s="11">
        <v>0</v>
      </c>
      <c r="Q7" s="11">
        <v>0</v>
      </c>
      <c r="R7" s="11">
        <v>0</v>
      </c>
      <c r="S7" s="11">
        <v>1</v>
      </c>
      <c r="T7" s="11">
        <v>0</v>
      </c>
      <c r="U7" s="11">
        <v>0</v>
      </c>
      <c r="V7" s="11">
        <v>0</v>
      </c>
      <c r="W7" s="11">
        <v>0</v>
      </c>
      <c r="X7" s="11">
        <v>0</v>
      </c>
      <c r="Y7" s="11">
        <v>0</v>
      </c>
      <c r="Z7" s="11">
        <v>0</v>
      </c>
      <c r="AA7" s="11">
        <v>0</v>
      </c>
      <c r="AB7" s="11">
        <v>0</v>
      </c>
      <c r="AC7" s="11">
        <v>1</v>
      </c>
      <c r="AD7" s="11">
        <v>0</v>
      </c>
      <c r="AE7" s="16">
        <f>SUM(Tabela24[[#This Row],[Coluna2]:[Coluna30]])</f>
        <v>2</v>
      </c>
    </row>
    <row r="8" spans="1:31" x14ac:dyDescent="0.25">
      <c r="A8" s="14" t="s">
        <v>10</v>
      </c>
      <c r="B8" s="11">
        <v>0</v>
      </c>
      <c r="C8" s="11">
        <v>0</v>
      </c>
      <c r="D8" s="11">
        <v>0</v>
      </c>
      <c r="E8" s="11">
        <v>0</v>
      </c>
      <c r="F8" s="11">
        <v>0</v>
      </c>
      <c r="G8" s="11">
        <v>0</v>
      </c>
      <c r="H8" s="11">
        <v>0</v>
      </c>
      <c r="I8" s="11">
        <v>0</v>
      </c>
      <c r="J8" s="11">
        <v>0</v>
      </c>
      <c r="K8" s="11">
        <v>0</v>
      </c>
      <c r="L8" s="11">
        <v>0</v>
      </c>
      <c r="M8" s="11">
        <v>0</v>
      </c>
      <c r="N8" s="11">
        <v>0</v>
      </c>
      <c r="O8" s="11">
        <v>0</v>
      </c>
      <c r="P8" s="11">
        <v>0</v>
      </c>
      <c r="Q8" s="11">
        <v>0</v>
      </c>
      <c r="R8" s="11">
        <v>0</v>
      </c>
      <c r="S8" s="11">
        <v>1</v>
      </c>
      <c r="T8" s="11">
        <v>0</v>
      </c>
      <c r="U8" s="11">
        <v>1</v>
      </c>
      <c r="V8" s="11">
        <v>0</v>
      </c>
      <c r="W8" s="11">
        <v>0</v>
      </c>
      <c r="X8" s="11">
        <v>0</v>
      </c>
      <c r="Y8" s="11">
        <v>0</v>
      </c>
      <c r="Z8" s="11">
        <v>0</v>
      </c>
      <c r="AA8" s="11">
        <v>0</v>
      </c>
      <c r="AB8" s="11">
        <v>0</v>
      </c>
      <c r="AC8" s="11">
        <v>0</v>
      </c>
      <c r="AD8" s="11">
        <v>0</v>
      </c>
      <c r="AE8" s="16">
        <f>SUM(Tabela24[[#This Row],[Coluna2]:[Coluna30]])</f>
        <v>2</v>
      </c>
    </row>
    <row r="9" spans="1:31" x14ac:dyDescent="0.25">
      <c r="A9" s="14" t="s">
        <v>6</v>
      </c>
      <c r="B9" s="11">
        <v>0</v>
      </c>
      <c r="C9" s="11">
        <v>0</v>
      </c>
      <c r="D9" s="11">
        <v>0</v>
      </c>
      <c r="E9" s="11">
        <v>0</v>
      </c>
      <c r="F9" s="11">
        <v>0</v>
      </c>
      <c r="G9" s="11">
        <v>0</v>
      </c>
      <c r="H9" s="11">
        <v>0</v>
      </c>
      <c r="I9" s="11">
        <v>0</v>
      </c>
      <c r="J9" s="11">
        <v>0</v>
      </c>
      <c r="K9" s="11">
        <v>0</v>
      </c>
      <c r="L9" s="11">
        <v>0</v>
      </c>
      <c r="M9" s="11">
        <v>0</v>
      </c>
      <c r="N9" s="11">
        <v>0</v>
      </c>
      <c r="O9" s="11">
        <v>0</v>
      </c>
      <c r="P9" s="11">
        <v>1</v>
      </c>
      <c r="Q9" s="11">
        <v>0</v>
      </c>
      <c r="R9" s="11">
        <v>0</v>
      </c>
      <c r="S9" s="11">
        <v>0</v>
      </c>
      <c r="T9" s="11">
        <v>0</v>
      </c>
      <c r="U9" s="11">
        <v>0</v>
      </c>
      <c r="V9" s="11">
        <v>0</v>
      </c>
      <c r="W9" s="11">
        <v>1</v>
      </c>
      <c r="X9" s="11">
        <v>0</v>
      </c>
      <c r="Y9" s="11">
        <v>0</v>
      </c>
      <c r="Z9" s="11">
        <v>0</v>
      </c>
      <c r="AA9" s="11">
        <v>1</v>
      </c>
      <c r="AB9" s="11">
        <v>0</v>
      </c>
      <c r="AC9" s="11">
        <v>1</v>
      </c>
      <c r="AD9" s="11">
        <v>0</v>
      </c>
      <c r="AE9" s="16">
        <f>SUM(Tabela24[[#This Row],[Coluna2]:[Coluna30]])</f>
        <v>4</v>
      </c>
    </row>
    <row r="10" spans="1:31" x14ac:dyDescent="0.25">
      <c r="A10" s="14" t="s">
        <v>3</v>
      </c>
      <c r="B10" s="11">
        <v>0</v>
      </c>
      <c r="C10" s="11">
        <v>0</v>
      </c>
      <c r="D10" s="11">
        <v>0</v>
      </c>
      <c r="E10" s="11">
        <v>0</v>
      </c>
      <c r="F10" s="11">
        <v>0</v>
      </c>
      <c r="G10" s="11">
        <v>0</v>
      </c>
      <c r="H10" s="11">
        <v>0</v>
      </c>
      <c r="I10" s="11">
        <v>0</v>
      </c>
      <c r="J10" s="11">
        <v>0</v>
      </c>
      <c r="K10" s="11">
        <v>0</v>
      </c>
      <c r="L10" s="11">
        <v>0</v>
      </c>
      <c r="M10" s="11">
        <v>0</v>
      </c>
      <c r="N10" s="11">
        <v>1</v>
      </c>
      <c r="O10" s="11">
        <v>0</v>
      </c>
      <c r="P10" s="11">
        <v>0</v>
      </c>
      <c r="Q10" s="11">
        <v>1</v>
      </c>
      <c r="R10" s="11">
        <v>0</v>
      </c>
      <c r="S10" s="11">
        <v>0</v>
      </c>
      <c r="T10" s="11">
        <v>0</v>
      </c>
      <c r="U10" s="11">
        <v>0</v>
      </c>
      <c r="V10" s="11">
        <v>0</v>
      </c>
      <c r="W10" s="11">
        <v>0</v>
      </c>
      <c r="X10" s="11">
        <v>0</v>
      </c>
      <c r="Y10" s="11">
        <v>0</v>
      </c>
      <c r="Z10" s="11">
        <v>0</v>
      </c>
      <c r="AA10" s="11">
        <v>1</v>
      </c>
      <c r="AB10" s="11">
        <v>0</v>
      </c>
      <c r="AC10" s="11">
        <v>0</v>
      </c>
      <c r="AD10" s="11">
        <v>0</v>
      </c>
      <c r="AE10" s="16">
        <f>SUM(Tabela24[[#This Row],[Coluna2]:[Coluna30]])</f>
        <v>3</v>
      </c>
    </row>
    <row r="11" spans="1:31" x14ac:dyDescent="0.25">
      <c r="A11" s="14" t="s">
        <v>25</v>
      </c>
      <c r="B11" s="11">
        <v>0</v>
      </c>
      <c r="C11" s="11">
        <v>0</v>
      </c>
      <c r="D11" s="11">
        <v>0</v>
      </c>
      <c r="E11" s="11">
        <v>0</v>
      </c>
      <c r="F11" s="11">
        <v>0</v>
      </c>
      <c r="G11" s="11">
        <v>0</v>
      </c>
      <c r="H11" s="11">
        <v>0</v>
      </c>
      <c r="I11" s="11">
        <v>0</v>
      </c>
      <c r="J11" s="11">
        <v>0</v>
      </c>
      <c r="K11" s="11">
        <v>0</v>
      </c>
      <c r="L11" s="11">
        <v>0</v>
      </c>
      <c r="M11" s="11">
        <v>0</v>
      </c>
      <c r="N11" s="11">
        <v>0</v>
      </c>
      <c r="O11" s="11">
        <v>0</v>
      </c>
      <c r="P11" s="11">
        <v>0</v>
      </c>
      <c r="Q11" s="11">
        <v>0</v>
      </c>
      <c r="R11" s="11">
        <v>0</v>
      </c>
      <c r="S11" s="11">
        <v>0</v>
      </c>
      <c r="T11" s="11">
        <v>0</v>
      </c>
      <c r="U11" s="11">
        <v>0</v>
      </c>
      <c r="V11" s="11">
        <v>1</v>
      </c>
      <c r="W11" s="11">
        <v>0</v>
      </c>
      <c r="X11" s="11">
        <v>0</v>
      </c>
      <c r="Y11" s="11">
        <v>0</v>
      </c>
      <c r="Z11" s="11">
        <v>0</v>
      </c>
      <c r="AA11" s="11">
        <v>0</v>
      </c>
      <c r="AB11" s="11">
        <v>0</v>
      </c>
      <c r="AC11" s="11">
        <v>0</v>
      </c>
      <c r="AD11" s="11">
        <v>1</v>
      </c>
      <c r="AE11" s="16">
        <f>SUM(Tabela24[[#This Row],[Coluna2]:[Coluna30]])</f>
        <v>2</v>
      </c>
    </row>
    <row r="12" spans="1:31" x14ac:dyDescent="0.25">
      <c r="A12" s="14" t="s">
        <v>26</v>
      </c>
      <c r="B12" s="11">
        <v>0</v>
      </c>
      <c r="C12" s="11">
        <v>0</v>
      </c>
      <c r="D12" s="11">
        <v>0</v>
      </c>
      <c r="E12" s="11">
        <v>0</v>
      </c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 s="11">
        <v>0</v>
      </c>
      <c r="L12" s="11">
        <v>0</v>
      </c>
      <c r="M12" s="11">
        <v>0</v>
      </c>
      <c r="N12" s="11">
        <v>0</v>
      </c>
      <c r="O12" s="11">
        <v>0</v>
      </c>
      <c r="P12" s="11">
        <v>0</v>
      </c>
      <c r="Q12" s="11">
        <v>0</v>
      </c>
      <c r="R12" s="11">
        <v>0</v>
      </c>
      <c r="S12" s="11">
        <v>0</v>
      </c>
      <c r="T12" s="11">
        <v>0</v>
      </c>
      <c r="U12" s="11">
        <v>0</v>
      </c>
      <c r="V12" s="11">
        <v>0</v>
      </c>
      <c r="W12" s="11">
        <v>0</v>
      </c>
      <c r="X12" s="11">
        <v>0</v>
      </c>
      <c r="Y12" s="11">
        <v>0</v>
      </c>
      <c r="Z12" s="11">
        <v>0</v>
      </c>
      <c r="AA12" s="11">
        <v>0</v>
      </c>
      <c r="AB12" s="11">
        <v>0</v>
      </c>
      <c r="AC12" s="11">
        <v>1</v>
      </c>
      <c r="AD12" s="11">
        <v>1</v>
      </c>
      <c r="AE12" s="16">
        <f>SUM(Tabela24[[#This Row],[Coluna2]:[Coluna30]])</f>
        <v>2</v>
      </c>
    </row>
    <row r="13" spans="1:31" x14ac:dyDescent="0.25">
      <c r="A13" s="14" t="s">
        <v>16</v>
      </c>
      <c r="B13" s="11">
        <v>0</v>
      </c>
      <c r="C13" s="11">
        <v>1</v>
      </c>
      <c r="D13" s="11">
        <v>0</v>
      </c>
      <c r="E13" s="11">
        <v>0</v>
      </c>
      <c r="F13" s="11">
        <v>0</v>
      </c>
      <c r="G13" s="11">
        <v>0</v>
      </c>
      <c r="H13" s="11">
        <v>0</v>
      </c>
      <c r="I13" s="11">
        <v>0</v>
      </c>
      <c r="J13" s="11">
        <v>0</v>
      </c>
      <c r="K13" s="11">
        <v>0</v>
      </c>
      <c r="L13" s="11">
        <v>0</v>
      </c>
      <c r="M13" s="11">
        <v>0</v>
      </c>
      <c r="N13" s="11">
        <v>0</v>
      </c>
      <c r="O13" s="11">
        <v>1</v>
      </c>
      <c r="P13" s="11">
        <v>0</v>
      </c>
      <c r="Q13" s="11">
        <v>0</v>
      </c>
      <c r="R13" s="11">
        <v>0</v>
      </c>
      <c r="S13" s="11">
        <v>0</v>
      </c>
      <c r="T13" s="11">
        <v>0</v>
      </c>
      <c r="U13" s="11">
        <v>0</v>
      </c>
      <c r="V13" s="11">
        <v>0</v>
      </c>
      <c r="W13" s="11">
        <v>0</v>
      </c>
      <c r="X13" s="11">
        <v>0</v>
      </c>
      <c r="Y13" s="11">
        <v>1</v>
      </c>
      <c r="Z13" s="11">
        <v>0</v>
      </c>
      <c r="AA13" s="11">
        <v>0</v>
      </c>
      <c r="AB13" s="11">
        <v>0</v>
      </c>
      <c r="AC13" s="11">
        <v>0</v>
      </c>
      <c r="AD13" s="11">
        <v>0</v>
      </c>
      <c r="AE13" s="16">
        <f>SUM(Tabela24[[#This Row],[Coluna2]:[Coluna30]])</f>
        <v>3</v>
      </c>
    </row>
    <row r="14" spans="1:31" x14ac:dyDescent="0.25">
      <c r="A14" s="14" t="s">
        <v>0</v>
      </c>
      <c r="B14" s="11">
        <v>0</v>
      </c>
      <c r="C14" s="11">
        <v>0</v>
      </c>
      <c r="D14" s="11">
        <v>0</v>
      </c>
      <c r="E14" s="11">
        <v>0</v>
      </c>
      <c r="F14" s="11">
        <v>0</v>
      </c>
      <c r="G14" s="11">
        <v>0</v>
      </c>
      <c r="H14" s="11">
        <v>0</v>
      </c>
      <c r="I14" s="11">
        <v>0</v>
      </c>
      <c r="J14" s="11">
        <v>0</v>
      </c>
      <c r="K14" s="11">
        <v>0</v>
      </c>
      <c r="L14" s="11">
        <v>0</v>
      </c>
      <c r="M14" s="11">
        <v>0</v>
      </c>
      <c r="N14" s="11">
        <v>0</v>
      </c>
      <c r="O14" s="11">
        <v>0</v>
      </c>
      <c r="P14" s="11">
        <v>0</v>
      </c>
      <c r="Q14" s="11">
        <v>0</v>
      </c>
      <c r="R14" s="11">
        <v>0</v>
      </c>
      <c r="S14" s="11">
        <v>0</v>
      </c>
      <c r="T14" s="11">
        <v>0</v>
      </c>
      <c r="U14" s="11">
        <v>0</v>
      </c>
      <c r="V14" s="11">
        <v>0</v>
      </c>
      <c r="W14" s="11">
        <v>0</v>
      </c>
      <c r="X14" s="11">
        <v>0</v>
      </c>
      <c r="Y14" s="11">
        <v>0</v>
      </c>
      <c r="Z14" s="11">
        <v>1</v>
      </c>
      <c r="AA14" s="11">
        <v>0</v>
      </c>
      <c r="AB14" s="11">
        <v>1</v>
      </c>
      <c r="AC14" s="11">
        <v>0</v>
      </c>
      <c r="AD14" s="11">
        <v>0</v>
      </c>
      <c r="AE14" s="16">
        <f>SUM(Tabela24[[#This Row],[Coluna2]:[Coluna30]])</f>
        <v>2</v>
      </c>
    </row>
    <row r="15" spans="1:31" x14ac:dyDescent="0.25">
      <c r="A15" s="14" t="s">
        <v>4</v>
      </c>
      <c r="B15" s="11">
        <v>0</v>
      </c>
      <c r="C15" s="11">
        <v>0</v>
      </c>
      <c r="D15" s="11">
        <v>0</v>
      </c>
      <c r="E15" s="11">
        <v>0</v>
      </c>
      <c r="F15" s="11">
        <v>0</v>
      </c>
      <c r="G15" s="11">
        <v>0</v>
      </c>
      <c r="H15" s="11">
        <v>0</v>
      </c>
      <c r="I15" s="11">
        <v>1</v>
      </c>
      <c r="J15" s="11">
        <v>0</v>
      </c>
      <c r="K15" s="11">
        <v>0</v>
      </c>
      <c r="L15" s="11">
        <v>0</v>
      </c>
      <c r="M15" s="11">
        <v>0</v>
      </c>
      <c r="N15" s="11">
        <v>0</v>
      </c>
      <c r="O15" s="11">
        <v>0</v>
      </c>
      <c r="P15" s="11">
        <v>0</v>
      </c>
      <c r="Q15" s="11">
        <v>0</v>
      </c>
      <c r="R15" s="11">
        <v>0</v>
      </c>
      <c r="S15" s="11">
        <v>0</v>
      </c>
      <c r="T15" s="11">
        <v>0</v>
      </c>
      <c r="U15" s="11">
        <v>0</v>
      </c>
      <c r="V15" s="11">
        <v>0</v>
      </c>
      <c r="W15" s="11">
        <v>0</v>
      </c>
      <c r="X15" s="11">
        <v>0</v>
      </c>
      <c r="Y15" s="11">
        <v>0</v>
      </c>
      <c r="Z15" s="11">
        <v>0</v>
      </c>
      <c r="AA15" s="11">
        <v>1</v>
      </c>
      <c r="AB15" s="11">
        <v>0</v>
      </c>
      <c r="AC15" s="11">
        <v>0</v>
      </c>
      <c r="AD15" s="11">
        <v>0</v>
      </c>
      <c r="AE15" s="16">
        <f>SUM(Tabela24[[#This Row],[Coluna2]:[Coluna30]])</f>
        <v>2</v>
      </c>
    </row>
    <row r="16" spans="1:31" x14ac:dyDescent="0.25">
      <c r="A16" s="14" t="s">
        <v>15</v>
      </c>
      <c r="B16" s="11">
        <v>0</v>
      </c>
      <c r="C16" s="11">
        <v>0</v>
      </c>
      <c r="D16" s="11">
        <v>1</v>
      </c>
      <c r="E16" s="11">
        <v>0</v>
      </c>
      <c r="F16" s="11">
        <v>0</v>
      </c>
      <c r="G16" s="11">
        <v>0</v>
      </c>
      <c r="H16" s="11">
        <v>0</v>
      </c>
      <c r="I16" s="11">
        <v>0</v>
      </c>
      <c r="J16" s="11">
        <v>0</v>
      </c>
      <c r="K16" s="11">
        <v>0</v>
      </c>
      <c r="L16" s="11">
        <v>1</v>
      </c>
      <c r="M16" s="11">
        <v>0</v>
      </c>
      <c r="N16" s="11">
        <v>0</v>
      </c>
      <c r="O16" s="11">
        <v>0</v>
      </c>
      <c r="P16" s="11">
        <v>0</v>
      </c>
      <c r="Q16" s="11">
        <v>0</v>
      </c>
      <c r="R16" s="11">
        <v>0</v>
      </c>
      <c r="S16" s="11">
        <v>0</v>
      </c>
      <c r="T16" s="11">
        <v>0</v>
      </c>
      <c r="U16" s="11">
        <v>0</v>
      </c>
      <c r="V16" s="11">
        <v>0</v>
      </c>
      <c r="W16" s="11">
        <v>1</v>
      </c>
      <c r="X16" s="11">
        <v>0</v>
      </c>
      <c r="Y16" s="11">
        <v>0</v>
      </c>
      <c r="Z16" s="11">
        <v>0</v>
      </c>
      <c r="AA16" s="11">
        <v>0</v>
      </c>
      <c r="AB16" s="11">
        <v>0</v>
      </c>
      <c r="AC16" s="11">
        <v>0</v>
      </c>
      <c r="AD16" s="11">
        <v>0</v>
      </c>
      <c r="AE16" s="16">
        <f>SUM(Tabela24[[#This Row],[Coluna2]:[Coluna30]])</f>
        <v>3</v>
      </c>
    </row>
    <row r="17" spans="1:31" x14ac:dyDescent="0.25">
      <c r="A17" s="14" t="s">
        <v>27</v>
      </c>
      <c r="B17" s="11">
        <v>0</v>
      </c>
      <c r="C17" s="11">
        <v>0</v>
      </c>
      <c r="D17" s="11">
        <v>0</v>
      </c>
      <c r="E17" s="11">
        <v>0</v>
      </c>
      <c r="F17" s="11">
        <v>0</v>
      </c>
      <c r="G17" s="11">
        <v>0</v>
      </c>
      <c r="H17" s="11">
        <v>1</v>
      </c>
      <c r="I17" s="11">
        <v>0</v>
      </c>
      <c r="J17" s="11">
        <v>0</v>
      </c>
      <c r="K17" s="11">
        <v>0</v>
      </c>
      <c r="L17" s="11">
        <v>0</v>
      </c>
      <c r="M17" s="11">
        <v>0</v>
      </c>
      <c r="N17" s="11">
        <v>0</v>
      </c>
      <c r="O17" s="11">
        <v>0</v>
      </c>
      <c r="P17" s="11">
        <v>0</v>
      </c>
      <c r="Q17" s="11">
        <v>0</v>
      </c>
      <c r="R17" s="11">
        <v>0</v>
      </c>
      <c r="S17" s="11">
        <v>0</v>
      </c>
      <c r="T17" s="11">
        <v>0</v>
      </c>
      <c r="U17" s="11">
        <v>0</v>
      </c>
      <c r="V17" s="11">
        <v>0</v>
      </c>
      <c r="W17" s="11">
        <v>0</v>
      </c>
      <c r="X17" s="11">
        <v>1</v>
      </c>
      <c r="Y17" s="11">
        <v>0</v>
      </c>
      <c r="Z17" s="11">
        <v>0</v>
      </c>
      <c r="AA17" s="11">
        <v>0</v>
      </c>
      <c r="AB17" s="11">
        <v>0</v>
      </c>
      <c r="AC17" s="11">
        <v>0</v>
      </c>
      <c r="AD17" s="11">
        <v>0</v>
      </c>
      <c r="AE17" s="16">
        <f>SUM(Tabela24[[#This Row],[Coluna2]:[Coluna30]])</f>
        <v>2</v>
      </c>
    </row>
    <row r="18" spans="1:31" x14ac:dyDescent="0.25">
      <c r="A18" s="14" t="s">
        <v>2</v>
      </c>
      <c r="B18" s="11">
        <v>0</v>
      </c>
      <c r="C18" s="11">
        <v>0</v>
      </c>
      <c r="D18" s="11">
        <v>0</v>
      </c>
      <c r="E18" s="11">
        <v>1</v>
      </c>
      <c r="F18" s="11">
        <v>0</v>
      </c>
      <c r="G18" s="11">
        <v>0</v>
      </c>
      <c r="H18" s="11">
        <v>0</v>
      </c>
      <c r="I18" s="11">
        <v>1</v>
      </c>
      <c r="J18" s="11">
        <v>0</v>
      </c>
      <c r="K18" s="11">
        <v>0</v>
      </c>
      <c r="L18" s="11">
        <v>0</v>
      </c>
      <c r="M18" s="11">
        <v>0</v>
      </c>
      <c r="N18" s="11">
        <v>0</v>
      </c>
      <c r="O18" s="11">
        <v>0</v>
      </c>
      <c r="P18" s="11">
        <v>0</v>
      </c>
      <c r="Q18" s="11">
        <v>0</v>
      </c>
      <c r="R18" s="11">
        <v>0</v>
      </c>
      <c r="S18" s="11">
        <v>0</v>
      </c>
      <c r="T18" s="11">
        <v>0</v>
      </c>
      <c r="U18" s="11">
        <v>0</v>
      </c>
      <c r="V18" s="11">
        <v>0</v>
      </c>
      <c r="W18" s="11">
        <v>0</v>
      </c>
      <c r="X18" s="11">
        <v>0</v>
      </c>
      <c r="Y18" s="11">
        <v>0</v>
      </c>
      <c r="Z18" s="11">
        <v>0</v>
      </c>
      <c r="AA18" s="11">
        <v>0</v>
      </c>
      <c r="AB18" s="11">
        <v>1</v>
      </c>
      <c r="AC18" s="11">
        <v>0</v>
      </c>
      <c r="AD18" s="11">
        <v>0</v>
      </c>
      <c r="AE18" s="16">
        <f>SUM(Tabela24[[#This Row],[Coluna2]:[Coluna30]])</f>
        <v>3</v>
      </c>
    </row>
    <row r="19" spans="1:31" x14ac:dyDescent="0.25">
      <c r="A19" s="14" t="s">
        <v>13</v>
      </c>
      <c r="B19" s="11">
        <v>0</v>
      </c>
      <c r="C19" s="11">
        <v>0</v>
      </c>
      <c r="D19" s="11">
        <v>1</v>
      </c>
      <c r="E19" s="11">
        <v>0</v>
      </c>
      <c r="F19" s="11">
        <v>0</v>
      </c>
      <c r="G19" s="11">
        <v>0</v>
      </c>
      <c r="H19" s="11">
        <v>0</v>
      </c>
      <c r="I19" s="11">
        <v>0</v>
      </c>
      <c r="J19" s="11">
        <v>0</v>
      </c>
      <c r="K19" s="11">
        <v>0</v>
      </c>
      <c r="L19" s="11">
        <v>0</v>
      </c>
      <c r="M19" s="11">
        <v>0</v>
      </c>
      <c r="N19" s="11">
        <v>0</v>
      </c>
      <c r="O19" s="11">
        <v>0</v>
      </c>
      <c r="P19" s="11">
        <v>0</v>
      </c>
      <c r="Q19" s="11">
        <v>0</v>
      </c>
      <c r="R19" s="11">
        <v>0</v>
      </c>
      <c r="S19" s="11">
        <v>0</v>
      </c>
      <c r="T19" s="11">
        <v>0</v>
      </c>
      <c r="U19" s="11">
        <v>0</v>
      </c>
      <c r="V19" s="11">
        <v>1</v>
      </c>
      <c r="W19" s="11">
        <v>0</v>
      </c>
      <c r="X19" s="11">
        <v>0</v>
      </c>
      <c r="Y19" s="11">
        <v>0</v>
      </c>
      <c r="Z19" s="11">
        <v>0</v>
      </c>
      <c r="AA19" s="11">
        <v>0</v>
      </c>
      <c r="AB19" s="11">
        <v>0</v>
      </c>
      <c r="AC19" s="11">
        <v>0</v>
      </c>
      <c r="AD19" s="11">
        <v>0</v>
      </c>
      <c r="AE19" s="16">
        <f>SUM(Tabela24[[#This Row],[Coluna2]:[Coluna30]])</f>
        <v>2</v>
      </c>
    </row>
    <row r="20" spans="1:31" x14ac:dyDescent="0.25">
      <c r="A20" s="14" t="s">
        <v>9</v>
      </c>
      <c r="B20" s="11">
        <v>0</v>
      </c>
      <c r="C20" s="11">
        <v>0</v>
      </c>
      <c r="D20" s="11">
        <v>0</v>
      </c>
      <c r="E20" s="11">
        <v>0</v>
      </c>
      <c r="F20" s="11">
        <v>1</v>
      </c>
      <c r="G20" s="11">
        <v>1</v>
      </c>
      <c r="H20" s="11">
        <v>0</v>
      </c>
      <c r="I20" s="11">
        <v>0</v>
      </c>
      <c r="J20" s="11">
        <v>0</v>
      </c>
      <c r="K20" s="11">
        <v>0</v>
      </c>
      <c r="L20" s="11">
        <v>0</v>
      </c>
      <c r="M20" s="11">
        <v>0</v>
      </c>
      <c r="N20" s="11">
        <v>0</v>
      </c>
      <c r="O20" s="11">
        <v>0</v>
      </c>
      <c r="P20" s="11">
        <v>0</v>
      </c>
      <c r="Q20" s="11">
        <v>0</v>
      </c>
      <c r="R20" s="11">
        <v>0</v>
      </c>
      <c r="S20" s="11">
        <v>0</v>
      </c>
      <c r="T20" s="11">
        <v>0</v>
      </c>
      <c r="U20" s="11">
        <v>0</v>
      </c>
      <c r="V20" s="11">
        <v>1</v>
      </c>
      <c r="W20" s="11">
        <v>0</v>
      </c>
      <c r="X20" s="11">
        <v>0</v>
      </c>
      <c r="Y20" s="11">
        <v>0</v>
      </c>
      <c r="Z20" s="11">
        <v>0</v>
      </c>
      <c r="AA20" s="11">
        <v>0</v>
      </c>
      <c r="AB20" s="11">
        <v>0</v>
      </c>
      <c r="AC20" s="11">
        <v>0</v>
      </c>
      <c r="AD20" s="11">
        <v>0</v>
      </c>
      <c r="AE20" s="16">
        <f>SUM(Tabela24[[#This Row],[Coluna2]:[Coluna30]])</f>
        <v>3</v>
      </c>
    </row>
    <row r="21" spans="1:31" x14ac:dyDescent="0.25">
      <c r="A21" s="14" t="s">
        <v>28</v>
      </c>
      <c r="B21" s="11">
        <v>1</v>
      </c>
      <c r="C21" s="11">
        <v>0</v>
      </c>
      <c r="D21" s="11">
        <v>0</v>
      </c>
      <c r="E21" s="11">
        <v>0</v>
      </c>
      <c r="F21" s="11">
        <v>0</v>
      </c>
      <c r="G21" s="11">
        <v>0</v>
      </c>
      <c r="H21" s="11">
        <v>0</v>
      </c>
      <c r="I21" s="11">
        <v>0</v>
      </c>
      <c r="J21" s="11">
        <v>0</v>
      </c>
      <c r="K21" s="11">
        <v>0</v>
      </c>
      <c r="L21" s="11">
        <v>0</v>
      </c>
      <c r="M21" s="11">
        <v>0</v>
      </c>
      <c r="N21" s="11">
        <v>0</v>
      </c>
      <c r="O21" s="11">
        <v>0</v>
      </c>
      <c r="P21" s="11">
        <v>0</v>
      </c>
      <c r="Q21" s="11">
        <v>0</v>
      </c>
      <c r="R21" s="11">
        <v>0</v>
      </c>
      <c r="S21" s="11">
        <v>0</v>
      </c>
      <c r="T21" s="11">
        <v>0</v>
      </c>
      <c r="U21" s="11">
        <v>0</v>
      </c>
      <c r="V21" s="11">
        <v>0</v>
      </c>
      <c r="W21" s="11">
        <v>0</v>
      </c>
      <c r="X21" s="11">
        <v>0</v>
      </c>
      <c r="Y21" s="11">
        <v>0</v>
      </c>
      <c r="Z21" s="11">
        <v>0</v>
      </c>
      <c r="AA21" s="11">
        <v>1</v>
      </c>
      <c r="AB21" s="11">
        <v>0</v>
      </c>
      <c r="AC21" s="11">
        <v>0</v>
      </c>
      <c r="AD21" s="11">
        <v>0</v>
      </c>
      <c r="AE21" s="16">
        <f>SUM(Tabela24[[#This Row],[Coluna2]:[Coluna30]])</f>
        <v>2</v>
      </c>
    </row>
    <row r="22" spans="1:31" x14ac:dyDescent="0.25">
      <c r="A22" s="14" t="s">
        <v>11</v>
      </c>
      <c r="B22" s="11">
        <v>0</v>
      </c>
      <c r="C22" s="11">
        <v>0</v>
      </c>
      <c r="D22" s="11">
        <v>0</v>
      </c>
      <c r="E22" s="11">
        <v>0</v>
      </c>
      <c r="F22" s="11">
        <v>0</v>
      </c>
      <c r="G22" s="11">
        <v>1</v>
      </c>
      <c r="H22" s="11">
        <v>0</v>
      </c>
      <c r="I22" s="11">
        <v>0</v>
      </c>
      <c r="J22" s="11">
        <v>0</v>
      </c>
      <c r="K22" s="11">
        <v>0</v>
      </c>
      <c r="L22" s="11">
        <v>0</v>
      </c>
      <c r="M22" s="11">
        <v>0</v>
      </c>
      <c r="N22" s="11">
        <v>0</v>
      </c>
      <c r="O22" s="11">
        <v>0</v>
      </c>
      <c r="P22" s="11">
        <v>0</v>
      </c>
      <c r="Q22" s="11">
        <v>0</v>
      </c>
      <c r="R22" s="11">
        <v>0</v>
      </c>
      <c r="S22" s="11">
        <v>0</v>
      </c>
      <c r="T22" s="11">
        <v>0</v>
      </c>
      <c r="U22" s="11">
        <v>0</v>
      </c>
      <c r="V22" s="11">
        <v>1</v>
      </c>
      <c r="W22" s="11">
        <v>0</v>
      </c>
      <c r="X22" s="11">
        <v>0</v>
      </c>
      <c r="Y22" s="11">
        <v>0</v>
      </c>
      <c r="Z22" s="11">
        <v>0</v>
      </c>
      <c r="AA22" s="11">
        <v>0</v>
      </c>
      <c r="AB22" s="11">
        <v>0</v>
      </c>
      <c r="AC22" s="11">
        <v>0</v>
      </c>
      <c r="AD22" s="11">
        <v>0</v>
      </c>
      <c r="AE22" s="16">
        <f>SUM(Tabela24[[#This Row],[Coluna2]:[Coluna30]])</f>
        <v>2</v>
      </c>
    </row>
    <row r="23" spans="1:31" x14ac:dyDescent="0.25">
      <c r="A23" s="14" t="s">
        <v>12</v>
      </c>
      <c r="B23" s="11">
        <v>0</v>
      </c>
      <c r="C23" s="11">
        <v>0</v>
      </c>
      <c r="D23" s="11">
        <v>0</v>
      </c>
      <c r="E23" s="11">
        <v>0</v>
      </c>
      <c r="F23" s="11">
        <v>0</v>
      </c>
      <c r="G23" s="11">
        <v>0</v>
      </c>
      <c r="H23" s="11">
        <v>0</v>
      </c>
      <c r="I23" s="11">
        <v>0</v>
      </c>
      <c r="J23" s="11">
        <v>1</v>
      </c>
      <c r="K23" s="11">
        <v>0</v>
      </c>
      <c r="L23" s="11">
        <v>0</v>
      </c>
      <c r="M23" s="11">
        <v>0</v>
      </c>
      <c r="N23" s="11">
        <v>0</v>
      </c>
      <c r="O23" s="11">
        <v>0</v>
      </c>
      <c r="P23" s="11">
        <v>0</v>
      </c>
      <c r="Q23" s="11">
        <v>0</v>
      </c>
      <c r="R23" s="11">
        <v>1</v>
      </c>
      <c r="S23" s="11">
        <v>1</v>
      </c>
      <c r="T23" s="11">
        <v>0</v>
      </c>
      <c r="U23" s="11">
        <v>1</v>
      </c>
      <c r="V23" s="11">
        <v>0</v>
      </c>
      <c r="W23" s="11">
        <v>0</v>
      </c>
      <c r="X23" s="11">
        <v>0</v>
      </c>
      <c r="Y23" s="11">
        <v>0</v>
      </c>
      <c r="Z23" s="11">
        <v>0</v>
      </c>
      <c r="AA23" s="11">
        <v>0</v>
      </c>
      <c r="AB23" s="11">
        <v>0</v>
      </c>
      <c r="AC23" s="11">
        <v>0</v>
      </c>
      <c r="AD23" s="11">
        <v>0</v>
      </c>
      <c r="AE23" s="16">
        <f>SUM(Tabela24[[#This Row],[Coluna2]:[Coluna30]])</f>
        <v>4</v>
      </c>
    </row>
    <row r="24" spans="1:31" x14ac:dyDescent="0.25">
      <c r="A24" s="14" t="s">
        <v>23</v>
      </c>
      <c r="B24" s="11">
        <v>0</v>
      </c>
      <c r="C24" s="11">
        <v>0</v>
      </c>
      <c r="D24" s="11">
        <v>0</v>
      </c>
      <c r="E24" s="11">
        <v>0</v>
      </c>
      <c r="F24" s="11">
        <v>0</v>
      </c>
      <c r="G24" s="11">
        <v>0</v>
      </c>
      <c r="H24" s="11">
        <v>1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v>0</v>
      </c>
      <c r="O24" s="11">
        <v>1</v>
      </c>
      <c r="P24" s="11">
        <v>0</v>
      </c>
      <c r="Q24" s="11">
        <v>0</v>
      </c>
      <c r="R24" s="11">
        <v>0</v>
      </c>
      <c r="S24" s="11">
        <v>0</v>
      </c>
      <c r="T24" s="11">
        <v>0</v>
      </c>
      <c r="U24" s="11">
        <v>0</v>
      </c>
      <c r="V24" s="11">
        <v>0</v>
      </c>
      <c r="W24" s="11">
        <v>0</v>
      </c>
      <c r="X24" s="11">
        <v>1</v>
      </c>
      <c r="Y24" s="11">
        <v>0</v>
      </c>
      <c r="Z24" s="11">
        <v>0</v>
      </c>
      <c r="AA24" s="11">
        <v>0</v>
      </c>
      <c r="AB24" s="11">
        <v>0</v>
      </c>
      <c r="AC24" s="11">
        <v>0</v>
      </c>
      <c r="AD24" s="11">
        <v>1</v>
      </c>
      <c r="AE24" s="16">
        <f>SUM(Tabela24[[#This Row],[Coluna2]:[Coluna30]])</f>
        <v>4</v>
      </c>
    </row>
    <row r="25" spans="1:31" x14ac:dyDescent="0.25">
      <c r="A25" s="14" t="s">
        <v>22</v>
      </c>
      <c r="B25" s="11">
        <v>0</v>
      </c>
      <c r="C25" s="11">
        <v>1</v>
      </c>
      <c r="D25" s="11">
        <v>0</v>
      </c>
      <c r="E25" s="11">
        <v>0</v>
      </c>
      <c r="F25" s="11">
        <v>0</v>
      </c>
      <c r="G25" s="11">
        <v>0</v>
      </c>
      <c r="H25" s="11">
        <v>0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1</v>
      </c>
      <c r="Q25" s="11">
        <v>0</v>
      </c>
      <c r="R25" s="11">
        <v>0</v>
      </c>
      <c r="S25" s="11">
        <v>0</v>
      </c>
      <c r="T25" s="11">
        <v>0</v>
      </c>
      <c r="U25" s="11">
        <v>0</v>
      </c>
      <c r="V25" s="11">
        <v>0</v>
      </c>
      <c r="W25" s="11">
        <v>1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1">
        <v>0</v>
      </c>
      <c r="AD25" s="11">
        <v>0</v>
      </c>
      <c r="AE25" s="16">
        <f>SUM(Tabela24[[#This Row],[Coluna2]:[Coluna30]])</f>
        <v>3</v>
      </c>
    </row>
    <row r="26" spans="1:31" x14ac:dyDescent="0.25">
      <c r="A26" s="14" t="s">
        <v>17</v>
      </c>
      <c r="B26" s="11">
        <v>0</v>
      </c>
      <c r="C26" s="11">
        <v>0</v>
      </c>
      <c r="D26" s="11">
        <v>0</v>
      </c>
      <c r="E26" s="11">
        <v>1</v>
      </c>
      <c r="F26" s="11">
        <v>0</v>
      </c>
      <c r="G26" s="11">
        <v>0</v>
      </c>
      <c r="H26" s="11">
        <v>0</v>
      </c>
      <c r="I26" s="11">
        <v>0</v>
      </c>
      <c r="J26" s="11">
        <v>0</v>
      </c>
      <c r="K26" s="11">
        <v>0</v>
      </c>
      <c r="L26" s="11">
        <v>1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1">
        <v>0</v>
      </c>
      <c r="AB26" s="11">
        <v>0</v>
      </c>
      <c r="AC26" s="11">
        <v>0</v>
      </c>
      <c r="AD26" s="11">
        <v>0</v>
      </c>
      <c r="AE26" s="16">
        <f>SUM(Tabela24[[#This Row],[Coluna2]:[Coluna30]])</f>
        <v>2</v>
      </c>
    </row>
    <row r="27" spans="1:31" x14ac:dyDescent="0.25">
      <c r="A27" s="14" t="s">
        <v>18</v>
      </c>
      <c r="B27" s="11">
        <v>0</v>
      </c>
      <c r="C27" s="11">
        <v>0</v>
      </c>
      <c r="D27" s="11">
        <v>0</v>
      </c>
      <c r="E27" s="11">
        <v>1</v>
      </c>
      <c r="F27" s="11">
        <v>0</v>
      </c>
      <c r="G27" s="11">
        <v>0</v>
      </c>
      <c r="H27" s="11">
        <v>0</v>
      </c>
      <c r="I27" s="11">
        <v>0</v>
      </c>
      <c r="J27" s="11">
        <v>0</v>
      </c>
      <c r="K27" s="11">
        <v>0</v>
      </c>
      <c r="L27" s="11">
        <v>0</v>
      </c>
      <c r="M27" s="11">
        <v>1</v>
      </c>
      <c r="N27" s="11">
        <v>0</v>
      </c>
      <c r="O27" s="11">
        <v>0</v>
      </c>
      <c r="P27" s="11">
        <v>0</v>
      </c>
      <c r="Q27" s="11">
        <v>0</v>
      </c>
      <c r="R27" s="11">
        <v>0</v>
      </c>
      <c r="S27" s="11">
        <v>0</v>
      </c>
      <c r="T27" s="11">
        <v>0</v>
      </c>
      <c r="U27" s="11">
        <v>0</v>
      </c>
      <c r="V27" s="11">
        <v>0</v>
      </c>
      <c r="W27" s="11">
        <v>0</v>
      </c>
      <c r="X27" s="11">
        <v>0</v>
      </c>
      <c r="Y27" s="11">
        <v>0</v>
      </c>
      <c r="Z27" s="11">
        <v>0</v>
      </c>
      <c r="AA27" s="11">
        <v>0</v>
      </c>
      <c r="AB27" s="11">
        <v>0</v>
      </c>
      <c r="AC27" s="11">
        <v>0</v>
      </c>
      <c r="AD27" s="11">
        <v>0</v>
      </c>
      <c r="AE27" s="16">
        <f>SUM(Tabela24[[#This Row],[Coluna2]:[Coluna30]])</f>
        <v>2</v>
      </c>
    </row>
    <row r="28" spans="1:31" x14ac:dyDescent="0.25">
      <c r="A28" s="14" t="s">
        <v>5</v>
      </c>
      <c r="B28" s="11">
        <v>0</v>
      </c>
      <c r="C28" s="11">
        <v>0</v>
      </c>
      <c r="D28" s="11">
        <v>0</v>
      </c>
      <c r="E28" s="11">
        <v>0</v>
      </c>
      <c r="F28" s="11">
        <v>0</v>
      </c>
      <c r="G28" s="11">
        <v>0</v>
      </c>
      <c r="H28" s="11">
        <v>1</v>
      </c>
      <c r="I28" s="11">
        <v>1</v>
      </c>
      <c r="J28" s="11">
        <v>0</v>
      </c>
      <c r="K28" s="11">
        <v>0</v>
      </c>
      <c r="L28" s="11">
        <v>0</v>
      </c>
      <c r="M28" s="11">
        <v>0</v>
      </c>
      <c r="N28" s="11">
        <v>1</v>
      </c>
      <c r="O28" s="11">
        <v>0</v>
      </c>
      <c r="P28" s="11">
        <v>0</v>
      </c>
      <c r="Q28" s="11">
        <v>0</v>
      </c>
      <c r="R28" s="11">
        <v>0</v>
      </c>
      <c r="S28" s="11">
        <v>0</v>
      </c>
      <c r="T28" s="11">
        <v>1</v>
      </c>
      <c r="U28" s="11">
        <v>0</v>
      </c>
      <c r="V28" s="11">
        <v>0</v>
      </c>
      <c r="W28" s="11">
        <v>0</v>
      </c>
      <c r="X28" s="11">
        <v>0</v>
      </c>
      <c r="Y28" s="11">
        <v>0</v>
      </c>
      <c r="Z28" s="11">
        <v>0</v>
      </c>
      <c r="AA28" s="11">
        <v>0</v>
      </c>
      <c r="AB28" s="11">
        <v>0</v>
      </c>
      <c r="AC28" s="11">
        <v>0</v>
      </c>
      <c r="AD28" s="11">
        <v>0</v>
      </c>
      <c r="AE28" s="16">
        <f>SUM(Tabela24[[#This Row],[Coluna2]:[Coluna30]])</f>
        <v>4</v>
      </c>
    </row>
    <row r="29" spans="1:31" x14ac:dyDescent="0.25">
      <c r="A29" s="14" t="s">
        <v>1</v>
      </c>
      <c r="B29" s="11">
        <v>0</v>
      </c>
      <c r="C29" s="11">
        <v>0</v>
      </c>
      <c r="D29" s="11">
        <v>0</v>
      </c>
      <c r="E29" s="11">
        <v>0</v>
      </c>
      <c r="F29" s="11">
        <v>0</v>
      </c>
      <c r="G29" s="11">
        <v>0</v>
      </c>
      <c r="H29" s="11">
        <v>0</v>
      </c>
      <c r="I29" s="11">
        <v>0</v>
      </c>
      <c r="J29" s="11">
        <v>0</v>
      </c>
      <c r="K29" s="11">
        <v>0</v>
      </c>
      <c r="L29" s="11">
        <v>0</v>
      </c>
      <c r="M29" s="11">
        <v>1</v>
      </c>
      <c r="N29" s="11">
        <v>0</v>
      </c>
      <c r="O29" s="11">
        <v>0</v>
      </c>
      <c r="P29" s="11">
        <v>0</v>
      </c>
      <c r="Q29" s="11">
        <v>1</v>
      </c>
      <c r="R29" s="11">
        <v>0</v>
      </c>
      <c r="S29" s="11">
        <v>0</v>
      </c>
      <c r="T29" s="11">
        <v>0</v>
      </c>
      <c r="U29" s="11">
        <v>0</v>
      </c>
      <c r="V29" s="11">
        <v>0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1">
        <v>0</v>
      </c>
      <c r="AC29" s="11">
        <v>0</v>
      </c>
      <c r="AD29" s="11">
        <v>0</v>
      </c>
      <c r="AE29" s="16">
        <f>SUM(Tabela24[[#This Row],[Coluna2]:[Coluna30]])</f>
        <v>2</v>
      </c>
    </row>
    <row r="30" spans="1:31" x14ac:dyDescent="0.25">
      <c r="A30" s="14" t="s">
        <v>7</v>
      </c>
      <c r="B30" s="11">
        <v>0</v>
      </c>
      <c r="C30" s="11">
        <v>0</v>
      </c>
      <c r="D30" s="11">
        <v>0</v>
      </c>
      <c r="E30" s="11">
        <v>0</v>
      </c>
      <c r="F30" s="11">
        <v>1</v>
      </c>
      <c r="G30" s="11">
        <v>0</v>
      </c>
      <c r="H30" s="11">
        <v>1</v>
      </c>
      <c r="I30" s="11">
        <v>0</v>
      </c>
      <c r="J30" s="11">
        <v>0</v>
      </c>
      <c r="K30" s="11">
        <v>1</v>
      </c>
      <c r="L30" s="11">
        <v>0</v>
      </c>
      <c r="M30" s="11">
        <v>0</v>
      </c>
      <c r="N30" s="11">
        <v>0</v>
      </c>
      <c r="O30" s="11">
        <v>0</v>
      </c>
      <c r="P30" s="11">
        <v>0</v>
      </c>
      <c r="Q30" s="11">
        <v>0</v>
      </c>
      <c r="R30" s="11">
        <v>0</v>
      </c>
      <c r="S30" s="11">
        <v>0</v>
      </c>
      <c r="T30" s="11">
        <v>0</v>
      </c>
      <c r="U30" s="11">
        <v>0</v>
      </c>
      <c r="V30" s="11">
        <v>0</v>
      </c>
      <c r="W30" s="11">
        <v>0</v>
      </c>
      <c r="X30" s="11">
        <v>0</v>
      </c>
      <c r="Y30" s="11">
        <v>0</v>
      </c>
      <c r="Z30" s="11">
        <v>0</v>
      </c>
      <c r="AA30" s="11">
        <v>0</v>
      </c>
      <c r="AB30" s="11">
        <v>0</v>
      </c>
      <c r="AC30" s="11">
        <v>0</v>
      </c>
      <c r="AD30" s="11">
        <v>0</v>
      </c>
      <c r="AE30" s="16">
        <f>SUM(Tabela24[[#This Row],[Coluna2]:[Coluna30]])</f>
        <v>3</v>
      </c>
    </row>
    <row r="31" spans="1:31" ht="15.75" thickBot="1" x14ac:dyDescent="0.3">
      <c r="A31" s="14" t="s">
        <v>24</v>
      </c>
      <c r="B31" s="11">
        <v>0</v>
      </c>
      <c r="C31" s="11">
        <v>0</v>
      </c>
      <c r="D31" s="11">
        <v>0</v>
      </c>
      <c r="E31" s="11">
        <v>0</v>
      </c>
      <c r="F31" s="11">
        <v>0</v>
      </c>
      <c r="G31" s="11">
        <v>0</v>
      </c>
      <c r="H31" s="11">
        <v>0</v>
      </c>
      <c r="I31" s="11">
        <v>0</v>
      </c>
      <c r="J31" s="11">
        <v>1</v>
      </c>
      <c r="K31" s="11">
        <v>1</v>
      </c>
      <c r="L31" s="11">
        <v>0</v>
      </c>
      <c r="M31" s="11">
        <v>0</v>
      </c>
      <c r="N31" s="11">
        <v>0</v>
      </c>
      <c r="O31" s="11">
        <v>0</v>
      </c>
      <c r="P31" s="11">
        <v>0</v>
      </c>
      <c r="Q31" s="11">
        <v>0</v>
      </c>
      <c r="R31" s="11">
        <v>0</v>
      </c>
      <c r="S31" s="11">
        <v>0</v>
      </c>
      <c r="T31" s="11">
        <v>0</v>
      </c>
      <c r="U31" s="11">
        <v>0</v>
      </c>
      <c r="V31" s="11">
        <v>0</v>
      </c>
      <c r="W31" s="11">
        <v>1</v>
      </c>
      <c r="X31" s="11">
        <v>0</v>
      </c>
      <c r="Y31" s="11">
        <v>0</v>
      </c>
      <c r="Z31" s="11">
        <v>0</v>
      </c>
      <c r="AA31" s="11">
        <v>0</v>
      </c>
      <c r="AB31" s="11">
        <v>0</v>
      </c>
      <c r="AC31" s="11">
        <v>0</v>
      </c>
      <c r="AD31" s="11">
        <v>0</v>
      </c>
      <c r="AE31" s="17">
        <f>SUM(Tabela24[[#This Row],[Coluna2]:[Coluna30]])</f>
        <v>3</v>
      </c>
    </row>
    <row r="32" spans="1:31" ht="15.75" thickBot="1" x14ac:dyDescent="0.3">
      <c r="A32" s="12"/>
      <c r="B32" s="18">
        <f>SUBTOTAL(109,Tabela24[Coluna2])</f>
        <v>3</v>
      </c>
      <c r="C32" s="19">
        <f>SUBTOTAL(109,Tabela24[Coluna3])</f>
        <v>3</v>
      </c>
      <c r="D32" s="19">
        <f>SUBTOTAL(109,Tabela24[Coluna4])</f>
        <v>2</v>
      </c>
      <c r="E32" s="19">
        <f>SUBTOTAL(109,Tabela24[Coluna5])</f>
        <v>4</v>
      </c>
      <c r="F32" s="19">
        <f>SUBTOTAL(109,Tabela24[Coluna6])</f>
        <v>2</v>
      </c>
      <c r="G32" s="19">
        <f>SUBTOTAL(109,Tabela24[Coluna7])</f>
        <v>2</v>
      </c>
      <c r="H32" s="19">
        <f>SUBTOTAL(109,Tabela24[Coluna8])</f>
        <v>4</v>
      </c>
      <c r="I32" s="19">
        <f>SUBTOTAL(109,Tabela24[Coluna9])</f>
        <v>3</v>
      </c>
      <c r="J32" s="19">
        <f>SUBTOTAL(109,Tabela24[Coluna10])</f>
        <v>2</v>
      </c>
      <c r="K32" s="19">
        <f>SUBTOTAL(109,Tabela24[Coluna11])</f>
        <v>2</v>
      </c>
      <c r="L32" s="19">
        <f>SUBTOTAL(109,Tabela24[Coluna12])</f>
        <v>3</v>
      </c>
      <c r="M32" s="19">
        <f>SUBTOTAL(109,Tabela24[Coluna13])</f>
        <v>2</v>
      </c>
      <c r="N32" s="19">
        <f>SUBTOTAL(109,Tabela24[Coluna14])</f>
        <v>2</v>
      </c>
      <c r="O32" s="19">
        <f>SUBTOTAL(109,Tabela24[Coluna15])</f>
        <v>3</v>
      </c>
      <c r="P32" s="19">
        <f>SUBTOTAL(109,Tabela24[Coluna16])</f>
        <v>2</v>
      </c>
      <c r="Q32" s="19">
        <f>SUBTOTAL(109,Tabela24[Coluna17])</f>
        <v>3</v>
      </c>
      <c r="R32" s="19">
        <f>SUBTOTAL(109,Tabela24[Coluna18])</f>
        <v>2</v>
      </c>
      <c r="S32" s="19">
        <f>SUBTOTAL(109,Tabela24[Coluna19])</f>
        <v>3</v>
      </c>
      <c r="T32" s="19">
        <f>SUBTOTAL(109,Tabela24[Coluna20])</f>
        <v>2</v>
      </c>
      <c r="U32" s="19">
        <f>SUBTOTAL(109,Tabela24[Coluna21])</f>
        <v>2</v>
      </c>
      <c r="V32" s="19">
        <f>SUBTOTAL(109,Tabela24[Coluna22])</f>
        <v>4</v>
      </c>
      <c r="W32" s="19">
        <f>SUBTOTAL(109,Tabela24[Coluna23])</f>
        <v>4</v>
      </c>
      <c r="X32" s="19">
        <f>SUBTOTAL(109,Tabela24[Coluna24])</f>
        <v>3</v>
      </c>
      <c r="Y32" s="19">
        <f>SUBTOTAL(109,Tabela24[Coluna25])</f>
        <v>2</v>
      </c>
      <c r="Z32" s="19">
        <f>SUBTOTAL(109,Tabela24[Coluna26])</f>
        <v>2</v>
      </c>
      <c r="AA32" s="19">
        <f>SUBTOTAL(109,Tabela24[Coluna27])</f>
        <v>4</v>
      </c>
      <c r="AB32" s="19">
        <f>SUBTOTAL(109,Tabela24[Coluna28])</f>
        <v>2</v>
      </c>
      <c r="AC32" s="19">
        <f>SUBTOTAL(109,Tabela24[Coluna29])</f>
        <v>3</v>
      </c>
      <c r="AD32" s="20">
        <f>SUBTOTAL(109,Tabela24[Coluna30])</f>
        <v>3</v>
      </c>
    </row>
  </sheetData>
  <conditionalFormatting sqref="B3:AD31">
    <cfRule type="cellIs" dxfId="133" priority="1" operator="equal">
      <formula>1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2E87C-F16C-4CB6-85BE-A3B140C39DD3}">
  <dimension ref="A1:AE32"/>
  <sheetViews>
    <sheetView zoomScale="70" zoomScaleNormal="70" workbookViewId="0">
      <pane xSplit="1" topLeftCell="B1" activePane="topRight" state="frozen"/>
      <selection pane="topRight" activeCell="D17" sqref="D17"/>
    </sheetView>
  </sheetViews>
  <sheetFormatPr defaultRowHeight="15" x14ac:dyDescent="0.25"/>
  <cols>
    <col min="1" max="1" width="14.42578125" style="1" customWidth="1"/>
    <col min="2" max="2" width="12.28515625" style="1" bestFit="1" customWidth="1"/>
    <col min="3" max="8" width="12" style="1" customWidth="1"/>
    <col min="9" max="9" width="13.85546875" style="1" bestFit="1" customWidth="1"/>
    <col min="10" max="10" width="12.85546875" style="1" customWidth="1"/>
    <col min="11" max="11" width="13.5703125" style="1" customWidth="1"/>
    <col min="12" max="19" width="12.85546875" style="1" customWidth="1"/>
    <col min="20" max="20" width="13.28515625" style="1" customWidth="1"/>
    <col min="21" max="21" width="12.85546875" style="1" customWidth="1"/>
    <col min="22" max="26" width="13.28515625" style="1" customWidth="1"/>
    <col min="27" max="27" width="16.140625" style="1" bestFit="1" customWidth="1"/>
    <col min="28" max="28" width="13.42578125" style="1" customWidth="1"/>
    <col min="29" max="30" width="13.28515625" style="1" customWidth="1"/>
    <col min="31" max="16384" width="9.140625" style="1"/>
  </cols>
  <sheetData>
    <row r="1" spans="1:31" s="1" customFormat="1" x14ac:dyDescent="0.25">
      <c r="A1" s="1" t="s">
        <v>29</v>
      </c>
      <c r="B1" s="2" t="s">
        <v>30</v>
      </c>
      <c r="C1" s="2" t="s">
        <v>31</v>
      </c>
      <c r="D1" s="2" t="s">
        <v>32</v>
      </c>
      <c r="E1" s="2" t="s">
        <v>33</v>
      </c>
      <c r="F1" s="2" t="s">
        <v>34</v>
      </c>
      <c r="G1" s="2" t="s">
        <v>35</v>
      </c>
      <c r="H1" s="2" t="s">
        <v>36</v>
      </c>
      <c r="I1" s="2" t="s">
        <v>37</v>
      </c>
      <c r="J1" s="2" t="s">
        <v>38</v>
      </c>
      <c r="K1" s="2" t="s">
        <v>39</v>
      </c>
      <c r="L1" s="2" t="s">
        <v>40</v>
      </c>
      <c r="M1" s="2" t="s">
        <v>41</v>
      </c>
      <c r="N1" s="2" t="s">
        <v>42</v>
      </c>
      <c r="O1" s="2" t="s">
        <v>43</v>
      </c>
      <c r="P1" s="2" t="s">
        <v>44</v>
      </c>
      <c r="Q1" s="2" t="s">
        <v>45</v>
      </c>
      <c r="R1" s="2" t="s">
        <v>46</v>
      </c>
      <c r="S1" s="2" t="s">
        <v>47</v>
      </c>
      <c r="T1" s="2" t="s">
        <v>48</v>
      </c>
      <c r="U1" s="2" t="s">
        <v>49</v>
      </c>
      <c r="V1" s="2" t="s">
        <v>50</v>
      </c>
      <c r="W1" s="2" t="s">
        <v>51</v>
      </c>
      <c r="X1" s="2" t="s">
        <v>52</v>
      </c>
      <c r="Y1" s="2" t="s">
        <v>53</v>
      </c>
      <c r="Z1" s="2" t="s">
        <v>54</v>
      </c>
      <c r="AA1" s="2" t="s">
        <v>55</v>
      </c>
      <c r="AB1" s="2" t="s">
        <v>56</v>
      </c>
      <c r="AC1" s="2" t="s">
        <v>57</v>
      </c>
      <c r="AD1" s="2" t="s">
        <v>58</v>
      </c>
    </row>
    <row r="2" spans="1:31" s="3" customFormat="1" ht="15.75" thickBot="1" x14ac:dyDescent="0.3">
      <c r="B2" s="4" t="s">
        <v>20</v>
      </c>
      <c r="C2" s="4" t="s">
        <v>21</v>
      </c>
      <c r="D2" s="4" t="s">
        <v>14</v>
      </c>
      <c r="E2" s="4" t="s">
        <v>19</v>
      </c>
      <c r="F2" s="4" t="s">
        <v>8</v>
      </c>
      <c r="G2" s="4" t="s">
        <v>10</v>
      </c>
      <c r="H2" s="4" t="s">
        <v>6</v>
      </c>
      <c r="I2" s="4" t="s">
        <v>3</v>
      </c>
      <c r="J2" s="4" t="s">
        <v>25</v>
      </c>
      <c r="K2" s="4" t="s">
        <v>26</v>
      </c>
      <c r="L2" s="4" t="s">
        <v>16</v>
      </c>
      <c r="M2" s="4" t="s">
        <v>0</v>
      </c>
      <c r="N2" s="4" t="s">
        <v>4</v>
      </c>
      <c r="O2" s="4" t="s">
        <v>15</v>
      </c>
      <c r="P2" s="4" t="s">
        <v>27</v>
      </c>
      <c r="Q2" s="4" t="s">
        <v>2</v>
      </c>
      <c r="R2" s="4" t="s">
        <v>13</v>
      </c>
      <c r="S2" s="4" t="s">
        <v>9</v>
      </c>
      <c r="T2" s="4" t="s">
        <v>28</v>
      </c>
      <c r="U2" s="4" t="s">
        <v>11</v>
      </c>
      <c r="V2" s="4" t="s">
        <v>12</v>
      </c>
      <c r="W2" s="4" t="s">
        <v>23</v>
      </c>
      <c r="X2" s="4" t="s">
        <v>22</v>
      </c>
      <c r="Y2" s="4" t="s">
        <v>17</v>
      </c>
      <c r="Z2" s="4" t="s">
        <v>18</v>
      </c>
      <c r="AA2" s="4" t="s">
        <v>5</v>
      </c>
      <c r="AB2" s="4" t="s">
        <v>1</v>
      </c>
      <c r="AC2" s="4" t="s">
        <v>7</v>
      </c>
      <c r="AD2" s="4" t="s">
        <v>24</v>
      </c>
    </row>
    <row r="3" spans="1:31" s="1" customFormat="1" x14ac:dyDescent="0.25">
      <c r="A3" s="4" t="s">
        <v>20</v>
      </c>
      <c r="B3" s="1">
        <v>0</v>
      </c>
      <c r="C3" s="1">
        <v>1</v>
      </c>
      <c r="D3" s="1">
        <v>0</v>
      </c>
      <c r="E3" s="1">
        <v>1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1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5">
        <f>SUM(Tabela2[[#This Row],[Coluna2]:[Coluna30]])</f>
        <v>3</v>
      </c>
    </row>
    <row r="4" spans="1:31" s="1" customFormat="1" x14ac:dyDescent="0.25">
      <c r="A4" s="4" t="s">
        <v>21</v>
      </c>
      <c r="B4" s="1">
        <v>1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1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1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6">
        <f>SUM(Tabela2[[#This Row],[Coluna2]:[Coluna30]])</f>
        <v>3</v>
      </c>
    </row>
    <row r="5" spans="1:31" s="1" customFormat="1" x14ac:dyDescent="0.25">
      <c r="A5" s="4" t="s">
        <v>14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1</v>
      </c>
      <c r="P5" s="1">
        <v>0</v>
      </c>
      <c r="Q5" s="1">
        <v>0</v>
      </c>
      <c r="R5" s="1">
        <v>1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6">
        <f>SUM(Tabela2[[#This Row],[Coluna2]:[Coluna30]])</f>
        <v>2</v>
      </c>
    </row>
    <row r="6" spans="1:31" s="1" customFormat="1" x14ac:dyDescent="0.25">
      <c r="A6" s="4" t="s">
        <v>19</v>
      </c>
      <c r="B6" s="1">
        <v>1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1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1</v>
      </c>
      <c r="Z6" s="1">
        <v>1</v>
      </c>
      <c r="AA6" s="1">
        <v>0</v>
      </c>
      <c r="AB6" s="1">
        <v>0</v>
      </c>
      <c r="AC6" s="1">
        <v>0</v>
      </c>
      <c r="AD6" s="1">
        <v>0</v>
      </c>
      <c r="AE6" s="6">
        <f>SUM(Tabela2[[#This Row],[Coluna2]:[Coluna30]])</f>
        <v>4</v>
      </c>
    </row>
    <row r="7" spans="1:31" s="1" customFormat="1" x14ac:dyDescent="0.25">
      <c r="A7" s="4" t="s">
        <v>8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1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1</v>
      </c>
      <c r="AD7" s="1">
        <v>0</v>
      </c>
      <c r="AE7" s="6">
        <f>SUM(Tabela2[[#This Row],[Coluna2]:[Coluna30]])</f>
        <v>2</v>
      </c>
    </row>
    <row r="8" spans="1:31" s="1" customFormat="1" x14ac:dyDescent="0.25">
      <c r="A8" s="4" t="s">
        <v>10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1</v>
      </c>
      <c r="T8" s="1">
        <v>0</v>
      </c>
      <c r="U8" s="1">
        <v>1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6">
        <f>SUM(Tabela2[[#This Row],[Coluna2]:[Coluna30]])</f>
        <v>2</v>
      </c>
    </row>
    <row r="9" spans="1:31" s="1" customFormat="1" x14ac:dyDescent="0.25">
      <c r="A9" s="4" t="s">
        <v>6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1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1</v>
      </c>
      <c r="X9" s="1">
        <v>0</v>
      </c>
      <c r="Y9" s="1">
        <v>0</v>
      </c>
      <c r="Z9" s="1">
        <v>0</v>
      </c>
      <c r="AA9" s="1">
        <v>1</v>
      </c>
      <c r="AB9" s="1">
        <v>0</v>
      </c>
      <c r="AC9" s="1">
        <v>1</v>
      </c>
      <c r="AD9" s="1">
        <v>0</v>
      </c>
      <c r="AE9" s="6">
        <f>SUM(Tabela2[[#This Row],[Coluna2]:[Coluna30]])</f>
        <v>4</v>
      </c>
    </row>
    <row r="10" spans="1:31" s="1" customFormat="1" x14ac:dyDescent="0.25">
      <c r="A10" s="4" t="s">
        <v>3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1</v>
      </c>
      <c r="O10" s="1">
        <v>0</v>
      </c>
      <c r="P10" s="1">
        <v>0</v>
      </c>
      <c r="Q10" s="1">
        <v>1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1</v>
      </c>
      <c r="AB10" s="1">
        <v>0</v>
      </c>
      <c r="AC10" s="1">
        <v>0</v>
      </c>
      <c r="AD10" s="1">
        <v>0</v>
      </c>
      <c r="AE10" s="6">
        <f>SUM(Tabela2[[#This Row],[Coluna2]:[Coluna30]])</f>
        <v>3</v>
      </c>
    </row>
    <row r="11" spans="1:31" s="1" customFormat="1" x14ac:dyDescent="0.25">
      <c r="A11" s="4" t="s">
        <v>25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1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1</v>
      </c>
      <c r="AE11" s="6">
        <f>SUM(Tabela2[[#This Row],[Coluna2]:[Coluna30]])</f>
        <v>2</v>
      </c>
    </row>
    <row r="12" spans="1:31" s="1" customFormat="1" x14ac:dyDescent="0.25">
      <c r="A12" s="4" t="s">
        <v>26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1</v>
      </c>
      <c r="AD12" s="1">
        <v>1</v>
      </c>
      <c r="AE12" s="6">
        <f>SUM(Tabela2[[#This Row],[Coluna2]:[Coluna30]])</f>
        <v>2</v>
      </c>
    </row>
    <row r="13" spans="1:31" s="1" customFormat="1" x14ac:dyDescent="0.25">
      <c r="A13" s="4" t="s">
        <v>16</v>
      </c>
      <c r="B13" s="1">
        <v>0</v>
      </c>
      <c r="C13" s="1">
        <v>1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1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1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6">
        <f>SUM(Tabela2[[#This Row],[Coluna2]:[Coluna30]])</f>
        <v>3</v>
      </c>
    </row>
    <row r="14" spans="1:31" s="1" customFormat="1" x14ac:dyDescent="0.25">
      <c r="A14" s="4" t="s">
        <v>0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1</v>
      </c>
      <c r="AA14" s="1">
        <v>0</v>
      </c>
      <c r="AB14" s="1">
        <v>1</v>
      </c>
      <c r="AC14" s="1">
        <v>0</v>
      </c>
      <c r="AD14" s="1">
        <v>0</v>
      </c>
      <c r="AE14" s="6">
        <f>SUM(Tabela2[[#This Row],[Coluna2]:[Coluna30]])</f>
        <v>2</v>
      </c>
    </row>
    <row r="15" spans="1:31" s="1" customFormat="1" x14ac:dyDescent="0.25">
      <c r="A15" s="4" t="s">
        <v>4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1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1</v>
      </c>
      <c r="AB15" s="1">
        <v>0</v>
      </c>
      <c r="AC15" s="1">
        <v>0</v>
      </c>
      <c r="AD15" s="1">
        <v>0</v>
      </c>
      <c r="AE15" s="6">
        <f>SUM(Tabela2[[#This Row],[Coluna2]:[Coluna30]])</f>
        <v>2</v>
      </c>
    </row>
    <row r="16" spans="1:31" s="1" customFormat="1" x14ac:dyDescent="0.25">
      <c r="A16" s="4" t="s">
        <v>15</v>
      </c>
      <c r="B16" s="1">
        <v>0</v>
      </c>
      <c r="C16" s="1">
        <v>0</v>
      </c>
      <c r="D16" s="1">
        <v>1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1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1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6">
        <f>SUM(Tabela2[[#This Row],[Coluna2]:[Coluna30]])</f>
        <v>3</v>
      </c>
    </row>
    <row r="17" spans="1:31" s="1" customFormat="1" x14ac:dyDescent="0.25">
      <c r="A17" s="4" t="s">
        <v>27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1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1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6">
        <f>SUM(Tabela2[[#This Row],[Coluna2]:[Coluna30]])</f>
        <v>2</v>
      </c>
    </row>
    <row r="18" spans="1:31" s="1" customFormat="1" x14ac:dyDescent="0.25">
      <c r="A18" s="4" t="s">
        <v>2</v>
      </c>
      <c r="B18" s="1">
        <v>0</v>
      </c>
      <c r="C18" s="1">
        <v>0</v>
      </c>
      <c r="D18" s="1">
        <v>0</v>
      </c>
      <c r="E18" s="1">
        <v>1</v>
      </c>
      <c r="F18" s="1">
        <v>0</v>
      </c>
      <c r="G18" s="1">
        <v>0</v>
      </c>
      <c r="H18" s="1">
        <v>0</v>
      </c>
      <c r="I18" s="1">
        <v>1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1</v>
      </c>
      <c r="AC18" s="1">
        <v>0</v>
      </c>
      <c r="AD18" s="1">
        <v>0</v>
      </c>
      <c r="AE18" s="6">
        <f>SUM(Tabela2[[#This Row],[Coluna2]:[Coluna30]])</f>
        <v>3</v>
      </c>
    </row>
    <row r="19" spans="1:31" s="1" customFormat="1" x14ac:dyDescent="0.25">
      <c r="A19" s="4" t="s">
        <v>13</v>
      </c>
      <c r="B19" s="1">
        <v>0</v>
      </c>
      <c r="C19" s="1">
        <v>0</v>
      </c>
      <c r="D19" s="1">
        <v>1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1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6">
        <f>SUM(Tabela2[[#This Row],[Coluna2]:[Coluna30]])</f>
        <v>2</v>
      </c>
    </row>
    <row r="20" spans="1:31" s="1" customFormat="1" x14ac:dyDescent="0.25">
      <c r="A20" s="4" t="s">
        <v>9</v>
      </c>
      <c r="B20" s="1">
        <v>0</v>
      </c>
      <c r="C20" s="1">
        <v>0</v>
      </c>
      <c r="D20" s="1">
        <v>0</v>
      </c>
      <c r="E20" s="1">
        <v>0</v>
      </c>
      <c r="F20" s="1">
        <v>1</v>
      </c>
      <c r="G20" s="1">
        <v>1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1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6">
        <f>SUM(Tabela2[[#This Row],[Coluna2]:[Coluna30]])</f>
        <v>3</v>
      </c>
    </row>
    <row r="21" spans="1:31" s="1" customFormat="1" x14ac:dyDescent="0.25">
      <c r="A21" s="4" t="s">
        <v>28</v>
      </c>
      <c r="B21" s="1">
        <v>1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1</v>
      </c>
      <c r="AB21" s="1">
        <v>0</v>
      </c>
      <c r="AC21" s="1">
        <v>0</v>
      </c>
      <c r="AD21" s="1">
        <v>0</v>
      </c>
      <c r="AE21" s="6">
        <f>SUM(Tabela2[[#This Row],[Coluna2]:[Coluna30]])</f>
        <v>2</v>
      </c>
    </row>
    <row r="22" spans="1:31" s="1" customFormat="1" x14ac:dyDescent="0.25">
      <c r="A22" s="4" t="s">
        <v>11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1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1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6">
        <f>SUM(Tabela2[[#This Row],[Coluna2]:[Coluna30]])</f>
        <v>2</v>
      </c>
    </row>
    <row r="23" spans="1:31" s="1" customFormat="1" x14ac:dyDescent="0.25">
      <c r="A23" s="4" t="s">
        <v>12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1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1</v>
      </c>
      <c r="S23" s="1">
        <v>1</v>
      </c>
      <c r="T23" s="1">
        <v>0</v>
      </c>
      <c r="U23" s="1">
        <v>1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6">
        <f>SUM(Tabela2[[#This Row],[Coluna2]:[Coluna30]])</f>
        <v>4</v>
      </c>
    </row>
    <row r="24" spans="1:31" s="1" customFormat="1" x14ac:dyDescent="0.25">
      <c r="A24" s="4" t="s">
        <v>23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1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1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1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1</v>
      </c>
      <c r="AE24" s="6">
        <f>SUM(Tabela2[[#This Row],[Coluna2]:[Coluna30]])</f>
        <v>4</v>
      </c>
    </row>
    <row r="25" spans="1:31" s="1" customFormat="1" x14ac:dyDescent="0.25">
      <c r="A25" s="4" t="s">
        <v>22</v>
      </c>
      <c r="B25" s="1">
        <v>0</v>
      </c>
      <c r="C25" s="1">
        <v>1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1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1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6">
        <f>SUM(Tabela2[[#This Row],[Coluna2]:[Coluna30]])</f>
        <v>3</v>
      </c>
    </row>
    <row r="26" spans="1:31" s="1" customFormat="1" x14ac:dyDescent="0.25">
      <c r="A26" s="4" t="s">
        <v>17</v>
      </c>
      <c r="B26" s="1">
        <v>0</v>
      </c>
      <c r="C26" s="1">
        <v>0</v>
      </c>
      <c r="D26" s="1">
        <v>0</v>
      </c>
      <c r="E26" s="1">
        <v>1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1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6">
        <f>SUM(Tabela2[[#This Row],[Coluna2]:[Coluna30]])</f>
        <v>2</v>
      </c>
    </row>
    <row r="27" spans="1:31" s="1" customFormat="1" x14ac:dyDescent="0.25">
      <c r="A27" s="4" t="s">
        <v>18</v>
      </c>
      <c r="B27" s="1">
        <v>0</v>
      </c>
      <c r="C27" s="1">
        <v>0</v>
      </c>
      <c r="D27" s="1">
        <v>0</v>
      </c>
      <c r="E27" s="1">
        <v>1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1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6">
        <f>SUM(Tabela2[[#This Row],[Coluna2]:[Coluna30]])</f>
        <v>2</v>
      </c>
    </row>
    <row r="28" spans="1:31" s="1" customFormat="1" x14ac:dyDescent="0.25">
      <c r="A28" s="4" t="s">
        <v>5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1</v>
      </c>
      <c r="I28" s="1">
        <v>1</v>
      </c>
      <c r="J28" s="1">
        <v>0</v>
      </c>
      <c r="K28" s="1">
        <v>0</v>
      </c>
      <c r="L28" s="1">
        <v>0</v>
      </c>
      <c r="M28" s="1">
        <v>0</v>
      </c>
      <c r="N28" s="1">
        <v>1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1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6">
        <f>SUM(Tabela2[[#This Row],[Coluna2]:[Coluna30]])</f>
        <v>4</v>
      </c>
    </row>
    <row r="29" spans="1:31" s="1" customFormat="1" x14ac:dyDescent="0.25">
      <c r="A29" s="4" t="s">
        <v>1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1</v>
      </c>
      <c r="N29" s="1">
        <v>0</v>
      </c>
      <c r="O29" s="1">
        <v>0</v>
      </c>
      <c r="P29" s="1">
        <v>0</v>
      </c>
      <c r="Q29" s="1">
        <v>1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6">
        <f>SUM(Tabela2[[#This Row],[Coluna2]:[Coluna30]])</f>
        <v>2</v>
      </c>
    </row>
    <row r="30" spans="1:31" s="1" customFormat="1" x14ac:dyDescent="0.25">
      <c r="A30" s="4" t="s">
        <v>7</v>
      </c>
      <c r="B30" s="1">
        <v>0</v>
      </c>
      <c r="C30" s="1">
        <v>0</v>
      </c>
      <c r="D30" s="1">
        <v>0</v>
      </c>
      <c r="E30" s="1">
        <v>0</v>
      </c>
      <c r="F30" s="1">
        <v>1</v>
      </c>
      <c r="G30" s="1">
        <v>0</v>
      </c>
      <c r="H30" s="1">
        <v>1</v>
      </c>
      <c r="I30" s="1">
        <v>0</v>
      </c>
      <c r="J30" s="1">
        <v>0</v>
      </c>
      <c r="K30" s="1">
        <v>1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6">
        <f>SUM(Tabela2[[#This Row],[Coluna2]:[Coluna30]])</f>
        <v>3</v>
      </c>
    </row>
    <row r="31" spans="1:31" s="1" customFormat="1" ht="15.75" thickBot="1" x14ac:dyDescent="0.3">
      <c r="A31" s="4" t="s">
        <v>24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1</v>
      </c>
      <c r="K31" s="1">
        <v>1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1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7">
        <f>SUM(Tabela2[[#This Row],[Coluna2]:[Coluna30]])</f>
        <v>3</v>
      </c>
    </row>
    <row r="32" spans="1:31" s="1" customFormat="1" ht="15.75" thickBot="1" x14ac:dyDescent="0.3">
      <c r="A32" s="2"/>
      <c r="B32" s="8">
        <f>SUBTOTAL(109,Tabela2[Coluna2])</f>
        <v>3</v>
      </c>
      <c r="C32" s="9">
        <f>SUBTOTAL(109,Tabela2[Coluna3])</f>
        <v>3</v>
      </c>
      <c r="D32" s="9">
        <f>SUBTOTAL(109,Tabela2[Coluna4])</f>
        <v>2</v>
      </c>
      <c r="E32" s="9">
        <f>SUBTOTAL(109,Tabela2[Coluna5])</f>
        <v>4</v>
      </c>
      <c r="F32" s="9">
        <f>SUBTOTAL(109,Tabela2[Coluna6])</f>
        <v>2</v>
      </c>
      <c r="G32" s="9">
        <f>SUBTOTAL(109,Tabela2[Coluna7])</f>
        <v>2</v>
      </c>
      <c r="H32" s="9">
        <f>SUBTOTAL(109,Tabela2[Coluna8])</f>
        <v>4</v>
      </c>
      <c r="I32" s="9">
        <f>SUBTOTAL(109,Tabela2[Coluna9])</f>
        <v>3</v>
      </c>
      <c r="J32" s="9">
        <f>SUBTOTAL(109,Tabela2[Coluna10])</f>
        <v>2</v>
      </c>
      <c r="K32" s="9">
        <f>SUBTOTAL(109,Tabela2[Coluna11])</f>
        <v>2</v>
      </c>
      <c r="L32" s="9">
        <f>SUBTOTAL(109,Tabela2[Coluna12])</f>
        <v>3</v>
      </c>
      <c r="M32" s="9">
        <f>SUBTOTAL(109,Tabela2[Coluna13])</f>
        <v>2</v>
      </c>
      <c r="N32" s="9">
        <f>SUBTOTAL(109,Tabela2[Coluna14])</f>
        <v>2</v>
      </c>
      <c r="O32" s="9">
        <f>SUBTOTAL(109,Tabela2[Coluna15])</f>
        <v>3</v>
      </c>
      <c r="P32" s="9">
        <f>SUBTOTAL(109,Tabela2[Coluna16])</f>
        <v>2</v>
      </c>
      <c r="Q32" s="9">
        <f>SUBTOTAL(109,Tabela2[Coluna17])</f>
        <v>3</v>
      </c>
      <c r="R32" s="9">
        <f>SUBTOTAL(109,Tabela2[Coluna18])</f>
        <v>2</v>
      </c>
      <c r="S32" s="9">
        <f>SUBTOTAL(109,Tabela2[Coluna19])</f>
        <v>3</v>
      </c>
      <c r="T32" s="9">
        <f>SUBTOTAL(109,Tabela2[Coluna20])</f>
        <v>2</v>
      </c>
      <c r="U32" s="9">
        <f>SUBTOTAL(109,Tabela2[Coluna21])</f>
        <v>2</v>
      </c>
      <c r="V32" s="9">
        <f>SUBTOTAL(109,Tabela2[Coluna22])</f>
        <v>4</v>
      </c>
      <c r="W32" s="9">
        <f>SUBTOTAL(109,Tabela2[Coluna23])</f>
        <v>4</v>
      </c>
      <c r="X32" s="9">
        <f>SUBTOTAL(109,Tabela2[Coluna24])</f>
        <v>3</v>
      </c>
      <c r="Y32" s="9">
        <f>SUBTOTAL(109,Tabela2[Coluna25])</f>
        <v>2</v>
      </c>
      <c r="Z32" s="9">
        <f>SUBTOTAL(109,Tabela2[Coluna26])</f>
        <v>2</v>
      </c>
      <c r="AA32" s="9">
        <f>SUBTOTAL(109,Tabela2[Coluna27])</f>
        <v>4</v>
      </c>
      <c r="AB32" s="9">
        <f>SUBTOTAL(109,Tabela2[Coluna28])</f>
        <v>2</v>
      </c>
      <c r="AC32" s="9">
        <f>SUBTOTAL(109,Tabela2[Coluna29])</f>
        <v>3</v>
      </c>
      <c r="AD32" s="10">
        <f>SUBTOTAL(109,Tabela2[Coluna30])</f>
        <v>3</v>
      </c>
    </row>
  </sheetData>
  <sortState xmlns:xlrd2="http://schemas.microsoft.com/office/spreadsheetml/2017/richdata2" ref="A3:A31">
    <sortCondition ref="A3:A31"/>
  </sortState>
  <phoneticPr fontId="4" type="noConversion"/>
  <conditionalFormatting sqref="B3:AD31">
    <cfRule type="cellIs" dxfId="197" priority="1" operator="equal">
      <formula>1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Direcionado Ponderado</vt:lpstr>
      <vt:lpstr>Nao direcionado</vt:lpstr>
      <vt:lpstr>Direcionado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Auto Logon</dc:creator>
  <cp:lastModifiedBy>Auto Logon</cp:lastModifiedBy>
  <dcterms:created xsi:type="dcterms:W3CDTF">2024-03-08T12:12:59Z</dcterms:created>
  <dcterms:modified xsi:type="dcterms:W3CDTF">2024-03-08T13:05:44Z</dcterms:modified>
</cp:coreProperties>
</file>