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N32" i="2" l="1"/>
  <c r="N31" i="2"/>
  <c r="K35" i="2"/>
  <c r="J35" i="2"/>
  <c r="N30" i="2"/>
  <c r="N29" i="2"/>
  <c r="O28" i="2"/>
  <c r="N28" i="2"/>
  <c r="O24" i="2"/>
  <c r="N27" i="2"/>
  <c r="N6" i="2"/>
  <c r="N21" i="2"/>
  <c r="N22" i="2"/>
  <c r="N23" i="2"/>
  <c r="N24" i="2"/>
  <c r="N25" i="2"/>
  <c r="N26" i="2"/>
  <c r="M22" i="2"/>
  <c r="N20" i="2"/>
  <c r="M7" i="2"/>
  <c r="N8" i="2"/>
  <c r="M8" i="2"/>
  <c r="M9" i="2"/>
  <c r="M10" i="2"/>
  <c r="M11" i="2"/>
  <c r="M12" i="2"/>
  <c r="M13" i="2"/>
  <c r="M14" i="2"/>
  <c r="M6" i="2"/>
  <c r="N12" i="2"/>
  <c r="N13" i="2"/>
  <c r="N10" i="2"/>
  <c r="N14" i="2" l="1"/>
  <c r="E6" i="2"/>
  <c r="N7" i="2"/>
  <c r="N9" i="2"/>
  <c r="N11" i="2"/>
  <c r="E13" i="2"/>
  <c r="G13" i="2" s="1"/>
  <c r="E12" i="2"/>
  <c r="E14" i="2"/>
  <c r="G14" i="2" s="1"/>
  <c r="C17" i="2"/>
  <c r="C25" i="2"/>
  <c r="C24" i="2"/>
  <c r="C23" i="2"/>
  <c r="C22" i="2"/>
  <c r="C21" i="2"/>
  <c r="E10" i="2"/>
  <c r="G10" i="2" s="1"/>
  <c r="E11" i="2"/>
  <c r="G11" i="2" s="1"/>
  <c r="E9" i="2"/>
  <c r="C20" i="2"/>
  <c r="G9" i="2"/>
  <c r="G12" i="2"/>
  <c r="C19" i="2"/>
  <c r="C18" i="2"/>
  <c r="E8" i="2"/>
  <c r="G8" i="2" s="1"/>
  <c r="E7" i="2"/>
  <c r="G7" i="2" s="1"/>
  <c r="P12" i="1"/>
  <c r="K29" i="1"/>
  <c r="G6" i="2" l="1"/>
  <c r="P13" i="1"/>
  <c r="L15" i="1"/>
  <c r="L14" i="1"/>
  <c r="L8" i="1"/>
  <c r="P11" i="1"/>
  <c r="L13" i="1"/>
  <c r="P8" i="1"/>
  <c r="T8" i="1"/>
  <c r="U8" i="1" s="1"/>
  <c r="L10" i="1"/>
  <c r="L12" i="1"/>
  <c r="T13" i="1" l="1"/>
  <c r="U13" i="1" s="1"/>
  <c r="T12" i="1"/>
  <c r="U12" i="1" s="1"/>
  <c r="P16" i="1"/>
  <c r="P9" i="1"/>
  <c r="P10" i="1"/>
  <c r="T10" i="1" s="1"/>
  <c r="U10" i="1" s="1"/>
  <c r="L9" i="1"/>
  <c r="L11" i="1"/>
  <c r="T11" i="1" s="1"/>
  <c r="U11" i="1" s="1"/>
  <c r="T9" i="1" l="1"/>
  <c r="U9" i="1" s="1"/>
  <c r="V8" i="1" l="1"/>
</calcChain>
</file>

<file path=xl/sharedStrings.xml><?xml version="1.0" encoding="utf-8"?>
<sst xmlns="http://schemas.openxmlformats.org/spreadsheetml/2006/main" count="192" uniqueCount="116">
  <si>
    <t>unidad de medida</t>
  </si>
  <si>
    <t>cantidad</t>
  </si>
  <si>
    <t>precio unitario</t>
  </si>
  <si>
    <t>id_detalle</t>
  </si>
  <si>
    <t>descripcion</t>
  </si>
  <si>
    <t>Harina 000</t>
  </si>
  <si>
    <t>KG</t>
  </si>
  <si>
    <t>Coca Cola 1,5 Lts</t>
  </si>
  <si>
    <t>U</t>
  </si>
  <si>
    <t>Coca Cola 2,25 Lts</t>
  </si>
  <si>
    <t>Pack X 6</t>
  </si>
  <si>
    <t>precio * Gramo</t>
  </si>
  <si>
    <t>Total</t>
  </si>
  <si>
    <t>detalle Compra</t>
  </si>
  <si>
    <t>Unidad Medida</t>
  </si>
  <si>
    <t>Desc</t>
  </si>
  <si>
    <t>Factor</t>
  </si>
  <si>
    <t>Cajon X 12</t>
  </si>
  <si>
    <t>Bolsa x 24</t>
  </si>
  <si>
    <t>Insumos</t>
  </si>
  <si>
    <t>Unidad Minima</t>
  </si>
  <si>
    <t>Cant Min</t>
  </si>
  <si>
    <t>f_Venc</t>
  </si>
  <si>
    <t>Cant</t>
  </si>
  <si>
    <t>Id</t>
  </si>
  <si>
    <t xml:space="preserve">U </t>
  </si>
  <si>
    <t>Precio Unitario</t>
  </si>
  <si>
    <t>Valor Actual</t>
  </si>
  <si>
    <t>Gr</t>
  </si>
  <si>
    <t>Total/Cant</t>
  </si>
  <si>
    <t>Factor o Equivalencia</t>
  </si>
  <si>
    <t>Huevos</t>
  </si>
  <si>
    <t>DOCENA</t>
  </si>
  <si>
    <t>PRECIO UNITARIO * CANT</t>
  </si>
  <si>
    <t>ID</t>
  </si>
  <si>
    <t>Cant*Factor de Unidad de Medida</t>
  </si>
  <si>
    <t>Harina</t>
  </si>
  <si>
    <t>1kg de harina</t>
  </si>
  <si>
    <t>15g de sal</t>
  </si>
  <si>
    <t>Una cucharadita de azucar</t>
  </si>
  <si>
    <t>600g de agua</t>
  </si>
  <si>
    <t>45g de levadura fresca/15 g de levadura seca</t>
  </si>
  <si>
    <t>50ml de aceite de oliva virgen extra</t>
  </si>
  <si>
    <t>Sal</t>
  </si>
  <si>
    <t>Caja 10Kg</t>
  </si>
  <si>
    <t>Levadura Virgen x 500GR</t>
  </si>
  <si>
    <t>1/2 KG</t>
  </si>
  <si>
    <t>Levadura Seca</t>
  </si>
  <si>
    <t>Grs</t>
  </si>
  <si>
    <t>Aceite de Oliva X 5Lts</t>
  </si>
  <si>
    <t>Cm3</t>
  </si>
  <si>
    <t>CM3</t>
  </si>
  <si>
    <t>LITRO</t>
  </si>
  <si>
    <t>LITRO X 5</t>
  </si>
  <si>
    <t>Utilidad</t>
  </si>
  <si>
    <t>1 caja que trae 8 bolsas de 800 grs</t>
  </si>
  <si>
    <t>papas Fritas</t>
  </si>
  <si>
    <t>Volumen</t>
  </si>
  <si>
    <t>StocK</t>
  </si>
  <si>
    <t>cant_inicial</t>
  </si>
  <si>
    <t>cant_actual</t>
  </si>
  <si>
    <t>cant_min</t>
  </si>
  <si>
    <t>Prec_Cost</t>
  </si>
  <si>
    <t>Id_ins</t>
  </si>
  <si>
    <t>id_insumo</t>
  </si>
  <si>
    <t>id_ins</t>
  </si>
  <si>
    <t>Unidad_Medida</t>
  </si>
  <si>
    <t>Medida</t>
  </si>
  <si>
    <t>Unidad_M</t>
  </si>
  <si>
    <t>Id_conv</t>
  </si>
  <si>
    <t>Levadura Virgen x 500 GR</t>
  </si>
  <si>
    <t xml:space="preserve">Levadura Seca X Kg </t>
  </si>
  <si>
    <t>Coca Cola 2,25 Lts Pack x 6</t>
  </si>
  <si>
    <t>Papas Fritas Caja X 800 grs</t>
  </si>
  <si>
    <t>Litros</t>
  </si>
  <si>
    <t>precio_Venta</t>
  </si>
  <si>
    <t>det_comp</t>
  </si>
  <si>
    <t>U_Med</t>
  </si>
  <si>
    <t>Sub Total</t>
  </si>
  <si>
    <t>cab_fact</t>
  </si>
  <si>
    <t>det_fact</t>
  </si>
  <si>
    <t>Papas Fritas  X 800 grs</t>
  </si>
  <si>
    <t>Sal Fina X 5kg Distribuidora Mayorista Gastronomica</t>
  </si>
  <si>
    <t>Sal X 5 Kg</t>
  </si>
  <si>
    <t xml:space="preserve">Aceite De Olivas Extra Virgen X 5 Litros </t>
  </si>
  <si>
    <t>precio x unidadmed</t>
  </si>
  <si>
    <t xml:space="preserve">Levadura Seca X 1Kg </t>
  </si>
  <si>
    <t>Sal X 5Kg</t>
  </si>
  <si>
    <t>Coca Cola, Fanta Y Sprite Regulares 2,25 Ltrs - Pack X 8 U  55 C/u</t>
  </si>
  <si>
    <t>Coca Cola 2,25 Lts Pack x 8</t>
  </si>
  <si>
    <t>total</t>
  </si>
  <si>
    <t>Precio x Un</t>
  </si>
  <si>
    <t>Coca Cola 1,5 L Pack De 8 Unid $34 C/U</t>
  </si>
  <si>
    <t>Papas Fritas Mc Cain Congeladas Por Caja 15kg</t>
  </si>
  <si>
    <t xml:space="preserve">Harina 000 Cañuelas X 50 Kg </t>
  </si>
  <si>
    <t>Levadura Fresca Virgen Calsa X 500 Grs</t>
  </si>
  <si>
    <t>Aceitunas Verdes Descarozadas Nº1 X 4 Kg</t>
  </si>
  <si>
    <t>Levadura En Polvo, Salada ( 10 Kg. ) Gloripan</t>
  </si>
  <si>
    <t>Tomate Triturado Corper Botella (pack 8 Unidades) 1Kg C/U</t>
  </si>
  <si>
    <t>Muzzarella ''la Estancia'' X 5KG</t>
  </si>
  <si>
    <t>tomates peritas pelados 400 Grs</t>
  </si>
  <si>
    <t>– 200 gr. de queso mozzarella de buena calidad</t>
  </si>
  <si>
    <t>– 8 aceitunas</t>
  </si>
  <si>
    <t>– 1 lata de tomates perita pelados</t>
  </si>
  <si>
    <t>– 4 dientes de ajo</t>
  </si>
  <si>
    <t>– Aceite de oliva, tres cucharadas</t>
  </si>
  <si>
    <t>– Sal, pimienta y orégano</t>
  </si>
  <si>
    <t>– Azúcar, media cuharadita</t>
  </si>
  <si>
    <t>Pre Pizza</t>
  </si>
  <si>
    <t>Resto de Ingredientes</t>
  </si>
  <si>
    <t>50gr aprox</t>
  </si>
  <si>
    <t>400 Grs aprox</t>
  </si>
  <si>
    <t>10 Grs Aprox</t>
  </si>
  <si>
    <t>20 Grs aprox</t>
  </si>
  <si>
    <t>Pimienta Negra Molida X Kg</t>
  </si>
  <si>
    <t>Oregano Extra - Almacen De Especias X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</si>
</sst>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0" xfId="0" applyFill="1"/>
    <xf numFmtId="0" fontId="0" fillId="3" borderId="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0" xfId="0" applyFill="1"/>
    <xf numFmtId="0" fontId="0" fillId="0" borderId="12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5" xfId="0" applyBorder="1"/>
    <xf numFmtId="0" fontId="0" fillId="0" borderId="9" xfId="0" applyBorder="1"/>
    <xf numFmtId="0" fontId="0" fillId="0" borderId="0" xfId="1" applyNumberFormat="1" applyFont="1" applyFill="1" applyBorder="1" applyAlignment="1">
      <alignment horizontal="center"/>
    </xf>
    <xf numFmtId="0" fontId="0" fillId="0" borderId="5" xfId="0" applyBorder="1" applyAlignment="1"/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1"/>
  <sheetViews>
    <sheetView topLeftCell="D1" workbookViewId="0">
      <selection activeCell="O16" sqref="O16"/>
    </sheetView>
  </sheetViews>
  <sheetFormatPr baseColWidth="10" defaultColWidth="9.140625" defaultRowHeight="15" x14ac:dyDescent="0.25"/>
  <cols>
    <col min="1" max="1" width="2.140625" customWidth="1"/>
    <col min="2" max="2" width="3.140625" customWidth="1"/>
    <col min="3" max="3" width="10" bestFit="1" customWidth="1"/>
    <col min="4" max="4" width="6.42578125" customWidth="1"/>
    <col min="5" max="5" width="3.42578125" customWidth="1"/>
    <col min="6" max="6" width="2.85546875" customWidth="1"/>
    <col min="7" max="7" width="10" bestFit="1" customWidth="1"/>
    <col min="8" max="8" width="22.42578125" customWidth="1"/>
    <col min="9" max="9" width="18.140625" customWidth="1"/>
    <col min="10" max="10" width="10.28515625" customWidth="1"/>
    <col min="11" max="11" width="16.140625" customWidth="1"/>
    <col min="12" max="12" width="10.28515625" customWidth="1"/>
    <col min="13" max="13" width="2.42578125" customWidth="1"/>
    <col min="14" max="14" width="2.7109375" customWidth="1"/>
    <col min="15" max="15" width="27" customWidth="1"/>
    <col min="16" max="16" width="7" customWidth="1"/>
    <col min="17" max="17" width="14.42578125" style="4" customWidth="1"/>
    <col min="18" max="18" width="8.85546875" customWidth="1"/>
    <col min="19" max="19" width="10.42578125" customWidth="1"/>
    <col min="20" max="20" width="14.5703125" customWidth="1"/>
    <col min="21" max="21" width="12.5703125" customWidth="1"/>
  </cols>
  <sheetData>
    <row r="2" spans="1:22" x14ac:dyDescent="0.25">
      <c r="P2" s="4" t="s">
        <v>11</v>
      </c>
    </row>
    <row r="4" spans="1:22" x14ac:dyDescent="0.25">
      <c r="A4" s="75" t="s">
        <v>30</v>
      </c>
      <c r="B4" s="75"/>
      <c r="C4" s="75"/>
      <c r="D4" s="75"/>
      <c r="E4" s="75"/>
    </row>
    <row r="5" spans="1:22" ht="15.75" thickBot="1" x14ac:dyDescent="0.3">
      <c r="P5" s="74" t="s">
        <v>35</v>
      </c>
      <c r="Q5" s="74"/>
      <c r="R5" s="74"/>
      <c r="T5" s="20" t="s">
        <v>29</v>
      </c>
      <c r="U5" t="s">
        <v>33</v>
      </c>
    </row>
    <row r="6" spans="1:22" ht="15.75" thickBot="1" x14ac:dyDescent="0.3">
      <c r="B6" s="76" t="s">
        <v>14</v>
      </c>
      <c r="C6" s="77"/>
      <c r="D6" s="78"/>
      <c r="G6" s="72" t="s">
        <v>13</v>
      </c>
      <c r="H6" s="73"/>
      <c r="N6" s="1" t="s">
        <v>19</v>
      </c>
      <c r="O6" s="30"/>
      <c r="P6" s="23"/>
      <c r="T6" s="20"/>
    </row>
    <row r="7" spans="1:22" ht="15.75" thickBot="1" x14ac:dyDescent="0.3">
      <c r="B7" s="9" t="s">
        <v>34</v>
      </c>
      <c r="C7" s="10" t="s">
        <v>15</v>
      </c>
      <c r="D7" s="12" t="s">
        <v>16</v>
      </c>
      <c r="G7" s="1" t="s">
        <v>3</v>
      </c>
      <c r="H7" s="2" t="s">
        <v>4</v>
      </c>
      <c r="I7" s="2" t="s">
        <v>0</v>
      </c>
      <c r="J7" s="2" t="s">
        <v>1</v>
      </c>
      <c r="K7" s="2" t="s">
        <v>2</v>
      </c>
      <c r="L7" s="3" t="s">
        <v>12</v>
      </c>
      <c r="N7" s="6" t="s">
        <v>24</v>
      </c>
      <c r="O7" s="7" t="s">
        <v>15</v>
      </c>
      <c r="P7" s="15" t="s">
        <v>23</v>
      </c>
      <c r="Q7" s="7" t="s">
        <v>20</v>
      </c>
      <c r="R7" s="7" t="s">
        <v>21</v>
      </c>
      <c r="S7" s="7" t="s">
        <v>22</v>
      </c>
      <c r="T7" s="21" t="s">
        <v>26</v>
      </c>
      <c r="U7" s="8" t="s">
        <v>27</v>
      </c>
    </row>
    <row r="8" spans="1:22" x14ac:dyDescent="0.25">
      <c r="B8" s="45">
        <v>1</v>
      </c>
      <c r="C8" s="46" t="s">
        <v>6</v>
      </c>
      <c r="D8" s="47">
        <v>1000</v>
      </c>
      <c r="G8" s="18">
        <v>1</v>
      </c>
      <c r="H8" s="11" t="s">
        <v>5</v>
      </c>
      <c r="I8" s="11" t="s">
        <v>6</v>
      </c>
      <c r="J8" s="11">
        <v>5</v>
      </c>
      <c r="K8" s="11">
        <v>11</v>
      </c>
      <c r="L8" s="31">
        <f>(J8*K8)</f>
        <v>55</v>
      </c>
      <c r="N8" s="17">
        <v>1</v>
      </c>
      <c r="O8" s="24" t="s">
        <v>5</v>
      </c>
      <c r="P8" s="25">
        <f>(J8*D8)</f>
        <v>5000</v>
      </c>
      <c r="Q8" s="24" t="s">
        <v>28</v>
      </c>
      <c r="R8" s="24">
        <v>1000</v>
      </c>
      <c r="S8" s="24"/>
      <c r="T8" s="26">
        <f>(L8/P8)</f>
        <v>1.0999999999999999E-2</v>
      </c>
      <c r="U8" s="27">
        <f t="shared" ref="U8:U13" si="0">(T8*P8)</f>
        <v>55</v>
      </c>
      <c r="V8">
        <f>(T8*P8/J8)</f>
        <v>11</v>
      </c>
    </row>
    <row r="9" spans="1:22" x14ac:dyDescent="0.25">
      <c r="B9" s="9">
        <v>2</v>
      </c>
      <c r="C9" s="10" t="s">
        <v>8</v>
      </c>
      <c r="D9" s="12">
        <v>1</v>
      </c>
      <c r="G9" s="18">
        <v>2</v>
      </c>
      <c r="H9" s="11" t="s">
        <v>7</v>
      </c>
      <c r="I9" s="11" t="s">
        <v>8</v>
      </c>
      <c r="J9" s="11">
        <v>7</v>
      </c>
      <c r="K9" s="11">
        <v>40</v>
      </c>
      <c r="L9" s="31">
        <f t="shared" ref="L9:L12" si="1">(J9*K9)</f>
        <v>280</v>
      </c>
      <c r="N9" s="18">
        <v>2</v>
      </c>
      <c r="O9" s="11" t="s">
        <v>7</v>
      </c>
      <c r="P9" s="16">
        <f>(J9*D9)</f>
        <v>7</v>
      </c>
      <c r="Q9" s="11" t="s">
        <v>25</v>
      </c>
      <c r="R9" s="11">
        <v>1</v>
      </c>
      <c r="S9" s="11"/>
      <c r="T9" s="22">
        <f>(L9/P9)</f>
        <v>40</v>
      </c>
      <c r="U9" s="31">
        <f t="shared" si="0"/>
        <v>280</v>
      </c>
    </row>
    <row r="10" spans="1:22" x14ac:dyDescent="0.25">
      <c r="B10" s="9">
        <v>3</v>
      </c>
      <c r="C10" s="10" t="s">
        <v>10</v>
      </c>
      <c r="D10" s="12">
        <v>6</v>
      </c>
      <c r="G10" s="18">
        <v>3</v>
      </c>
      <c r="H10" s="11" t="s">
        <v>9</v>
      </c>
      <c r="I10" s="11" t="s">
        <v>10</v>
      </c>
      <c r="J10" s="11">
        <v>3</v>
      </c>
      <c r="K10" s="11">
        <v>450</v>
      </c>
      <c r="L10" s="31">
        <f>(J10*K10)</f>
        <v>1350</v>
      </c>
      <c r="N10" s="18">
        <v>3</v>
      </c>
      <c r="O10" s="11" t="s">
        <v>9</v>
      </c>
      <c r="P10" s="16">
        <f>(J10*D10)</f>
        <v>18</v>
      </c>
      <c r="Q10" s="11" t="s">
        <v>8</v>
      </c>
      <c r="R10" s="11">
        <v>1</v>
      </c>
      <c r="S10" s="11"/>
      <c r="T10" s="22">
        <f>(L10/P10)</f>
        <v>75</v>
      </c>
      <c r="U10" s="31">
        <f t="shared" si="0"/>
        <v>1350</v>
      </c>
    </row>
    <row r="11" spans="1:22" x14ac:dyDescent="0.25">
      <c r="B11" s="9">
        <v>4</v>
      </c>
      <c r="C11" s="10" t="s">
        <v>17</v>
      </c>
      <c r="D11" s="12">
        <v>12</v>
      </c>
      <c r="G11" s="18">
        <v>4</v>
      </c>
      <c r="H11" s="33" t="s">
        <v>31</v>
      </c>
      <c r="I11" s="33" t="s">
        <v>32</v>
      </c>
      <c r="J11" s="33">
        <v>3</v>
      </c>
      <c r="K11" s="33">
        <v>25</v>
      </c>
      <c r="L11" s="31">
        <f t="shared" si="1"/>
        <v>75</v>
      </c>
      <c r="N11" s="18">
        <v>4</v>
      </c>
      <c r="O11" s="33" t="s">
        <v>31</v>
      </c>
      <c r="P11" s="16">
        <f>(J11*D13)</f>
        <v>36</v>
      </c>
      <c r="Q11" s="11" t="s">
        <v>8</v>
      </c>
      <c r="R11" s="11">
        <v>1</v>
      </c>
      <c r="S11" s="11"/>
      <c r="T11" s="22">
        <f>(L11/P11)</f>
        <v>2.0833333333333335</v>
      </c>
      <c r="U11" s="31">
        <f t="shared" si="0"/>
        <v>75</v>
      </c>
    </row>
    <row r="12" spans="1:22" x14ac:dyDescent="0.25">
      <c r="B12" s="9">
        <v>5</v>
      </c>
      <c r="C12" s="10" t="s">
        <v>18</v>
      </c>
      <c r="D12" s="12">
        <v>20</v>
      </c>
      <c r="G12" s="18">
        <v>5</v>
      </c>
      <c r="H12" s="11" t="s">
        <v>43</v>
      </c>
      <c r="I12" s="11" t="s">
        <v>6</v>
      </c>
      <c r="J12" s="11">
        <v>5</v>
      </c>
      <c r="K12" s="11">
        <v>20</v>
      </c>
      <c r="L12" s="31">
        <f t="shared" si="1"/>
        <v>100</v>
      </c>
      <c r="N12" s="18">
        <v>7</v>
      </c>
      <c r="O12" s="33" t="s">
        <v>45</v>
      </c>
      <c r="P12" s="16">
        <f>(J14*D15)</f>
        <v>1000</v>
      </c>
      <c r="Q12" s="11" t="s">
        <v>28</v>
      </c>
      <c r="R12" s="11">
        <v>1000</v>
      </c>
      <c r="S12" s="11"/>
      <c r="T12" s="22">
        <f>(L14/P12)</f>
        <v>0.11</v>
      </c>
      <c r="U12" s="31">
        <f t="shared" si="0"/>
        <v>110</v>
      </c>
    </row>
    <row r="13" spans="1:22" ht="15.75" thickBot="1" x14ac:dyDescent="0.3">
      <c r="B13" s="9">
        <v>6</v>
      </c>
      <c r="C13" s="43" t="s">
        <v>32</v>
      </c>
      <c r="D13" s="44">
        <v>12</v>
      </c>
      <c r="G13" s="18">
        <v>6</v>
      </c>
      <c r="H13" s="11" t="s">
        <v>47</v>
      </c>
      <c r="I13" s="11" t="s">
        <v>6</v>
      </c>
      <c r="J13" s="11">
        <v>10</v>
      </c>
      <c r="K13" s="11">
        <v>140</v>
      </c>
      <c r="L13" s="31">
        <f>(J13*K13)</f>
        <v>1400</v>
      </c>
      <c r="N13" s="19">
        <v>8</v>
      </c>
      <c r="O13" s="14" t="s">
        <v>49</v>
      </c>
      <c r="P13" s="34">
        <f>(J15*D19)</f>
        <v>10000</v>
      </c>
      <c r="Q13" s="14" t="s">
        <v>50</v>
      </c>
      <c r="R13" s="14">
        <v>1000</v>
      </c>
      <c r="S13" s="14"/>
      <c r="T13" s="35">
        <f>(L15/P13)</f>
        <v>0.11</v>
      </c>
      <c r="U13" s="32">
        <f t="shared" si="0"/>
        <v>1100</v>
      </c>
    </row>
    <row r="14" spans="1:22" x14ac:dyDescent="0.25">
      <c r="B14" s="42">
        <v>7</v>
      </c>
      <c r="C14" s="43" t="s">
        <v>44</v>
      </c>
      <c r="D14" s="44">
        <v>10000</v>
      </c>
      <c r="G14" s="40">
        <v>7</v>
      </c>
      <c r="H14" s="33" t="s">
        <v>45</v>
      </c>
      <c r="I14" s="33" t="s">
        <v>48</v>
      </c>
      <c r="J14" s="50">
        <v>2</v>
      </c>
      <c r="K14" s="33">
        <v>55</v>
      </c>
      <c r="L14" s="41">
        <f>(K14*J14)</f>
        <v>110</v>
      </c>
    </row>
    <row r="15" spans="1:22" x14ac:dyDescent="0.25">
      <c r="B15" s="42">
        <v>8</v>
      </c>
      <c r="C15" s="43" t="s">
        <v>46</v>
      </c>
      <c r="D15" s="44">
        <v>500</v>
      </c>
      <c r="G15" s="18">
        <v>8</v>
      </c>
      <c r="H15" s="11" t="s">
        <v>49</v>
      </c>
      <c r="I15" s="33" t="s">
        <v>53</v>
      </c>
      <c r="J15" s="50">
        <v>2</v>
      </c>
      <c r="K15" s="33">
        <v>550</v>
      </c>
      <c r="L15" s="31">
        <f>(K15*J15)</f>
        <v>1100</v>
      </c>
    </row>
    <row r="16" spans="1:22" x14ac:dyDescent="0.25">
      <c r="B16" s="42">
        <v>9</v>
      </c>
      <c r="C16" s="43" t="s">
        <v>48</v>
      </c>
      <c r="D16" s="44">
        <v>1</v>
      </c>
      <c r="G16" s="18"/>
      <c r="H16" s="11"/>
      <c r="I16" s="11"/>
      <c r="J16" s="11"/>
      <c r="K16" s="11"/>
      <c r="L16" s="31"/>
      <c r="O16" t="s">
        <v>36</v>
      </c>
      <c r="P16">
        <f>(300*T8)</f>
        <v>3.3</v>
      </c>
    </row>
    <row r="17" spans="2:18" x14ac:dyDescent="0.25">
      <c r="B17" s="9">
        <v>10</v>
      </c>
      <c r="C17" s="43" t="s">
        <v>51</v>
      </c>
      <c r="D17" s="12">
        <v>1</v>
      </c>
      <c r="G17" s="18"/>
      <c r="H17" s="11"/>
      <c r="I17" s="11"/>
      <c r="J17" s="11"/>
      <c r="K17" s="11"/>
      <c r="L17" s="31"/>
    </row>
    <row r="18" spans="2:18" x14ac:dyDescent="0.25">
      <c r="B18" s="9">
        <v>11</v>
      </c>
      <c r="C18" s="43" t="s">
        <v>52</v>
      </c>
      <c r="D18" s="12">
        <v>1000</v>
      </c>
      <c r="G18" s="18"/>
      <c r="H18" s="11"/>
      <c r="I18" s="11"/>
      <c r="J18" s="11"/>
      <c r="K18" s="11"/>
      <c r="L18" s="31"/>
    </row>
    <row r="19" spans="2:18" x14ac:dyDescent="0.25">
      <c r="B19" s="9">
        <v>12</v>
      </c>
      <c r="C19" s="43" t="s">
        <v>53</v>
      </c>
      <c r="D19" s="12">
        <v>5000</v>
      </c>
      <c r="G19" s="18"/>
      <c r="H19" s="11"/>
      <c r="I19" s="11"/>
      <c r="J19" s="11"/>
      <c r="K19" s="11"/>
      <c r="L19" s="31"/>
    </row>
    <row r="20" spans="2:18" x14ac:dyDescent="0.25">
      <c r="B20" s="9"/>
      <c r="C20" s="10"/>
      <c r="D20" s="12"/>
      <c r="G20" s="18"/>
      <c r="H20" s="11"/>
      <c r="I20" s="11"/>
      <c r="J20" s="11"/>
      <c r="K20" s="11"/>
      <c r="L20" s="31"/>
    </row>
    <row r="21" spans="2:18" x14ac:dyDescent="0.25">
      <c r="B21" s="9"/>
      <c r="C21" s="10"/>
      <c r="D21" s="12"/>
      <c r="G21" s="18"/>
      <c r="H21" s="11"/>
      <c r="I21" s="11"/>
      <c r="J21" s="11"/>
      <c r="K21" s="11"/>
      <c r="L21" s="31"/>
    </row>
    <row r="22" spans="2:18" x14ac:dyDescent="0.25">
      <c r="B22" s="9"/>
      <c r="C22" s="10"/>
      <c r="D22" s="12"/>
      <c r="G22" s="18"/>
      <c r="H22" s="11"/>
      <c r="I22" s="11"/>
      <c r="J22" s="11"/>
      <c r="K22" s="11"/>
      <c r="L22" s="31"/>
    </row>
    <row r="23" spans="2:18" ht="15.75" thickBot="1" x14ac:dyDescent="0.3">
      <c r="B23" s="13"/>
      <c r="C23" s="48"/>
      <c r="D23" s="49"/>
      <c r="G23" s="19"/>
      <c r="H23" s="14"/>
      <c r="I23" s="14"/>
      <c r="J23" s="14"/>
      <c r="K23" s="14"/>
      <c r="L23" s="32"/>
    </row>
    <row r="28" spans="2:18" x14ac:dyDescent="0.25">
      <c r="O28" t="s">
        <v>82</v>
      </c>
      <c r="R28">
        <v>90</v>
      </c>
    </row>
    <row r="29" spans="2:18" x14ac:dyDescent="0.25">
      <c r="K29">
        <f>(0.5*1000)</f>
        <v>500</v>
      </c>
      <c r="O29" t="s">
        <v>84</v>
      </c>
      <c r="R29">
        <v>280</v>
      </c>
    </row>
    <row r="31" spans="2:18" x14ac:dyDescent="0.25">
      <c r="O31" t="s">
        <v>100</v>
      </c>
      <c r="P31">
        <v>16</v>
      </c>
    </row>
  </sheetData>
  <mergeCells count="4">
    <mergeCell ref="G6:H6"/>
    <mergeCell ref="P5:R5"/>
    <mergeCell ref="A4:E4"/>
    <mergeCell ref="B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0"/>
  <sheetViews>
    <sheetView tabSelected="1" topLeftCell="B16" workbookViewId="0">
      <selection activeCell="J32" sqref="J32"/>
    </sheetView>
  </sheetViews>
  <sheetFormatPr baseColWidth="10" defaultColWidth="9.140625" defaultRowHeight="15" x14ac:dyDescent="0.25"/>
  <cols>
    <col min="1" max="1" width="9.140625" style="5" customWidth="1"/>
    <col min="2" max="2" width="27.5703125" style="5" customWidth="1"/>
    <col min="3" max="3" width="11" style="5" customWidth="1"/>
    <col min="4" max="4" width="9.28515625" style="5" customWidth="1"/>
    <col min="5" max="5" width="9.42578125" style="5" customWidth="1"/>
    <col min="6" max="6" width="9.7109375" style="5" customWidth="1"/>
    <col min="7" max="7" width="14.28515625" style="5" customWidth="1"/>
    <col min="8" max="8" width="10.28515625" style="5" customWidth="1"/>
    <col min="9" max="9" width="5" style="5" customWidth="1"/>
    <col min="10" max="10" width="26.85546875" style="5" customWidth="1"/>
    <col min="11" max="11" width="12" style="5" customWidth="1"/>
    <col min="12" max="12" width="15" style="5" customWidth="1"/>
    <col min="13" max="13" width="14" customWidth="1"/>
    <col min="14" max="14" width="16.42578125" customWidth="1"/>
    <col min="15" max="15" width="5.42578125" customWidth="1"/>
    <col min="16" max="16" width="14" bestFit="1" customWidth="1"/>
    <col min="17" max="17" width="6" customWidth="1"/>
  </cols>
  <sheetData>
    <row r="2" spans="1:15" x14ac:dyDescent="0.25">
      <c r="G2" s="5" t="s">
        <v>56</v>
      </c>
      <c r="H2" s="53" t="s">
        <v>55</v>
      </c>
    </row>
    <row r="3" spans="1:15" ht="15.75" thickBot="1" x14ac:dyDescent="0.3"/>
    <row r="4" spans="1:15" ht="15.75" thickBot="1" x14ac:dyDescent="0.3">
      <c r="A4" s="60" t="s">
        <v>19</v>
      </c>
      <c r="B4" s="51"/>
      <c r="H4" s="61" t="s">
        <v>76</v>
      </c>
    </row>
    <row r="5" spans="1:15" ht="15.75" thickBot="1" x14ac:dyDescent="0.3">
      <c r="A5" s="28" t="s">
        <v>63</v>
      </c>
      <c r="B5" s="7" t="s">
        <v>15</v>
      </c>
      <c r="C5" s="62" t="s">
        <v>68</v>
      </c>
      <c r="D5" s="62" t="s">
        <v>22</v>
      </c>
      <c r="E5" s="62" t="s">
        <v>62</v>
      </c>
      <c r="F5" s="62" t="s">
        <v>54</v>
      </c>
      <c r="G5" s="63" t="s">
        <v>75</v>
      </c>
      <c r="H5" s="28" t="s">
        <v>64</v>
      </c>
      <c r="I5" s="7" t="s">
        <v>23</v>
      </c>
      <c r="J5" s="7" t="s">
        <v>4</v>
      </c>
      <c r="K5" s="7" t="s">
        <v>57</v>
      </c>
      <c r="L5" s="7" t="s">
        <v>66</v>
      </c>
      <c r="M5" s="24" t="s">
        <v>2</v>
      </c>
      <c r="N5" s="7" t="s">
        <v>85</v>
      </c>
      <c r="O5" s="29" t="s">
        <v>12</v>
      </c>
    </row>
    <row r="6" spans="1:15" x14ac:dyDescent="0.25">
      <c r="A6" s="66">
        <v>1</v>
      </c>
      <c r="B6" s="11" t="s">
        <v>5</v>
      </c>
      <c r="C6" s="11" t="s">
        <v>6</v>
      </c>
      <c r="D6" s="33"/>
      <c r="E6" s="33">
        <f>(N6/(I6*K6))</f>
        <v>0.316</v>
      </c>
      <c r="F6" s="56">
        <v>1.3</v>
      </c>
      <c r="G6" s="57">
        <f>(E6*F6)</f>
        <v>0.4108</v>
      </c>
      <c r="H6" s="68">
        <v>1</v>
      </c>
      <c r="I6" s="24">
        <v>1</v>
      </c>
      <c r="J6" s="24" t="s">
        <v>5</v>
      </c>
      <c r="K6" s="24">
        <v>50</v>
      </c>
      <c r="L6" s="24" t="s">
        <v>6</v>
      </c>
      <c r="M6" s="79">
        <f>(O6/I6)</f>
        <v>790</v>
      </c>
      <c r="N6" s="24">
        <f>(O6/(I6*K6))</f>
        <v>15.8</v>
      </c>
      <c r="O6" s="36">
        <v>790</v>
      </c>
    </row>
    <row r="7" spans="1:15" x14ac:dyDescent="0.25">
      <c r="A7" s="65">
        <v>2</v>
      </c>
      <c r="B7" s="11" t="s">
        <v>7</v>
      </c>
      <c r="C7" s="11" t="s">
        <v>8</v>
      </c>
      <c r="D7" s="33"/>
      <c r="E7" s="33">
        <f>(O7/(I7*K7))</f>
        <v>34</v>
      </c>
      <c r="F7" s="33">
        <v>1.3</v>
      </c>
      <c r="G7" s="41">
        <f>(E7*F7)</f>
        <v>44.2</v>
      </c>
      <c r="H7" s="65">
        <v>2</v>
      </c>
      <c r="I7" s="11">
        <v>8</v>
      </c>
      <c r="J7" s="11" t="s">
        <v>7</v>
      </c>
      <c r="K7" s="11">
        <v>1</v>
      </c>
      <c r="L7" s="11" t="s">
        <v>8</v>
      </c>
      <c r="M7" s="80">
        <f>(O7/I7)</f>
        <v>34</v>
      </c>
      <c r="N7" s="11">
        <f>(O7/(I7*K7))</f>
        <v>34</v>
      </c>
      <c r="O7" s="31">
        <v>272</v>
      </c>
    </row>
    <row r="8" spans="1:15" x14ac:dyDescent="0.25">
      <c r="A8" s="64">
        <v>3</v>
      </c>
      <c r="B8" s="11" t="s">
        <v>72</v>
      </c>
      <c r="C8" s="11" t="s">
        <v>8</v>
      </c>
      <c r="D8" s="33"/>
      <c r="E8" s="33">
        <f>(O8/(I8*K8))</f>
        <v>55</v>
      </c>
      <c r="F8" s="33">
        <v>1.3</v>
      </c>
      <c r="G8" s="41">
        <f>(E8*F8)</f>
        <v>71.5</v>
      </c>
      <c r="H8" s="64">
        <v>3</v>
      </c>
      <c r="I8" s="11">
        <v>3</v>
      </c>
      <c r="J8" s="11" t="s">
        <v>89</v>
      </c>
      <c r="K8" s="11">
        <v>8</v>
      </c>
      <c r="L8" s="11" t="s">
        <v>8</v>
      </c>
      <c r="M8" s="80">
        <f t="shared" ref="M7:M14" si="0">(O8/I8)</f>
        <v>440</v>
      </c>
      <c r="N8" s="11">
        <f>(O8/(I8*K8))</f>
        <v>55</v>
      </c>
      <c r="O8" s="31">
        <v>1320</v>
      </c>
    </row>
    <row r="9" spans="1:15" x14ac:dyDescent="0.25">
      <c r="A9" s="18">
        <v>4</v>
      </c>
      <c r="B9" s="33" t="s">
        <v>31</v>
      </c>
      <c r="C9" s="33" t="s">
        <v>8</v>
      </c>
      <c r="D9" s="33"/>
      <c r="E9" s="33">
        <f>(O9/(I9*K9))</f>
        <v>14.166666666666666</v>
      </c>
      <c r="F9" s="33">
        <v>1.3</v>
      </c>
      <c r="G9" s="41">
        <f t="shared" ref="G9:G11" si="1">(E9*F9)</f>
        <v>18.416666666666668</v>
      </c>
      <c r="H9" s="18">
        <v>4</v>
      </c>
      <c r="I9" s="33">
        <v>3</v>
      </c>
      <c r="J9" s="33" t="s">
        <v>31</v>
      </c>
      <c r="K9" s="33">
        <v>12</v>
      </c>
      <c r="L9" s="33" t="s">
        <v>8</v>
      </c>
      <c r="M9" s="80">
        <f t="shared" si="0"/>
        <v>170</v>
      </c>
      <c r="N9" s="11">
        <f>(O9/(I9*K9))</f>
        <v>14.166666666666666</v>
      </c>
      <c r="O9" s="31">
        <v>510</v>
      </c>
    </row>
    <row r="10" spans="1:15" x14ac:dyDescent="0.25">
      <c r="A10" s="18">
        <v>5</v>
      </c>
      <c r="B10" s="11" t="s">
        <v>83</v>
      </c>
      <c r="C10" s="11" t="s">
        <v>6</v>
      </c>
      <c r="D10" s="11"/>
      <c r="E10" s="33">
        <f t="shared" ref="E10:E11" si="2">(O10/(I10*K10))</f>
        <v>18</v>
      </c>
      <c r="F10" s="33">
        <v>1.3</v>
      </c>
      <c r="G10" s="41">
        <f t="shared" si="1"/>
        <v>23.400000000000002</v>
      </c>
      <c r="H10" s="18">
        <v>5</v>
      </c>
      <c r="I10" s="11">
        <v>1</v>
      </c>
      <c r="J10" s="11" t="s">
        <v>87</v>
      </c>
      <c r="K10" s="11">
        <v>5</v>
      </c>
      <c r="L10" s="11" t="s">
        <v>6</v>
      </c>
      <c r="M10" s="80">
        <f t="shared" si="0"/>
        <v>90</v>
      </c>
      <c r="N10" s="11">
        <f>(O10/(I10*K10))</f>
        <v>18</v>
      </c>
      <c r="O10" s="31">
        <v>90</v>
      </c>
    </row>
    <row r="11" spans="1:15" x14ac:dyDescent="0.25">
      <c r="A11" s="18">
        <v>6</v>
      </c>
      <c r="B11" s="11" t="s">
        <v>71</v>
      </c>
      <c r="C11" s="11" t="s">
        <v>6</v>
      </c>
      <c r="D11" s="11"/>
      <c r="E11" s="33">
        <f t="shared" si="2"/>
        <v>140</v>
      </c>
      <c r="F11" s="33">
        <v>1.3</v>
      </c>
      <c r="G11" s="41">
        <f t="shared" si="1"/>
        <v>182</v>
      </c>
      <c r="H11" s="18">
        <v>6</v>
      </c>
      <c r="I11" s="11">
        <v>1</v>
      </c>
      <c r="J11" s="11" t="s">
        <v>86</v>
      </c>
      <c r="K11" s="11">
        <v>10</v>
      </c>
      <c r="L11" s="11" t="s">
        <v>6</v>
      </c>
      <c r="M11" s="80">
        <f t="shared" si="0"/>
        <v>1400</v>
      </c>
      <c r="N11" s="11">
        <f>(O11/(I11*K11))</f>
        <v>140</v>
      </c>
      <c r="O11" s="31">
        <v>1400</v>
      </c>
    </row>
    <row r="12" spans="1:15" x14ac:dyDescent="0.25">
      <c r="A12" s="18">
        <v>7</v>
      </c>
      <c r="B12" s="33" t="s">
        <v>70</v>
      </c>
      <c r="C12" s="33" t="s">
        <v>48</v>
      </c>
      <c r="D12" s="33"/>
      <c r="E12" s="33">
        <f>(O12/(I12*K12))</f>
        <v>0.11</v>
      </c>
      <c r="F12" s="33">
        <v>1.3</v>
      </c>
      <c r="G12" s="41">
        <f>(E12*F12)</f>
        <v>0.14300000000000002</v>
      </c>
      <c r="H12" s="40">
        <v>7</v>
      </c>
      <c r="I12" s="50">
        <v>2</v>
      </c>
      <c r="J12" s="33" t="s">
        <v>70</v>
      </c>
      <c r="K12" s="50">
        <v>500</v>
      </c>
      <c r="L12" s="33" t="s">
        <v>48</v>
      </c>
      <c r="M12" s="80">
        <f t="shared" si="0"/>
        <v>55</v>
      </c>
      <c r="N12" s="11">
        <f>(O12/(I12*K12))</f>
        <v>0.11</v>
      </c>
      <c r="O12" s="31">
        <v>110</v>
      </c>
    </row>
    <row r="13" spans="1:15" x14ac:dyDescent="0.25">
      <c r="A13" s="18">
        <v>8</v>
      </c>
      <c r="B13" s="11" t="s">
        <v>49</v>
      </c>
      <c r="C13" s="33" t="s">
        <v>74</v>
      </c>
      <c r="D13" s="33"/>
      <c r="E13" s="33">
        <f>(O13/(I13*K13))</f>
        <v>28</v>
      </c>
      <c r="F13" s="33">
        <v>1.3</v>
      </c>
      <c r="G13" s="41">
        <f>(E13*F13)</f>
        <v>36.4</v>
      </c>
      <c r="H13" s="18">
        <v>8</v>
      </c>
      <c r="I13" s="50">
        <v>4</v>
      </c>
      <c r="J13" s="11" t="s">
        <v>49</v>
      </c>
      <c r="K13" s="50">
        <v>5</v>
      </c>
      <c r="L13" s="33" t="s">
        <v>74</v>
      </c>
      <c r="M13" s="80">
        <f t="shared" si="0"/>
        <v>140</v>
      </c>
      <c r="N13" s="11">
        <f>(O13/(I13*K13))</f>
        <v>28</v>
      </c>
      <c r="O13" s="31">
        <v>560</v>
      </c>
    </row>
    <row r="14" spans="1:15" ht="15.75" thickBot="1" x14ac:dyDescent="0.3">
      <c r="A14" s="58">
        <v>9</v>
      </c>
      <c r="B14" s="52" t="s">
        <v>73</v>
      </c>
      <c r="C14" s="14" t="s">
        <v>48</v>
      </c>
      <c r="D14" s="14"/>
      <c r="E14" s="52">
        <f>(O14/(I14*K14))</f>
        <v>0.25</v>
      </c>
      <c r="F14" s="14">
        <v>1.3</v>
      </c>
      <c r="G14" s="59">
        <f>(E14*F14)</f>
        <v>0.32500000000000001</v>
      </c>
      <c r="H14" s="19">
        <v>9</v>
      </c>
      <c r="I14" s="14">
        <v>8</v>
      </c>
      <c r="J14" s="52" t="s">
        <v>81</v>
      </c>
      <c r="K14" s="14">
        <v>800</v>
      </c>
      <c r="L14" s="14" t="s">
        <v>48</v>
      </c>
      <c r="M14" s="81">
        <f t="shared" si="0"/>
        <v>200</v>
      </c>
      <c r="N14" s="14">
        <f>(O14/(I14*K14))</f>
        <v>0.25</v>
      </c>
      <c r="O14" s="32">
        <v>1600</v>
      </c>
    </row>
    <row r="15" spans="1:15" ht="15.75" thickBot="1" x14ac:dyDescent="0.3">
      <c r="A15" s="30" t="s">
        <v>58</v>
      </c>
      <c r="F15" s="5" t="s">
        <v>77</v>
      </c>
    </row>
    <row r="16" spans="1:15" ht="15.75" thickBot="1" x14ac:dyDescent="0.3">
      <c r="A16" s="1" t="s">
        <v>65</v>
      </c>
      <c r="B16" s="2" t="s">
        <v>59</v>
      </c>
      <c r="C16" s="2" t="s">
        <v>60</v>
      </c>
      <c r="D16" s="3" t="s">
        <v>61</v>
      </c>
      <c r="F16" s="28" t="s">
        <v>69</v>
      </c>
      <c r="G16" s="7" t="s">
        <v>67</v>
      </c>
      <c r="H16" s="29" t="s">
        <v>16</v>
      </c>
    </row>
    <row r="17" spans="1:15" ht="15.75" thickBot="1" x14ac:dyDescent="0.3">
      <c r="A17" s="67">
        <v>1</v>
      </c>
      <c r="B17" s="11" t="s">
        <v>5</v>
      </c>
      <c r="C17" s="11">
        <f>(K6*H17*I6)</f>
        <v>50000</v>
      </c>
      <c r="D17" s="31">
        <v>1000</v>
      </c>
      <c r="F17" s="9">
        <v>1</v>
      </c>
      <c r="G17" s="38" t="s">
        <v>6</v>
      </c>
      <c r="H17" s="12">
        <v>1000</v>
      </c>
    </row>
    <row r="18" spans="1:15" x14ac:dyDescent="0.25">
      <c r="A18" s="65">
        <v>2</v>
      </c>
      <c r="B18" s="11" t="s">
        <v>7</v>
      </c>
      <c r="C18" s="11">
        <f>(I7*K7*H22)</f>
        <v>8</v>
      </c>
      <c r="D18" s="31">
        <v>5</v>
      </c>
      <c r="F18" s="9">
        <v>2</v>
      </c>
      <c r="G18" s="54" t="s">
        <v>48</v>
      </c>
      <c r="H18" s="12">
        <v>1</v>
      </c>
    </row>
    <row r="19" spans="1:15" x14ac:dyDescent="0.25">
      <c r="A19" s="64">
        <v>3</v>
      </c>
      <c r="B19" s="11" t="s">
        <v>72</v>
      </c>
      <c r="C19" s="11">
        <f>(I8*K8*H22)</f>
        <v>24</v>
      </c>
      <c r="D19" s="31">
        <v>5</v>
      </c>
      <c r="F19" s="9">
        <v>3</v>
      </c>
      <c r="G19" s="54" t="s">
        <v>52</v>
      </c>
      <c r="H19" s="12">
        <v>1000</v>
      </c>
      <c r="I19" s="5" t="s">
        <v>23</v>
      </c>
      <c r="K19" s="69"/>
      <c r="L19" s="70"/>
      <c r="M19" t="s">
        <v>91</v>
      </c>
      <c r="N19" t="s">
        <v>90</v>
      </c>
    </row>
    <row r="20" spans="1:15" x14ac:dyDescent="0.25">
      <c r="A20" s="18">
        <v>4</v>
      </c>
      <c r="B20" s="33" t="s">
        <v>31</v>
      </c>
      <c r="C20" s="11">
        <f>(I9*K9*H22)</f>
        <v>36</v>
      </c>
      <c r="D20" s="31">
        <v>12</v>
      </c>
      <c r="F20" s="9">
        <v>4</v>
      </c>
      <c r="G20" s="54" t="s">
        <v>51</v>
      </c>
      <c r="H20" s="12">
        <v>1</v>
      </c>
      <c r="I20" s="5">
        <v>1</v>
      </c>
      <c r="J20" s="53" t="s">
        <v>82</v>
      </c>
      <c r="K20"/>
      <c r="L20" s="37"/>
      <c r="M20">
        <v>90</v>
      </c>
      <c r="N20">
        <f>(I20*M20)</f>
        <v>90</v>
      </c>
    </row>
    <row r="21" spans="1:15" x14ac:dyDescent="0.25">
      <c r="A21" s="18">
        <v>5</v>
      </c>
      <c r="B21" s="11" t="s">
        <v>83</v>
      </c>
      <c r="C21" s="11">
        <f>(I10*K10*H17)</f>
        <v>5000</v>
      </c>
      <c r="D21" s="31">
        <v>1000</v>
      </c>
      <c r="F21" s="9">
        <v>5</v>
      </c>
      <c r="G21" s="54" t="s">
        <v>32</v>
      </c>
      <c r="H21" s="12">
        <v>12</v>
      </c>
      <c r="I21" s="5">
        <v>1</v>
      </c>
      <c r="J21" s="53" t="s">
        <v>84</v>
      </c>
      <c r="K21"/>
      <c r="L21" s="37"/>
      <c r="M21">
        <v>280</v>
      </c>
      <c r="N21">
        <f t="shared" ref="N21:N32" si="3">(I21*M21)</f>
        <v>280</v>
      </c>
    </row>
    <row r="22" spans="1:15" x14ac:dyDescent="0.25">
      <c r="A22" s="18">
        <v>6</v>
      </c>
      <c r="B22" s="11" t="s">
        <v>71</v>
      </c>
      <c r="C22" s="11">
        <f>(I11*K11*H17)</f>
        <v>10000</v>
      </c>
      <c r="D22" s="31">
        <v>1000</v>
      </c>
      <c r="F22" s="9">
        <v>6</v>
      </c>
      <c r="G22" s="38" t="s">
        <v>8</v>
      </c>
      <c r="H22" s="44">
        <v>1</v>
      </c>
      <c r="I22" s="5">
        <v>1</v>
      </c>
      <c r="J22" s="53" t="s">
        <v>92</v>
      </c>
      <c r="M22">
        <f>(34*8)</f>
        <v>272</v>
      </c>
      <c r="N22">
        <f t="shared" si="3"/>
        <v>272</v>
      </c>
    </row>
    <row r="23" spans="1:15" x14ac:dyDescent="0.25">
      <c r="A23" s="18">
        <v>7</v>
      </c>
      <c r="B23" s="33" t="s">
        <v>70</v>
      </c>
      <c r="C23" s="11">
        <f>(I12*K12*H18)</f>
        <v>1000</v>
      </c>
      <c r="D23" s="31">
        <v>1000</v>
      </c>
      <c r="F23" s="42">
        <v>7</v>
      </c>
      <c r="G23" s="54"/>
      <c r="H23" s="44"/>
      <c r="I23" s="5">
        <v>1</v>
      </c>
      <c r="J23" s="53" t="s">
        <v>88</v>
      </c>
      <c r="M23">
        <v>440</v>
      </c>
      <c r="N23">
        <f t="shared" si="3"/>
        <v>440</v>
      </c>
    </row>
    <row r="24" spans="1:15" x14ac:dyDescent="0.25">
      <c r="A24" s="18">
        <v>8</v>
      </c>
      <c r="B24" s="11" t="s">
        <v>49</v>
      </c>
      <c r="C24" s="11">
        <f>(I13*K13*H19)</f>
        <v>20000</v>
      </c>
      <c r="D24" s="31">
        <v>1000</v>
      </c>
      <c r="F24" s="42">
        <v>8</v>
      </c>
      <c r="G24" s="54"/>
      <c r="H24" s="44"/>
      <c r="I24" s="5">
        <v>1</v>
      </c>
      <c r="J24" s="53" t="s">
        <v>93</v>
      </c>
      <c r="M24">
        <v>880</v>
      </c>
      <c r="N24">
        <f t="shared" si="3"/>
        <v>880</v>
      </c>
      <c r="O24">
        <f>(M24/15)</f>
        <v>58.666666666666664</v>
      </c>
    </row>
    <row r="25" spans="1:15" x14ac:dyDescent="0.25">
      <c r="A25" s="18">
        <v>9</v>
      </c>
      <c r="B25" s="33" t="s">
        <v>73</v>
      </c>
      <c r="C25" s="11">
        <f>(I14*K14*H18)</f>
        <v>6400</v>
      </c>
      <c r="D25" s="31">
        <v>1000</v>
      </c>
      <c r="E25" s="11"/>
      <c r="F25" s="42">
        <v>9</v>
      </c>
      <c r="G25" s="38"/>
      <c r="H25" s="44"/>
      <c r="I25" s="5">
        <v>1</v>
      </c>
      <c r="J25" s="53" t="s">
        <v>94</v>
      </c>
      <c r="M25">
        <v>790</v>
      </c>
      <c r="N25">
        <f t="shared" si="3"/>
        <v>790</v>
      </c>
    </row>
    <row r="26" spans="1:15" x14ac:dyDescent="0.25">
      <c r="A26" s="18"/>
      <c r="B26" s="11"/>
      <c r="C26" s="11"/>
      <c r="D26" s="31"/>
      <c r="E26" s="11"/>
      <c r="F26" s="9">
        <v>10</v>
      </c>
      <c r="G26" s="38"/>
      <c r="H26" s="31"/>
      <c r="I26" s="5">
        <v>1</v>
      </c>
      <c r="J26" s="53" t="s">
        <v>95</v>
      </c>
      <c r="M26">
        <v>55</v>
      </c>
      <c r="N26">
        <f t="shared" si="3"/>
        <v>55</v>
      </c>
    </row>
    <row r="27" spans="1:15" x14ac:dyDescent="0.25">
      <c r="A27" s="18"/>
      <c r="B27" s="11"/>
      <c r="C27" s="11"/>
      <c r="D27" s="31"/>
      <c r="E27" s="11"/>
      <c r="F27" s="9">
        <v>11</v>
      </c>
      <c r="G27" s="38"/>
      <c r="H27" s="12"/>
      <c r="I27" s="5">
        <v>1</v>
      </c>
      <c r="J27" s="53" t="s">
        <v>97</v>
      </c>
      <c r="M27">
        <v>1400</v>
      </c>
      <c r="N27">
        <f t="shared" si="3"/>
        <v>1400</v>
      </c>
    </row>
    <row r="28" spans="1:15" ht="15.75" thickBot="1" x14ac:dyDescent="0.3">
      <c r="A28" s="19"/>
      <c r="B28" s="14"/>
      <c r="C28" s="14"/>
      <c r="D28" s="32"/>
      <c r="E28" s="11"/>
      <c r="F28" s="13">
        <v>12</v>
      </c>
      <c r="G28" s="55"/>
      <c r="H28" s="49"/>
      <c r="I28" s="5">
        <v>1</v>
      </c>
      <c r="J28" s="53" t="s">
        <v>96</v>
      </c>
      <c r="M28">
        <v>305</v>
      </c>
      <c r="N28">
        <f t="shared" si="3"/>
        <v>305</v>
      </c>
      <c r="O28">
        <f>(M28/4)</f>
        <v>76.25</v>
      </c>
    </row>
    <row r="29" spans="1:15" x14ac:dyDescent="0.25">
      <c r="A29" s="11"/>
      <c r="B29" s="11"/>
      <c r="C29" s="11"/>
      <c r="D29" s="11"/>
      <c r="E29" s="11"/>
      <c r="F29" s="11"/>
      <c r="G29" s="11"/>
      <c r="I29" s="5">
        <v>1</v>
      </c>
      <c r="J29" s="53" t="s">
        <v>98</v>
      </c>
      <c r="M29">
        <v>210</v>
      </c>
      <c r="N29">
        <f t="shared" si="3"/>
        <v>210</v>
      </c>
    </row>
    <row r="30" spans="1:15" x14ac:dyDescent="0.25">
      <c r="A30" s="11"/>
      <c r="B30" s="11"/>
      <c r="C30" s="11"/>
      <c r="D30" s="11"/>
      <c r="E30" s="11"/>
      <c r="F30" s="11"/>
      <c r="G30" s="11"/>
      <c r="I30" s="5">
        <v>1</v>
      </c>
      <c r="J30" s="53" t="s">
        <v>99</v>
      </c>
      <c r="M30">
        <v>400</v>
      </c>
      <c r="N30">
        <f t="shared" si="3"/>
        <v>400</v>
      </c>
    </row>
    <row r="31" spans="1:15" x14ac:dyDescent="0.25">
      <c r="A31" s="11"/>
      <c r="B31" s="11"/>
      <c r="C31" s="11"/>
      <c r="D31" s="11"/>
      <c r="E31" s="11"/>
      <c r="F31" s="11"/>
      <c r="G31" s="11"/>
      <c r="I31" s="5">
        <v>1</v>
      </c>
      <c r="J31" s="53" t="s">
        <v>115</v>
      </c>
      <c r="M31">
        <v>230</v>
      </c>
      <c r="N31">
        <f t="shared" si="3"/>
        <v>230</v>
      </c>
    </row>
    <row r="32" spans="1:15" x14ac:dyDescent="0.25">
      <c r="I32" s="5">
        <v>1</v>
      </c>
      <c r="J32" s="53" t="s">
        <v>114</v>
      </c>
      <c r="M32">
        <v>280</v>
      </c>
      <c r="N32">
        <f t="shared" si="3"/>
        <v>280</v>
      </c>
    </row>
    <row r="33" spans="6:11" x14ac:dyDescent="0.25">
      <c r="J33" s="53"/>
    </row>
    <row r="34" spans="6:11" x14ac:dyDescent="0.25">
      <c r="J34" s="53"/>
    </row>
    <row r="35" spans="6:11" x14ac:dyDescent="0.25">
      <c r="J35" s="53">
        <f>(400*20)</f>
        <v>8000</v>
      </c>
      <c r="K35" s="5">
        <f>(16*20)</f>
        <v>320</v>
      </c>
    </row>
    <row r="36" spans="6:11" x14ac:dyDescent="0.25">
      <c r="J36" s="53"/>
    </row>
    <row r="37" spans="6:11" x14ac:dyDescent="0.25">
      <c r="F37" s="5" t="s">
        <v>108</v>
      </c>
      <c r="J37" s="53" t="s">
        <v>109</v>
      </c>
    </row>
    <row r="38" spans="6:11" x14ac:dyDescent="0.25">
      <c r="F38" s="39" t="s">
        <v>37</v>
      </c>
      <c r="G38" s="39"/>
      <c r="H38" s="39"/>
      <c r="I38" s="39"/>
      <c r="J38" t="s">
        <v>101</v>
      </c>
    </row>
    <row r="39" spans="6:11" x14ac:dyDescent="0.25">
      <c r="F39" s="39" t="s">
        <v>38</v>
      </c>
      <c r="G39" s="39"/>
      <c r="H39" s="39"/>
      <c r="I39" s="39"/>
      <c r="J39"/>
    </row>
    <row r="40" spans="6:11" x14ac:dyDescent="0.25">
      <c r="F40" s="71" t="s">
        <v>39</v>
      </c>
      <c r="G40" s="71"/>
      <c r="H40" s="71"/>
      <c r="I40" s="71"/>
      <c r="J40" t="s">
        <v>102</v>
      </c>
      <c r="K40" s="5" t="s">
        <v>110</v>
      </c>
    </row>
    <row r="41" spans="6:11" x14ac:dyDescent="0.25">
      <c r="F41" s="39" t="s">
        <v>40</v>
      </c>
      <c r="G41" s="39"/>
      <c r="H41" s="39"/>
      <c r="I41" s="39"/>
      <c r="J41"/>
    </row>
    <row r="42" spans="6:11" x14ac:dyDescent="0.25">
      <c r="F42" s="39" t="s">
        <v>41</v>
      </c>
      <c r="G42" s="39"/>
      <c r="H42" s="39"/>
      <c r="I42" s="39"/>
      <c r="J42" t="s">
        <v>103</v>
      </c>
      <c r="K42" s="5" t="s">
        <v>111</v>
      </c>
    </row>
    <row r="43" spans="6:11" x14ac:dyDescent="0.25">
      <c r="F43" s="71" t="s">
        <v>42</v>
      </c>
      <c r="G43" s="71"/>
      <c r="H43" s="71"/>
      <c r="I43" s="71"/>
      <c r="J43"/>
    </row>
    <row r="44" spans="6:11" x14ac:dyDescent="0.25">
      <c r="J44" t="s">
        <v>104</v>
      </c>
      <c r="K44" s="5" t="s">
        <v>113</v>
      </c>
    </row>
    <row r="45" spans="6:11" x14ac:dyDescent="0.25">
      <c r="J45"/>
    </row>
    <row r="46" spans="6:11" x14ac:dyDescent="0.25">
      <c r="J46" t="s">
        <v>105</v>
      </c>
    </row>
    <row r="47" spans="6:11" x14ac:dyDescent="0.25">
      <c r="J47"/>
    </row>
    <row r="48" spans="6:11" x14ac:dyDescent="0.25">
      <c r="J48" t="s">
        <v>106</v>
      </c>
      <c r="K48" s="5" t="s">
        <v>112</v>
      </c>
    </row>
    <row r="49" spans="10:10" x14ac:dyDescent="0.25">
      <c r="J49"/>
    </row>
    <row r="50" spans="10:10" x14ac:dyDescent="0.25">
      <c r="J50" t="s">
        <v>107</v>
      </c>
    </row>
  </sheetData>
  <mergeCells count="2">
    <mergeCell ref="F43:I43"/>
    <mergeCell ref="F40:I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K9"/>
  <sheetViews>
    <sheetView workbookViewId="0">
      <selection activeCell="M9" sqref="M9"/>
    </sheetView>
  </sheetViews>
  <sheetFormatPr baseColWidth="10" defaultColWidth="9.140625" defaultRowHeight="15" x14ac:dyDescent="0.25"/>
  <cols>
    <col min="5" max="5" width="10.28515625" bestFit="1" customWidth="1"/>
    <col min="6" max="6" width="5" customWidth="1"/>
    <col min="7" max="7" width="11.140625" bestFit="1" customWidth="1"/>
    <col min="9" max="9" width="15" bestFit="1" customWidth="1"/>
    <col min="10" max="10" width="14" bestFit="1" customWidth="1"/>
    <col min="11" max="11" width="9.140625" customWidth="1"/>
  </cols>
  <sheetData>
    <row r="1" spans="5:11" ht="15.75" thickBot="1" x14ac:dyDescent="0.3"/>
    <row r="2" spans="5:11" ht="15.75" thickBot="1" x14ac:dyDescent="0.3">
      <c r="E2" s="30" t="s">
        <v>79</v>
      </c>
    </row>
    <row r="3" spans="5:11" x14ac:dyDescent="0.25">
      <c r="E3" s="45"/>
      <c r="F3" s="46"/>
      <c r="G3" s="46"/>
      <c r="H3" s="46"/>
      <c r="I3" s="46"/>
      <c r="J3" s="46"/>
      <c r="K3" s="47"/>
    </row>
    <row r="4" spans="5:11" x14ac:dyDescent="0.25">
      <c r="E4" s="9"/>
      <c r="F4" s="10"/>
      <c r="G4" s="10"/>
      <c r="H4" s="10"/>
      <c r="I4" s="10"/>
      <c r="J4" s="10"/>
      <c r="K4" s="12"/>
    </row>
    <row r="5" spans="5:11" x14ac:dyDescent="0.25">
      <c r="E5" s="9"/>
      <c r="F5" s="10"/>
      <c r="G5" s="10"/>
      <c r="H5" s="10"/>
      <c r="I5" s="10"/>
      <c r="J5" s="10"/>
      <c r="K5" s="12"/>
    </row>
    <row r="6" spans="5:11" x14ac:dyDescent="0.25">
      <c r="E6" s="9"/>
      <c r="F6" s="10"/>
      <c r="G6" s="10"/>
      <c r="H6" s="10"/>
      <c r="I6" s="10"/>
      <c r="J6" s="10"/>
      <c r="K6" s="12"/>
    </row>
    <row r="7" spans="5:11" ht="15.75" thickBot="1" x14ac:dyDescent="0.3">
      <c r="E7" s="13"/>
      <c r="F7" s="48"/>
      <c r="G7" s="48"/>
      <c r="H7" s="48"/>
      <c r="I7" s="48"/>
      <c r="J7" s="48"/>
      <c r="K7" s="49"/>
    </row>
    <row r="8" spans="5:11" ht="15.75" thickBot="1" x14ac:dyDescent="0.3">
      <c r="E8" s="30" t="s">
        <v>80</v>
      </c>
    </row>
    <row r="9" spans="5:11" ht="15.75" thickBot="1" x14ac:dyDescent="0.3">
      <c r="E9" s="28" t="s">
        <v>64</v>
      </c>
      <c r="F9" s="7" t="s">
        <v>23</v>
      </c>
      <c r="G9" s="7" t="s">
        <v>4</v>
      </c>
      <c r="H9" s="7" t="s">
        <v>57</v>
      </c>
      <c r="I9" s="7" t="s">
        <v>66</v>
      </c>
      <c r="J9" s="7" t="s">
        <v>2</v>
      </c>
      <c r="K9" s="29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2018-06-07T20:18:12Z</dcterms:modified>
</cp:coreProperties>
</file>