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/>
  <xr:revisionPtr revIDLastSave="5586" documentId="13_ncr:1_{6563736C-E710-4511-A53E-178A911EEAA1}" xr6:coauthVersionLast="47" xr6:coauthVersionMax="47" xr10:uidLastSave="{FAED7119-F115-46B0-A3D1-E64314E29364}"/>
  <bookViews>
    <workbookView xWindow="-120" yWindow="-120" windowWidth="20730" windowHeight="10710" xr2:uid="{00000000-000D-0000-FFFF-FFFF00000000}"/>
  </bookViews>
  <sheets>
    <sheet name="Analises" sheetId="9" r:id="rId1"/>
    <sheet name="BD" sheetId="10" r:id="rId2"/>
  </sheets>
  <definedNames>
    <definedName name="_xlnm._FilterDatabase" localSheetId="0" hidden="1">Analises!$Z$42:$Z$44</definedName>
    <definedName name="ano">BD!$K:$K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5" i="9" l="1"/>
  <c r="C220" i="9"/>
  <c r="D220" i="9"/>
  <c r="E220" i="9"/>
  <c r="F220" i="9"/>
  <c r="G220" i="9"/>
  <c r="H220" i="9"/>
  <c r="I220" i="9"/>
  <c r="J220" i="9"/>
  <c r="K220" i="9"/>
  <c r="L220" i="9"/>
  <c r="M220" i="9"/>
  <c r="N220" i="9"/>
  <c r="O220" i="9"/>
  <c r="P220" i="9"/>
  <c r="Q220" i="9"/>
  <c r="R220" i="9"/>
  <c r="C221" i="9"/>
  <c r="D221" i="9"/>
  <c r="E221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C222" i="9"/>
  <c r="D222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C223" i="9"/>
  <c r="D223" i="9"/>
  <c r="E223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R223" i="9"/>
  <c r="C224" i="9"/>
  <c r="D224" i="9"/>
  <c r="E224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R224" i="9"/>
  <c r="D219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Q219" i="9"/>
  <c r="R219" i="9"/>
  <c r="C219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C146" i="9"/>
  <c r="C225" i="9" l="1"/>
  <c r="Q225" i="9"/>
  <c r="M225" i="9"/>
  <c r="I225" i="9"/>
  <c r="E225" i="9"/>
  <c r="R225" i="9"/>
  <c r="N225" i="9"/>
  <c r="J225" i="9"/>
  <c r="F225" i="9"/>
  <c r="P225" i="9"/>
  <c r="L225" i="9"/>
  <c r="H225" i="9"/>
  <c r="D225" i="9"/>
  <c r="O225" i="9"/>
  <c r="K225" i="9"/>
  <c r="G225" i="9"/>
  <c r="S224" i="9"/>
  <c r="S223" i="9"/>
  <c r="S222" i="9"/>
  <c r="S221" i="9"/>
  <c r="S219" i="9"/>
  <c r="S220" i="9"/>
  <c r="O151" i="9"/>
  <c r="G151" i="9"/>
  <c r="K151" i="9"/>
  <c r="F151" i="9"/>
  <c r="N151" i="9"/>
  <c r="E151" i="9"/>
  <c r="R151" i="9"/>
  <c r="Q151" i="9"/>
  <c r="M151" i="9"/>
  <c r="I151" i="9"/>
  <c r="D151" i="9"/>
  <c r="L151" i="9"/>
  <c r="P151" i="9"/>
  <c r="H151" i="9"/>
  <c r="J151" i="9"/>
  <c r="S147" i="9"/>
  <c r="S148" i="9"/>
  <c r="S149" i="9"/>
  <c r="S150" i="9"/>
  <c r="C151" i="9"/>
  <c r="S146" i="9"/>
  <c r="S225" i="9" l="1"/>
  <c r="S151" i="9"/>
  <c r="C230" i="9" l="1"/>
  <c r="G175" i="9"/>
  <c r="L46" i="9"/>
  <c r="R46" i="9"/>
  <c r="G80" i="9" l="1"/>
  <c r="G77" i="9"/>
  <c r="F80" i="9"/>
  <c r="F79" i="9"/>
  <c r="F77" i="9"/>
  <c r="D80" i="9"/>
  <c r="D77" i="9"/>
  <c r="C80" i="9"/>
  <c r="C77" i="9"/>
  <c r="E81" i="9"/>
  <c r="E80" i="9"/>
  <c r="E77" i="9"/>
  <c r="C11" i="9" l="1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C10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C46" i="9"/>
  <c r="D46" i="9"/>
  <c r="E46" i="9"/>
  <c r="F46" i="9"/>
  <c r="G46" i="9"/>
  <c r="H46" i="9"/>
  <c r="I46" i="9"/>
  <c r="J46" i="9"/>
  <c r="K46" i="9"/>
  <c r="M46" i="9"/>
  <c r="N46" i="9"/>
  <c r="O46" i="9"/>
  <c r="P46" i="9"/>
  <c r="Q46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C42" i="9"/>
  <c r="C78" i="9"/>
  <c r="D78" i="9"/>
  <c r="E78" i="9"/>
  <c r="F78" i="9"/>
  <c r="G78" i="9"/>
  <c r="C79" i="9"/>
  <c r="D79" i="9"/>
  <c r="E79" i="9"/>
  <c r="G79" i="9"/>
  <c r="C81" i="9"/>
  <c r="D81" i="9"/>
  <c r="F81" i="9"/>
  <c r="G81" i="9"/>
  <c r="C173" i="9"/>
  <c r="D173" i="9"/>
  <c r="E173" i="9"/>
  <c r="F173" i="9"/>
  <c r="G173" i="9"/>
  <c r="C174" i="9"/>
  <c r="D174" i="9"/>
  <c r="E174" i="9"/>
  <c r="F174" i="9"/>
  <c r="G174" i="9"/>
  <c r="C175" i="9"/>
  <c r="D175" i="9"/>
  <c r="E175" i="9"/>
  <c r="F175" i="9"/>
  <c r="C176" i="9"/>
  <c r="D176" i="9"/>
  <c r="E176" i="9"/>
  <c r="F176" i="9"/>
  <c r="G176" i="9"/>
  <c r="D172" i="9"/>
  <c r="E172" i="9"/>
  <c r="F172" i="9"/>
  <c r="G172" i="9"/>
  <c r="C172" i="9"/>
  <c r="G231" i="9"/>
  <c r="G232" i="9"/>
  <c r="G233" i="9"/>
  <c r="G234" i="9"/>
  <c r="G235" i="9"/>
  <c r="G230" i="9"/>
  <c r="F231" i="9"/>
  <c r="F232" i="9"/>
  <c r="F233" i="9"/>
  <c r="F234" i="9"/>
  <c r="F235" i="9"/>
  <c r="F230" i="9"/>
  <c r="E231" i="9"/>
  <c r="E232" i="9"/>
  <c r="E233" i="9"/>
  <c r="E234" i="9"/>
  <c r="E235" i="9"/>
  <c r="E230" i="9"/>
  <c r="D231" i="9"/>
  <c r="D232" i="9"/>
  <c r="D233" i="9"/>
  <c r="D234" i="9"/>
  <c r="D235" i="9"/>
  <c r="D230" i="9"/>
  <c r="C231" i="9"/>
  <c r="C232" i="9"/>
  <c r="C233" i="9"/>
  <c r="C234" i="9"/>
  <c r="C235" i="9"/>
  <c r="H174" i="9" l="1"/>
  <c r="H172" i="9"/>
  <c r="H176" i="9"/>
  <c r="H235" i="9"/>
  <c r="H173" i="9"/>
  <c r="H233" i="9"/>
  <c r="H231" i="9"/>
  <c r="H234" i="9"/>
  <c r="H230" i="9"/>
  <c r="H232" i="9"/>
  <c r="Z82" i="9"/>
  <c r="D85" i="9" s="1"/>
  <c r="Z77" i="9"/>
  <c r="AA77" i="9"/>
  <c r="S46" i="9"/>
  <c r="D15" i="9"/>
  <c r="P15" i="9"/>
  <c r="J15" i="9"/>
  <c r="M15" i="9"/>
  <c r="O15" i="9"/>
  <c r="K15" i="9"/>
  <c r="G15" i="9"/>
  <c r="C47" i="9"/>
  <c r="F177" i="9"/>
  <c r="P47" i="9"/>
  <c r="G177" i="9"/>
  <c r="I47" i="9"/>
  <c r="R47" i="9"/>
  <c r="D236" i="9"/>
  <c r="C177" i="9"/>
  <c r="D177" i="9"/>
  <c r="E177" i="9"/>
  <c r="C236" i="9"/>
  <c r="F236" i="9"/>
  <c r="E236" i="9"/>
  <c r="E82" i="9"/>
  <c r="M47" i="9"/>
  <c r="O47" i="9"/>
  <c r="S45" i="9"/>
  <c r="D47" i="9"/>
  <c r="E47" i="9"/>
  <c r="G47" i="9"/>
  <c r="F47" i="9"/>
  <c r="H47" i="9"/>
  <c r="S44" i="9"/>
  <c r="J47" i="9"/>
  <c r="K47" i="9"/>
  <c r="L47" i="9"/>
  <c r="N47" i="9"/>
  <c r="H15" i="9"/>
  <c r="L15" i="9"/>
  <c r="E15" i="9"/>
  <c r="I15" i="9"/>
  <c r="G236" i="9"/>
  <c r="H78" i="9"/>
  <c r="C82" i="9"/>
  <c r="H79" i="9"/>
  <c r="H77" i="9"/>
  <c r="H81" i="9"/>
  <c r="D82" i="9"/>
  <c r="F82" i="9"/>
  <c r="G82" i="9"/>
  <c r="H80" i="9"/>
  <c r="F15" i="9"/>
  <c r="Q15" i="9"/>
  <c r="Q47" i="9"/>
  <c r="S43" i="9"/>
  <c r="S42" i="9"/>
  <c r="R15" i="9"/>
  <c r="N15" i="9"/>
  <c r="S10" i="9"/>
  <c r="S11" i="9"/>
  <c r="S12" i="9"/>
  <c r="S13" i="9"/>
  <c r="S14" i="9"/>
  <c r="C15" i="9"/>
  <c r="F84" i="9" l="1"/>
  <c r="G84" i="9"/>
  <c r="D84" i="9"/>
  <c r="C84" i="9"/>
  <c r="E84" i="9"/>
  <c r="F83" i="9"/>
  <c r="G83" i="9"/>
  <c r="H236" i="9"/>
  <c r="H177" i="9"/>
  <c r="C85" i="9"/>
  <c r="G85" i="9"/>
  <c r="F85" i="9"/>
  <c r="E85" i="9"/>
  <c r="AB77" i="9"/>
  <c r="AC77" i="9" s="1"/>
  <c r="E83" i="9"/>
  <c r="C83" i="9"/>
  <c r="D83" i="9"/>
  <c r="S47" i="9"/>
  <c r="E49" i="9"/>
  <c r="I49" i="9"/>
  <c r="M49" i="9"/>
  <c r="Q49" i="9"/>
  <c r="E48" i="9"/>
  <c r="I48" i="9"/>
  <c r="M48" i="9"/>
  <c r="Q48" i="9"/>
  <c r="G49" i="9"/>
  <c r="O49" i="9"/>
  <c r="C49" i="9"/>
  <c r="K48" i="9"/>
  <c r="C48" i="9"/>
  <c r="H49" i="9"/>
  <c r="P49" i="9"/>
  <c r="H48" i="9"/>
  <c r="P48" i="9"/>
  <c r="F49" i="9"/>
  <c r="J49" i="9"/>
  <c r="N49" i="9"/>
  <c r="R49" i="9"/>
  <c r="F48" i="9"/>
  <c r="J48" i="9"/>
  <c r="N48" i="9"/>
  <c r="R48" i="9"/>
  <c r="AC42" i="9"/>
  <c r="K49" i="9"/>
  <c r="G48" i="9"/>
  <c r="O48" i="9"/>
  <c r="D49" i="9"/>
  <c r="L49" i="9"/>
  <c r="D48" i="9"/>
  <c r="L48" i="9"/>
  <c r="AA42" i="9"/>
  <c r="Z42" i="9"/>
  <c r="H82" i="9"/>
  <c r="S15" i="9"/>
  <c r="AB42" i="9" l="1"/>
</calcChain>
</file>

<file path=xl/sharedStrings.xml><?xml version="1.0" encoding="utf-8"?>
<sst xmlns="http://schemas.openxmlformats.org/spreadsheetml/2006/main" count="3622" uniqueCount="107">
  <si>
    <t>Lucro</t>
  </si>
  <si>
    <t>Produto 1</t>
  </si>
  <si>
    <t>Governo</t>
  </si>
  <si>
    <t>Produto 2</t>
  </si>
  <si>
    <t>Produto 3</t>
  </si>
  <si>
    <t>Produto 4</t>
  </si>
  <si>
    <t>Produto 5</t>
  </si>
  <si>
    <t>Produto 6</t>
  </si>
  <si>
    <t>Canadá</t>
  </si>
  <si>
    <t>Alemanha</t>
  </si>
  <si>
    <t>EUA</t>
  </si>
  <si>
    <t>Pequenas Empresas</t>
  </si>
  <si>
    <t>Vendas Online</t>
  </si>
  <si>
    <t>Médias Empresas</t>
  </si>
  <si>
    <t>Grandes Empresas</t>
  </si>
  <si>
    <t>Janeiro</t>
  </si>
  <si>
    <t>Fevereiro</t>
  </si>
  <si>
    <t>Junho</t>
  </si>
  <si>
    <t>Dezembro</t>
  </si>
  <si>
    <t>Março</t>
  </si>
  <si>
    <t>Julho</t>
  </si>
  <si>
    <t>Agosto</t>
  </si>
  <si>
    <t>Setembro</t>
  </si>
  <si>
    <t>Outubro</t>
  </si>
  <si>
    <t>Novembro</t>
  </si>
  <si>
    <t>Maio</t>
  </si>
  <si>
    <t>Chile</t>
  </si>
  <si>
    <t>França</t>
  </si>
  <si>
    <t>Abril</t>
  </si>
  <si>
    <t>Países</t>
  </si>
  <si>
    <t>Total</t>
  </si>
  <si>
    <t>Faturamento Médio</t>
  </si>
  <si>
    <t>Faturamento Bruto</t>
  </si>
  <si>
    <t>Descontos</t>
  </si>
  <si>
    <t>Faturamento Líquido</t>
  </si>
  <si>
    <t>Custos</t>
  </si>
  <si>
    <t>Margem de Lucro</t>
  </si>
  <si>
    <t>Clientes</t>
  </si>
  <si>
    <t>Produtos</t>
  </si>
  <si>
    <t>Tabela 1 - Análise de geração de lucro por país e por período</t>
  </si>
  <si>
    <t xml:space="preserve">1 - A empresa analisada gerou lucro ou prejuízo no período? </t>
  </si>
  <si>
    <t>Tabela 2 - Análise do faturamento por país e por período</t>
  </si>
  <si>
    <t>tipo_de_clientes</t>
  </si>
  <si>
    <t>pais</t>
  </si>
  <si>
    <t>produto</t>
  </si>
  <si>
    <t>valor_total</t>
  </si>
  <si>
    <t>desconto</t>
  </si>
  <si>
    <t>valor_total_desconto</t>
  </si>
  <si>
    <t>custo_total</t>
  </si>
  <si>
    <t>lucro</t>
  </si>
  <si>
    <t>data</t>
  </si>
  <si>
    <t>mes</t>
  </si>
  <si>
    <t>ano</t>
  </si>
  <si>
    <t>01/01/2019</t>
  </si>
  <si>
    <t>01/12/2019</t>
  </si>
  <si>
    <t>01/09/2019</t>
  </si>
  <si>
    <t>01/06/2019</t>
  </si>
  <si>
    <t>01/07/2019</t>
  </si>
  <si>
    <t>01/03/2019</t>
  </si>
  <si>
    <t>01/10/2018</t>
  </si>
  <si>
    <t>01/10/2019</t>
  </si>
  <si>
    <t>01/04/2019</t>
  </si>
  <si>
    <t>01/02/2019</t>
  </si>
  <si>
    <t>01/09/2018</t>
  </si>
  <si>
    <t>01/11/2018</t>
  </si>
  <si>
    <t>01/05/2019</t>
  </si>
  <si>
    <t>01/08/2019</t>
  </si>
  <si>
    <t>01/12/2018</t>
  </si>
  <si>
    <t>01/11/2019</t>
  </si>
  <si>
    <t>Grandes empresas</t>
  </si>
  <si>
    <t>Médias empresas</t>
  </si>
  <si>
    <t>Pequenas empresas</t>
  </si>
  <si>
    <t>Vendas online</t>
  </si>
  <si>
    <t>3 - Qual mês foi registrado o período de maior faturamento da empresa?</t>
  </si>
  <si>
    <t xml:space="preserve">4 - Qual valor total de descontos concedidos sobre as vendas no período? </t>
  </si>
  <si>
    <t>5 - Qual país gera maior margem de lucro para a empresa em todo o período de análise?</t>
  </si>
  <si>
    <t xml:space="preserve">6 - Qual país representa o maior faturamento da empresa em todo período? </t>
  </si>
  <si>
    <t>7 - Qual tipo de cliente representa o maior faturamento da empresa em todo período?</t>
  </si>
  <si>
    <t>8 - Qual tipo de cliente resulta em uma maior margem de lucro para a empresa?</t>
  </si>
  <si>
    <t>9 - Algum produto gerou prejuízo para esta empresa no período analisado?</t>
  </si>
  <si>
    <t>10 - Qual faturamento total e margem de lucro de cada produto?</t>
  </si>
  <si>
    <t>% Maior FL em relação Média</t>
  </si>
  <si>
    <t>Dif</t>
  </si>
  <si>
    <t>Maior FL por período</t>
  </si>
  <si>
    <t>Maior FL do período</t>
  </si>
  <si>
    <t>Menor FL do período</t>
  </si>
  <si>
    <t>% Dif FL</t>
  </si>
  <si>
    <t>Embora o "Produto 1" tenha tido um desempenho abaixo dos demais em termos de lucratividade, todos os produtos encerraram o período com saldo positivo, sem gerar prejuízo.</t>
  </si>
  <si>
    <r>
      <t>Resposta 8: o cliente com maior margem de lucro é "</t>
    </r>
    <r>
      <rPr>
        <sz val="12"/>
        <color theme="1"/>
        <rFont val="Arial"/>
        <family val="2"/>
      </rPr>
      <t>Vendas Online" -</t>
    </r>
    <r>
      <rPr>
        <b/>
        <sz val="12"/>
        <color theme="1"/>
        <rFont val="Arial"/>
        <family val="2"/>
      </rPr>
      <t xml:space="preserve"> 72,7%</t>
    </r>
    <r>
      <rPr>
        <sz val="12"/>
        <color theme="1"/>
        <rFont val="Arial"/>
        <family val="2"/>
      </rPr>
      <t>.</t>
    </r>
  </si>
  <si>
    <r>
      <t>Resposta 7: o tipo de cliente com maior faturamento é o</t>
    </r>
    <r>
      <rPr>
        <b/>
        <sz val="12"/>
        <color theme="1"/>
        <rFont val="Arial"/>
        <family val="2"/>
      </rPr>
      <t xml:space="preserve"> "</t>
    </r>
    <r>
      <rPr>
        <sz val="12"/>
        <color theme="1"/>
        <rFont val="Arial"/>
        <family val="2"/>
      </rPr>
      <t>Governo"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 xml:space="preserve">– </t>
    </r>
    <r>
      <rPr>
        <b/>
        <sz val="12"/>
        <color theme="1"/>
        <rFont val="Arial"/>
        <family val="2"/>
      </rPr>
      <t>USD 52,5 Mi.</t>
    </r>
  </si>
  <si>
    <r>
      <rPr>
        <sz val="12"/>
        <color theme="1"/>
        <rFont val="Arial"/>
        <family val="2"/>
      </rPr>
      <t>Resposta 4: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 xml:space="preserve">o valor total de desconto foi de </t>
    </r>
    <r>
      <rPr>
        <b/>
        <sz val="12"/>
        <color theme="1"/>
        <rFont val="Arial"/>
        <family val="2"/>
      </rPr>
      <t>USD 9,2 Mi</t>
    </r>
    <r>
      <rPr>
        <sz val="12"/>
        <color theme="1"/>
        <rFont val="Arial"/>
        <family val="2"/>
      </rPr>
      <t>.</t>
    </r>
  </si>
  <si>
    <t>FL Médio</t>
  </si>
  <si>
    <t>Média Descontos</t>
  </si>
  <si>
    <t>Tabela 3 - Análise financeira por região</t>
  </si>
  <si>
    <t>Resposta 9: dos produtos analisados,  o "Produto 3" foi o que liderou as vendas e e apenas esse produto não registrou lucro negativo ao longo dos meses.</t>
  </si>
  <si>
    <t>Tabela 4 - Análise de geração de lucro por cliente e por período</t>
  </si>
  <si>
    <t>Tabela 5 - Análise financeira por tipo de clientes</t>
  </si>
  <si>
    <r>
      <rPr>
        <sz val="12"/>
        <color theme="1"/>
        <rFont val="Arial"/>
        <family val="2"/>
      </rPr>
      <t xml:space="preserve">Resposta 1: a empresa gerou lucro e o valor total aproximado foi de </t>
    </r>
    <r>
      <rPr>
        <b/>
        <sz val="12"/>
        <rFont val="Arial"/>
        <family val="2"/>
      </rPr>
      <t>USD 15,7 Mi.</t>
    </r>
  </si>
  <si>
    <t>Tabela 6 - Análise financeira por produto</t>
  </si>
  <si>
    <t>Tabela 6 - Análise de geração de lucro por produto e por período</t>
  </si>
  <si>
    <r>
      <rPr>
        <sz val="12"/>
        <color theme="1"/>
        <rFont val="Arial"/>
        <family val="2"/>
      </rPr>
      <t>Resposta 6: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 xml:space="preserve">os "EUA" se destacaram com um faturamento bruto de </t>
    </r>
    <r>
      <rPr>
        <b/>
        <sz val="12"/>
        <color theme="1"/>
        <rFont val="Arial"/>
        <family val="2"/>
      </rPr>
      <t>USD 27,3 Mi</t>
    </r>
    <r>
      <rPr>
        <sz val="12"/>
        <color theme="1"/>
        <rFont val="Arial"/>
        <family val="2"/>
      </rPr>
      <t xml:space="preserve"> e um faturamento líquido de </t>
    </r>
    <r>
      <rPr>
        <b/>
        <sz val="12"/>
        <color theme="1"/>
        <rFont val="Arial"/>
        <family val="2"/>
      </rPr>
      <t>USD 25,0 M</t>
    </r>
    <r>
      <rPr>
        <sz val="12"/>
        <color theme="1"/>
        <rFont val="Arial"/>
        <family val="2"/>
      </rPr>
      <t>i.</t>
    </r>
  </si>
  <si>
    <r>
      <t xml:space="preserve">Resposta 5: a "Alemanha" alcançou a maior margem de lucro, com </t>
    </r>
    <r>
      <rPr>
        <b/>
        <sz val="12"/>
        <color theme="1"/>
        <rFont val="Arial"/>
        <family val="2"/>
      </rPr>
      <t>14,5%</t>
    </r>
    <r>
      <rPr>
        <sz val="12"/>
        <color theme="1"/>
        <rFont val="Arial"/>
        <family val="2"/>
      </rPr>
      <t xml:space="preserve">. </t>
    </r>
  </si>
  <si>
    <t xml:space="preserve">Esse desempenho está relacionado aos descontos e custos mais moderados em comparação com outros países. </t>
  </si>
  <si>
    <t>Isso sugere uma gestão mais eficiente das estratégias de precificação e custos operacionais do país.</t>
  </si>
  <si>
    <t xml:space="preserve">2 - Qual faturamento médio mensal desta empresa? </t>
  </si>
  <si>
    <r>
      <rPr>
        <sz val="12"/>
        <rFont val="Arial"/>
        <family val="2"/>
      </rPr>
      <t>Resposta 2: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o faturamento médio mensal da empresa é </t>
    </r>
    <r>
      <rPr>
        <b/>
        <sz val="12"/>
        <rFont val="Arial"/>
        <family val="2"/>
      </rPr>
      <t>USD 7,4 Mi</t>
    </r>
    <r>
      <rPr>
        <sz val="12"/>
        <rFont val="Arial"/>
        <family val="2"/>
      </rPr>
      <t>.</t>
    </r>
  </si>
  <si>
    <r>
      <rPr>
        <sz val="12"/>
        <rFont val="Arial"/>
        <family val="2"/>
      </rPr>
      <t>Resposta 3: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o mês de maior faturamento foi </t>
    </r>
    <r>
      <rPr>
        <b/>
        <sz val="12"/>
        <rFont val="Arial"/>
        <family val="2"/>
      </rPr>
      <t>Out/2019</t>
    </r>
    <r>
      <rPr>
        <sz val="12"/>
        <rFont val="Arial"/>
        <family val="2"/>
      </rPr>
      <t xml:space="preserve"> com um valor total de </t>
    </r>
    <r>
      <rPr>
        <b/>
        <sz val="12"/>
        <rFont val="Arial"/>
        <family val="2"/>
      </rPr>
      <t>USD 12,4 Mi</t>
    </r>
    <r>
      <rPr>
        <sz val="12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</si>
</sst>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$-409]* #,##0_ ;_-[$$-409]* \-#,##0\ ;_-[$$-409]* &quot;-&quot;??_ ;_-@_ "/>
    <numFmt numFmtId="165" formatCode="_-* #,##0_-;\-* #,##0_-;_-* &quot;-&quot;??_-;_-@_-"/>
    <numFmt numFmtId="166" formatCode="0.0%"/>
    <numFmt numFmtId="167" formatCode="_(&quot;$&quot;* #,##0.00_);_(&quot;$&quot;* \(#,##0.00\);_(&quot;$&quot;* &quot;-&quot;??_);_(@_)"/>
    <numFmt numFmtId="168" formatCode="_-[$USD]\ * #,##0_-;\-[$USD]\ * #,##0_-;_-[$USD]\ * &quot;-&quot;_-;_-@_-"/>
    <numFmt numFmtId="169" formatCode="_(* #,##0_);_(* \(#,##0\);_(* &quot;-&quot;??_);_(@_)"/>
    <numFmt numFmtId="170" formatCode="&quot;$&quot;#,##0"/>
    <numFmt numFmtId="171" formatCode="_(* #,##0_);[Red]_(* \(#,##0\);_(* &quot;-&quot;??_);_(@_)"/>
    <numFmt numFmtId="172" formatCode="_-[$$-409]* #,##0.00_ ;_-[$$-409]* \-#,##0.00\ ;_-[$$-409]* &quot;-&quot;??_ ;_-@_ "/>
    <numFmt numFmtId="173" formatCode="_-[$$-409]* #,##0_ ;_-[$$-409]* \-#,##0\ ;_-[$$-409]* &quot;-&quot;_ ;_-@_ "/>
    <numFmt numFmtId="174" formatCode="[&gt;=50]0.0,\ &quot;K&quot;;General"/>
    <numFmt numFmtId="175" formatCode="[&lt;999950]&quot;$&quot;\ 0.0,\ &quot;K&quot;;[&lt;999950000]&quot;$&quot;\ 0.0,,\ &quot;M&quot;;&quot;$&quot;\ 0.0,,,\ &quot;B&quot;"/>
    <numFmt numFmtId="176" formatCode="&quot;$&quot;#,##0_);[Red]\(&quot;$&quot;#,##0\)"/>
    <numFmt numFmtId="177" formatCode="#,###,,&quot;M&quot;;\-#,##0;_(* &quot;-&quot;??_);_(@_)"/>
    <numFmt numFmtId="178" formatCode="##,##0\ &quot;M&quot;;\-#,##0;_(* &quot;-&quot;??_);_(@_)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5" tint="-0.499984740745262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theme="0" tint="-0.249977111117893"/>
      <name val="Arial"/>
      <family val="2"/>
    </font>
    <font>
      <b/>
      <sz val="12"/>
      <color theme="5" tint="-0.49998474074526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Segoe UI"/>
      <family val="2"/>
    </font>
    <font>
      <sz val="11"/>
      <color rgb="FF333F4F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E4600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752"/>
        <bgColor indexed="64"/>
      </patternFill>
    </fill>
    <fill>
      <patternFill patternType="solid">
        <fgColor rgb="FF15C5D7"/>
        <bgColor indexed="64"/>
      </patternFill>
    </fill>
    <fill>
      <patternFill patternType="solid">
        <fgColor rgb="FF001F3F"/>
        <bgColor indexed="64"/>
      </patternFill>
    </fill>
    <fill>
      <patternFill patternType="solid">
        <fgColor rgb="FFE6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898B8D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90">
    <xf numFmtId="0" fontId="0" fillId="0" borderId="0" xfId="0"/>
    <xf numFmtId="0" fontId="6" fillId="0" borderId="4" xfId="0" applyFont="1" applyBorder="1" applyAlignment="1">
      <alignment horizontal="center" vertical="top"/>
    </xf>
    <xf numFmtId="0" fontId="7" fillId="0" borderId="0" xfId="0" applyFont="1"/>
    <xf numFmtId="0" fontId="8" fillId="0" borderId="0" xfId="0" applyFont="1"/>
    <xf numFmtId="0" fontId="9" fillId="0" borderId="0" xfId="0" applyFont="1"/>
    <xf numFmtId="165" fontId="8" fillId="0" borderId="0" xfId="0" applyNumberFormat="1" applyFont="1"/>
    <xf numFmtId="0" fontId="11" fillId="0" borderId="0" xfId="0" applyFont="1"/>
    <xf numFmtId="0" fontId="12" fillId="0" borderId="0" xfId="0" applyFont="1"/>
    <xf numFmtId="0" fontId="13" fillId="4" borderId="0" xfId="0" applyFont="1" applyFill="1" applyAlignment="1">
      <alignment horizontal="center" vertical="center"/>
    </xf>
    <xf numFmtId="17" fontId="13" fillId="2" borderId="0" xfId="0" applyNumberFormat="1" applyFont="1" applyFill="1" applyAlignment="1">
      <alignment horizontal="center" vertical="center"/>
    </xf>
    <xf numFmtId="17" fontId="13" fillId="5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8" fillId="0" borderId="0" xfId="1" applyNumberFormat="1" applyFont="1" applyAlignment="1">
      <alignment vertical="center"/>
    </xf>
    <xf numFmtId="164" fontId="10" fillId="0" borderId="2" xfId="1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4" fontId="10" fillId="0" borderId="1" xfId="0" applyNumberFormat="1" applyFont="1" applyBorder="1" applyAlignment="1">
      <alignment vertical="center"/>
    </xf>
    <xf numFmtId="164" fontId="10" fillId="3" borderId="3" xfId="0" applyNumberFormat="1" applyFont="1" applyFill="1" applyBorder="1" applyAlignment="1">
      <alignment vertical="center"/>
    </xf>
    <xf numFmtId="0" fontId="14" fillId="0" borderId="0" xfId="0" applyFont="1"/>
    <xf numFmtId="0" fontId="13" fillId="4" borderId="0" xfId="0" quotePrefix="1" applyFont="1" applyFill="1" applyAlignment="1">
      <alignment horizontal="center" vertical="center" wrapText="1"/>
    </xf>
    <xf numFmtId="17" fontId="13" fillId="2" borderId="0" xfId="0" applyNumberFormat="1" applyFont="1" applyFill="1" applyAlignment="1">
      <alignment horizontal="center" vertical="center" wrapText="1"/>
    </xf>
    <xf numFmtId="17" fontId="13" fillId="5" borderId="2" xfId="0" applyNumberFormat="1" applyFont="1" applyFill="1" applyBorder="1" applyAlignment="1">
      <alignment horizontal="center" vertical="center" wrapText="1"/>
    </xf>
    <xf numFmtId="164" fontId="8" fillId="0" borderId="0" xfId="1" applyNumberFormat="1" applyFont="1"/>
    <xf numFmtId="164" fontId="8" fillId="0" borderId="2" xfId="1" applyNumberFormat="1" applyFont="1" applyBorder="1"/>
    <xf numFmtId="0" fontId="10" fillId="0" borderId="1" xfId="0" applyFont="1" applyBorder="1"/>
    <xf numFmtId="164" fontId="10" fillId="0" borderId="1" xfId="0" applyNumberFormat="1" applyFont="1" applyBorder="1"/>
    <xf numFmtId="164" fontId="10" fillId="3" borderId="1" xfId="0" applyNumberFormat="1" applyFont="1" applyFill="1" applyBorder="1"/>
    <xf numFmtId="164" fontId="10" fillId="3" borderId="3" xfId="0" applyNumberFormat="1" applyFont="1" applyFill="1" applyBorder="1"/>
    <xf numFmtId="0" fontId="13" fillId="0" borderId="0" xfId="0" applyFont="1"/>
    <xf numFmtId="0" fontId="13" fillId="4" borderId="0" xfId="0" applyFont="1" applyFill="1" applyAlignment="1">
      <alignment horizontal="center" vertical="center" wrapText="1"/>
    </xf>
    <xf numFmtId="43" fontId="8" fillId="0" borderId="0" xfId="1" applyFont="1" applyFill="1"/>
    <xf numFmtId="166" fontId="8" fillId="0" borderId="0" xfId="2" applyNumberFormat="1" applyFont="1" applyFill="1" applyAlignment="1">
      <alignment horizontal="center"/>
    </xf>
    <xf numFmtId="166" fontId="10" fillId="0" borderId="1" xfId="2" applyNumberFormat="1" applyFont="1" applyFill="1" applyBorder="1" applyAlignment="1">
      <alignment horizontal="center"/>
    </xf>
    <xf numFmtId="0" fontId="8" fillId="0" borderId="0" xfId="0" applyFont="1" applyAlignment="1">
      <alignment horizontal="left"/>
    </xf>
    <xf numFmtId="168" fontId="8" fillId="0" borderId="0" xfId="0" applyNumberFormat="1" applyFont="1"/>
    <xf numFmtId="0" fontId="10" fillId="0" borderId="0" xfId="0" applyFont="1"/>
    <xf numFmtId="164" fontId="10" fillId="0" borderId="0" xfId="0" applyNumberFormat="1" applyFont="1"/>
    <xf numFmtId="166" fontId="10" fillId="0" borderId="0" xfId="2" applyNumberFormat="1" applyFont="1" applyBorder="1" applyAlignment="1">
      <alignment horizontal="center"/>
    </xf>
    <xf numFmtId="164" fontId="8" fillId="0" borderId="0" xfId="0" applyNumberFormat="1" applyFont="1"/>
    <xf numFmtId="164" fontId="16" fillId="0" borderId="0" xfId="0" applyNumberFormat="1" applyFont="1"/>
    <xf numFmtId="9" fontId="8" fillId="0" borderId="0" xfId="2" applyFont="1" applyAlignment="1">
      <alignment horizontal="center"/>
    </xf>
    <xf numFmtId="0" fontId="17" fillId="6" borderId="0" xfId="0" applyFont="1" applyFill="1"/>
    <xf numFmtId="0" fontId="15" fillId="6" borderId="0" xfId="0" applyFont="1" applyFill="1"/>
    <xf numFmtId="164" fontId="18" fillId="0" borderId="0" xfId="0" applyNumberFormat="1" applyFont="1"/>
    <xf numFmtId="9" fontId="8" fillId="0" borderId="0" xfId="2" applyFont="1"/>
    <xf numFmtId="169" fontId="8" fillId="0" borderId="0" xfId="0" applyNumberFormat="1" applyFont="1"/>
    <xf numFmtId="17" fontId="8" fillId="0" borderId="0" xfId="0" applyNumberFormat="1" applyFont="1"/>
    <xf numFmtId="170" fontId="8" fillId="0" borderId="0" xfId="0" applyNumberFormat="1" applyFont="1"/>
    <xf numFmtId="171" fontId="8" fillId="0" borderId="0" xfId="0" applyNumberFormat="1" applyFont="1"/>
    <xf numFmtId="0" fontId="4" fillId="0" borderId="0" xfId="0" applyFont="1"/>
    <xf numFmtId="172" fontId="10" fillId="0" borderId="1" xfId="1" applyNumberFormat="1" applyFont="1" applyFill="1" applyBorder="1"/>
    <xf numFmtId="172" fontId="10" fillId="0" borderId="1" xfId="1" applyNumberFormat="1" applyFont="1" applyFill="1" applyBorder="1" applyAlignment="1"/>
    <xf numFmtId="173" fontId="10" fillId="0" borderId="1" xfId="5" applyNumberFormat="1" applyFont="1" applyFill="1" applyBorder="1"/>
    <xf numFmtId="173" fontId="8" fillId="0" borderId="0" xfId="1" applyNumberFormat="1" applyFont="1" applyFill="1"/>
    <xf numFmtId="166" fontId="19" fillId="0" borderId="0" xfId="2" applyNumberFormat="1" applyFont="1" applyBorder="1" applyAlignment="1">
      <alignment horizontal="center"/>
    </xf>
    <xf numFmtId="0" fontId="3" fillId="0" borderId="0" xfId="0" applyFont="1"/>
    <xf numFmtId="164" fontId="10" fillId="7" borderId="2" xfId="1" applyNumberFormat="1" applyFont="1" applyFill="1" applyBorder="1" applyAlignment="1">
      <alignment vertical="center"/>
    </xf>
    <xf numFmtId="164" fontId="10" fillId="8" borderId="2" xfId="1" applyNumberFormat="1" applyFont="1" applyFill="1" applyBorder="1" applyAlignment="1">
      <alignment vertical="center"/>
    </xf>
    <xf numFmtId="0" fontId="18" fillId="0" borderId="0" xfId="0" applyFont="1"/>
    <xf numFmtId="0" fontId="16" fillId="0" borderId="0" xfId="0" applyFont="1"/>
    <xf numFmtId="174" fontId="18" fillId="0" borderId="0" xfId="0" applyNumberFormat="1" applyFont="1"/>
    <xf numFmtId="175" fontId="18" fillId="0" borderId="0" xfId="0" applyNumberFormat="1" applyFont="1"/>
    <xf numFmtId="176" fontId="18" fillId="0" borderId="0" xfId="0" applyNumberFormat="1" applyFont="1"/>
    <xf numFmtId="177" fontId="18" fillId="0" borderId="0" xfId="0" applyNumberFormat="1" applyFont="1"/>
    <xf numFmtId="178" fontId="21" fillId="0" borderId="0" xfId="0" applyNumberFormat="1" applyFont="1"/>
    <xf numFmtId="0" fontId="2" fillId="0" borderId="0" xfId="0" applyFont="1"/>
    <xf numFmtId="164" fontId="22" fillId="0" borderId="0" xfId="0" applyNumberFormat="1" applyFont="1"/>
    <xf numFmtId="0" fontId="17" fillId="9" borderId="0" xfId="0" applyFont="1" applyFill="1" applyAlignment="1">
      <alignment horizontal="center" vertical="center" wrapText="1"/>
    </xf>
    <xf numFmtId="0" fontId="17" fillId="10" borderId="0" xfId="0" applyFont="1" applyFill="1" applyAlignment="1">
      <alignment horizontal="center" vertical="center" wrapText="1"/>
    </xf>
    <xf numFmtId="0" fontId="17" fillId="11" borderId="0" xfId="0" applyFont="1" applyFill="1" applyAlignment="1">
      <alignment horizontal="center" vertical="center" wrapText="1"/>
    </xf>
    <xf numFmtId="0" fontId="23" fillId="0" borderId="0" xfId="0" applyFont="1" applyAlignment="1">
      <alignment vertical="center"/>
    </xf>
    <xf numFmtId="164" fontId="23" fillId="0" borderId="0" xfId="1" applyNumberFormat="1" applyFont="1" applyBorder="1" applyAlignment="1">
      <alignment vertical="center"/>
    </xf>
    <xf numFmtId="164" fontId="23" fillId="8" borderId="0" xfId="1" applyNumberFormat="1" applyFont="1" applyFill="1" applyBorder="1" applyAlignment="1">
      <alignment vertical="center"/>
    </xf>
    <xf numFmtId="166" fontId="23" fillId="0" borderId="0" xfId="2" applyNumberFormat="1" applyFont="1" applyBorder="1" applyAlignment="1">
      <alignment horizontal="center" vertical="center"/>
    </xf>
    <xf numFmtId="164" fontId="23" fillId="0" borderId="0" xfId="1" applyNumberFormat="1" applyFont="1" applyAlignment="1">
      <alignment vertical="center"/>
    </xf>
    <xf numFmtId="166" fontId="23" fillId="0" borderId="0" xfId="2" applyNumberFormat="1" applyFont="1" applyAlignment="1">
      <alignment horizontal="center" vertical="center"/>
    </xf>
    <xf numFmtId="166" fontId="23" fillId="8" borderId="0" xfId="2" applyNumberFormat="1" applyFont="1" applyFill="1" applyAlignment="1">
      <alignment horizontal="center" vertical="center"/>
    </xf>
    <xf numFmtId="0" fontId="24" fillId="0" borderId="1" xfId="0" applyFont="1" applyBorder="1" applyAlignment="1">
      <alignment vertical="center"/>
    </xf>
    <xf numFmtId="164" fontId="24" fillId="0" borderId="1" xfId="0" applyNumberFormat="1" applyFont="1" applyBorder="1" applyAlignment="1">
      <alignment vertical="center"/>
    </xf>
    <xf numFmtId="166" fontId="24" fillId="0" borderId="1" xfId="2" applyNumberFormat="1" applyFont="1" applyBorder="1" applyAlignment="1">
      <alignment horizontal="center" vertical="center"/>
    </xf>
    <xf numFmtId="166" fontId="23" fillId="12" borderId="0" xfId="2" applyNumberFormat="1" applyFont="1" applyFill="1" applyAlignment="1">
      <alignment horizontal="center" vertical="center"/>
    </xf>
    <xf numFmtId="164" fontId="23" fillId="12" borderId="0" xfId="1" applyNumberFormat="1" applyFont="1" applyFill="1" applyAlignment="1">
      <alignment vertical="center"/>
    </xf>
    <xf numFmtId="164" fontId="24" fillId="12" borderId="1" xfId="0" applyNumberFormat="1" applyFont="1" applyFill="1" applyBorder="1" applyAlignment="1">
      <alignment vertical="center"/>
    </xf>
    <xf numFmtId="166" fontId="10" fillId="12" borderId="1" xfId="2" applyNumberFormat="1" applyFont="1" applyFill="1" applyBorder="1" applyAlignment="1">
      <alignment horizontal="center"/>
    </xf>
    <xf numFmtId="166" fontId="8" fillId="12" borderId="0" xfId="2" applyNumberFormat="1" applyFont="1" applyFill="1" applyAlignment="1">
      <alignment horizontal="center"/>
    </xf>
    <xf numFmtId="173" fontId="8" fillId="12" borderId="0" xfId="1" applyNumberFormat="1" applyFont="1" applyFill="1"/>
    <xf numFmtId="166" fontId="8" fillId="13" borderId="0" xfId="2" applyNumberFormat="1" applyFont="1" applyFill="1" applyAlignment="1">
      <alignment horizontal="center"/>
    </xf>
    <xf numFmtId="173" fontId="8" fillId="8" borderId="0" xfId="1" applyNumberFormat="1" applyFont="1" applyFill="1"/>
    <xf numFmtId="0" fontId="20" fillId="0" borderId="0" xfId="0" applyFont="1"/>
    <xf numFmtId="164" fontId="23" fillId="0" borderId="0" xfId="1" applyNumberFormat="1" applyFont="1" applyBorder="1" applyAlignment="1">
      <alignment horizontal="right" vertical="center"/>
    </xf>
    <xf numFmtId="0" fontId="17" fillId="14" borderId="0" xfId="0" applyFont="1" applyFill="1" applyAlignment="1">
      <alignment horizontal="center" vertical="center" wrapText="1"/>
    </xf>
  </cellXfs>
  <cellStyles count="6">
    <cellStyle name="Moeda" xfId="5" builtinId="4"/>
    <cellStyle name="Moeda 2" xfId="3" xr:uid="{A03FD713-77A4-4C56-B415-7ADF84A7D783}"/>
    <cellStyle name="Normal" xfId="0" builtinId="0"/>
    <cellStyle name="Porcentagem" xfId="2" builtinId="5"/>
    <cellStyle name="Vírgula" xfId="1" builtinId="3"/>
    <cellStyle name="Vírgula 2" xfId="4" xr:uid="{FCD7ACA8-C7D7-42DB-998D-7A35FDA87BB4}"/>
  </cellStyles>
  <dxfs count="16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 val="0"/>
        <i val="0"/>
        <color theme="1"/>
      </font>
      <fill>
        <patternFill>
          <fgColor auto="1"/>
          <bgColor theme="0" tint="-4.9989318521683403E-2"/>
        </patternFill>
      </fill>
    </dxf>
    <dxf>
      <font>
        <b val="0"/>
        <i val="0"/>
        <color theme="1"/>
      </font>
      <fill>
        <patternFill>
          <fgColor auto="1"/>
          <bgColor theme="0"/>
        </patternFill>
      </fill>
    </dxf>
    <dxf>
      <font>
        <b/>
        <i val="0"/>
        <color theme="1"/>
      </font>
      <fill>
        <patternFill>
          <fgColor theme="0"/>
          <bgColor theme="0"/>
        </patternFill>
      </fill>
      <border>
        <top style="thin">
          <color auto="1"/>
        </top>
        <bottom style="medium">
          <color auto="1"/>
        </bottom>
      </border>
    </dxf>
    <dxf>
      <font>
        <b/>
        <i val="0"/>
        <color theme="0"/>
      </font>
      <fill>
        <patternFill>
          <fgColor theme="3" tint="-0.499984740745262"/>
          <bgColor theme="3" tint="-0.499984740745262"/>
        </patternFill>
      </fill>
    </dxf>
    <dxf>
      <font>
        <b/>
        <i val="0"/>
        <strike val="0"/>
        <u val="none"/>
        <sz val="10"/>
        <color theme="0"/>
        <name val="Montserrat ExtraBold"/>
        <scheme val="none"/>
      </font>
      <fill>
        <patternFill patternType="solid">
          <bgColor theme="3" tint="-0.49998474074526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u val="none"/>
        <sz val="10"/>
        <color theme="1"/>
        <name val="Montserrat"/>
        <scheme val="none"/>
      </font>
      <fill>
        <patternFill>
          <bgColor theme="3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 patternType="solid">
          <fgColor auto="1"/>
          <bgColor theme="0" tint="-0.14993743705557422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strike val="0"/>
        <color theme="1"/>
      </font>
      <fill>
        <patternFill patternType="solid">
          <fgColor theme="0"/>
          <bgColor theme="0"/>
        </patternFill>
      </fill>
      <border>
        <top style="thin">
          <color theme="1"/>
        </top>
        <bottom style="medium">
          <color theme="1"/>
        </bottom>
      </border>
    </dxf>
    <dxf>
      <font>
        <b/>
        <i val="0"/>
        <strike val="0"/>
        <color theme="0"/>
      </font>
      <fill>
        <patternFill>
          <bgColor theme="3" tint="-0.499984740745262"/>
        </patternFill>
      </fill>
      <border>
        <bottom style="thin">
          <color theme="1"/>
        </bottom>
      </border>
    </dxf>
  </dxfs>
  <tableStyles count="4" defaultTableStyle="TableStyleMedium2" defaultPivotStyle="PivotStyleLight16">
    <tableStyle name="BDTabStyleLight" pivot="0" count="4" xr9:uid="{E6F5D487-0B77-4FD2-B66F-4B0682F9AE0F}">
      <tableStyleElement type="headerRow" dxfId="15"/>
      <tableStyleElement type="totalRow" dxfId="14"/>
      <tableStyleElement type="firstRowStripe" dxfId="13"/>
      <tableStyleElement type="secondRowStripe" dxfId="12"/>
    </tableStyle>
    <tableStyle name="Invisible" pivot="0" table="0" count="0" xr9:uid="{E0A64FF2-7341-468D-B1AE-179AAC0A84F5}"/>
    <tableStyle name="SegStyleLight" pivot="0" table="0" count="10" xr9:uid="{851B1445-9CBE-49F6-AEE2-ED8FD79AE209}">
      <tableStyleElement type="wholeTable" dxfId="11"/>
      <tableStyleElement type="headerRow" dxfId="10"/>
    </tableStyle>
    <tableStyle name="TDStyleLight" table="0" count="7" xr9:uid="{37CB7804-860B-4040-AE94-B8A45233202D}">
      <tableStyleElement type="headerRow" dxfId="9"/>
      <tableStyleElement type="totalRow" dxfId="8"/>
      <tableStyleElement type="firstRowStripe" dxfId="7"/>
      <tableStyleElement type="secondRowStripe" dxfId="6"/>
      <tableStyleElement type="firstRowSubheading" dxfId="5"/>
      <tableStyleElement type="secondRowSubheading" dxfId="4"/>
      <tableStyleElement type="thirdRowSubheading" dxfId="3"/>
    </tableStyle>
  </tableStyles>
  <colors>
    <mruColors>
      <color rgb="FF898B8D"/>
      <color rgb="FFC1C2C3"/>
      <color rgb="FFE6F0FF"/>
      <color rgb="FFFFEDD5"/>
      <color rgb="FFFFCC99"/>
      <color rgb="FFFFE5B4"/>
      <color rgb="FFFFDAB9"/>
      <color rgb="FFF5F5F5"/>
      <color rgb="FF006400"/>
      <color rgb="FFFFCCCC"/>
    </mruColors>
  </colors>
  <extLst>
    <ext xmlns:x14="http://schemas.microsoft.com/office/spreadsheetml/2009/9/main" uri="{46F421CA-312F-682f-3DD2-61675219B42D}">
      <x14:dxfs count="8">
        <dxf>
          <font>
            <b val="0"/>
            <i val="0"/>
            <sz val="10"/>
            <color rgb="FF000000"/>
            <name val="Montserrat"/>
            <scheme val="none"/>
          </font>
          <fill>
            <gradientFill degree="90">
              <stop position="0">
                <color theme="0" tint="-0.1490218817712943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0" tint="-0.1490218817712943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00000"/>
            <name val="Montserrat"/>
            <scheme val="none"/>
          </font>
          <fill>
            <gradientFill degree="90">
              <stop position="0">
                <color theme="0" tint="-5.0965910824915313E-2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00000"/>
            <name val="Montserrat"/>
            <scheme val="none"/>
          </font>
          <fill>
            <gradientFill degree="90">
              <stop position="0">
                <color theme="0" tint="-0.1490218817712943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trike val="0"/>
            <sz val="10"/>
            <color theme="0"/>
            <name val="Montserrat"/>
            <scheme val="none"/>
          </font>
          <fill>
            <patternFill patternType="solid">
              <fgColor auto="1"/>
              <bgColor theme="4" tint="0.79995117038483843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Montserrat"/>
            <scheme val="none"/>
          </font>
          <fill>
            <patternFill patternType="solid">
              <fgColor theme="4" tint="0.59999389629810485"/>
              <bgColor theme="1" tint="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0"/>
            <color rgb="FF828282"/>
            <name val="Montserrat"/>
            <scheme val="none"/>
          </font>
          <fill>
            <patternFill patternType="solid">
              <fgColor rgb="FFFFFFFF"/>
              <bgColor rgb="FFFFFFFF"/>
            </patternFill>
          </fill>
          <border diagonalUp="0" diagonalDown="0"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b val="0"/>
            <i val="0"/>
            <sz val="10"/>
            <color theme="1"/>
            <name val="Montserrat"/>
            <scheme val="none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egStyleLigh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451009994962771"/>
          <c:y val="3.7184796242167716E-2"/>
          <c:w val="0.7043670204941197"/>
          <c:h val="0.85093177422489086"/>
        </c:manualLayout>
      </c:layout>
      <c:barChart>
        <c:barDir val="bar"/>
        <c:grouping val="clustered"/>
        <c:varyColors val="0"/>
        <c:ser>
          <c:idx val="0"/>
          <c:order val="0"/>
          <c:tx>
            <c:v>Lucro%</c:v>
          </c:tx>
          <c:spPr>
            <a:solidFill>
              <a:srgbClr val="15C5D7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4600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0E-4D25-978B-D0510F89EFF1}"/>
              </c:ext>
            </c:extLst>
          </c:dPt>
          <c:dLbls>
            <c:dLbl>
              <c:idx val="4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0E-4D25-978B-D0510F89EF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375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(Analises!$B$175,Analises!$B$176,Analises!$B$172,Analises!$B$173,Analises!$B$174)</c:f>
              <c:strCache>
                <c:ptCount val="5"/>
                <c:pt idx="0">
                  <c:v>Grandes Empresas</c:v>
                </c:pt>
                <c:pt idx="1">
                  <c:v>Pequenas Empresas</c:v>
                </c:pt>
                <c:pt idx="2">
                  <c:v>Governo</c:v>
                </c:pt>
                <c:pt idx="3">
                  <c:v>Médias Empresas</c:v>
                </c:pt>
                <c:pt idx="4">
                  <c:v>Vendas Online</c:v>
                </c:pt>
              </c:strCache>
            </c:strRef>
          </c:cat>
          <c:val>
            <c:numRef>
              <c:f>(Analises!$H$175,Analises!$H$176,Analises!$H$172,Analises!$H$173,Analises!$H$174)</c:f>
              <c:numCache>
                <c:formatCode>0.0%</c:formatCode>
                <c:ptCount val="5"/>
                <c:pt idx="0">
                  <c:v>-4.8806982543036913E-2</c:v>
                </c:pt>
                <c:pt idx="1">
                  <c:v>8.9255344921057106E-2</c:v>
                </c:pt>
                <c:pt idx="2">
                  <c:v>0.20798270522528234</c:v>
                </c:pt>
                <c:pt idx="3">
                  <c:v>0.26692455296110629</c:v>
                </c:pt>
                <c:pt idx="4">
                  <c:v>0.72718230860795463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E-4D25-978B-D0510F89EF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30"/>
        <c:axId val="954541872"/>
        <c:axId val="954530352"/>
      </c:barChart>
      <c:catAx>
        <c:axId val="95454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A0A2A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954530352"/>
        <c:crosses val="autoZero"/>
        <c:auto val="1"/>
        <c:lblAlgn val="ctr"/>
        <c:lblOffset val="600"/>
        <c:noMultiLvlLbl val="0"/>
      </c:catAx>
      <c:valAx>
        <c:axId val="954530352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extTo"/>
        <c:crossAx val="95454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Analises!$C$76</c:f>
              <c:strCache>
                <c:ptCount val="1"/>
                <c:pt idx="0">
                  <c:v>Faturamento Bruto</c:v>
                </c:pt>
              </c:strCache>
            </c:strRef>
          </c:tx>
          <c:spPr>
            <a:solidFill>
              <a:srgbClr val="003752"/>
            </a:solidFill>
            <a:ln>
              <a:noFill/>
            </a:ln>
            <a:effectLst/>
          </c:spPr>
          <c:invertIfNegative val="0"/>
          <c:dLbls>
            <c:numFmt formatCode="[$$-409]\ #,##0.0\ &quot;Mi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15C5D7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(Analises!$B$81,Analises!$B$80,Analises!$B$79,Analises!$B$78,Analises!$B$77)</c:f>
              <c:strCache>
                <c:ptCount val="5"/>
                <c:pt idx="0">
                  <c:v>EUA</c:v>
                </c:pt>
                <c:pt idx="1">
                  <c:v>Canadá</c:v>
                </c:pt>
                <c:pt idx="2">
                  <c:v>França</c:v>
                </c:pt>
                <c:pt idx="3">
                  <c:v>Alemanha</c:v>
                </c:pt>
                <c:pt idx="4">
                  <c:v>Chile</c:v>
                </c:pt>
              </c:strCache>
            </c:strRef>
          </c:cat>
          <c:val>
            <c:numRef>
              <c:f>(Analises!$C$81,Analises!$C$80,Analises!$C$79,Analises!$C$78,Analises!$C$77)</c:f>
              <c:numCache>
                <c:formatCode>_-[$$-409]* #,##0_ ;_-[$$-409]* \-#,##0\ ;_-[$$-409]* "-"??_ ;_-@_ </c:formatCode>
                <c:ptCount val="5"/>
                <c:pt idx="0">
                  <c:v>27269358</c:v>
                </c:pt>
                <c:pt idx="1">
                  <c:v>26932163.5</c:v>
                </c:pt>
                <c:pt idx="2">
                  <c:v>26081674.5</c:v>
                </c:pt>
                <c:pt idx="3">
                  <c:v>24921467.5</c:v>
                </c:pt>
                <c:pt idx="4">
                  <c:v>22726935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9-46A4-85A8-A672842448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655683280"/>
        <c:axId val="1655681360"/>
      </c:barChart>
      <c:catAx>
        <c:axId val="165568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A0A2A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5681360"/>
        <c:crossesAt val="0"/>
        <c:auto val="1"/>
        <c:lblAlgn val="ctr"/>
        <c:lblOffset val="100"/>
        <c:noMultiLvlLbl val="0"/>
      </c:catAx>
      <c:valAx>
        <c:axId val="1655681360"/>
        <c:scaling>
          <c:orientation val="minMax"/>
          <c:max val="30000000"/>
          <c:min val="0"/>
        </c:scaling>
        <c:delete val="1"/>
        <c:axPos val="l"/>
        <c:numFmt formatCode="[$$-409]#,##0&quot;M&quot;" sourceLinked="0"/>
        <c:majorTickMark val="none"/>
        <c:minorTickMark val="none"/>
        <c:tickLblPos val="nextTo"/>
        <c:crossAx val="1655683280"/>
        <c:crosses val="autoZero"/>
        <c:crossBetween val="between"/>
        <c:majorUnit val="10000000"/>
        <c:dispUnits>
          <c:builtInUnit val="millions"/>
        </c:dispUnits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Faturamento</c:v>
          </c:tx>
          <c:spPr>
            <a:solidFill>
              <a:srgbClr val="003752"/>
            </a:solidFill>
            <a:ln>
              <a:noFill/>
            </a:ln>
            <a:effectLst/>
          </c:spPr>
          <c:invertIfNegative val="0"/>
          <c:dLbls>
            <c:numFmt formatCode="[$$-409]\ #,##0.0\ &quot;Mi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15C5D7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(Analises!$B$172,Analises!$B$176,Analises!$B$175,Analises!$B$173,Analises!$B$174)</c:f>
              <c:strCache>
                <c:ptCount val="5"/>
                <c:pt idx="0">
                  <c:v>Governo</c:v>
                </c:pt>
                <c:pt idx="1">
                  <c:v>Pequenas Empresas</c:v>
                </c:pt>
                <c:pt idx="2">
                  <c:v>Grandes Empresas</c:v>
                </c:pt>
                <c:pt idx="3">
                  <c:v>Médias Empresas</c:v>
                </c:pt>
                <c:pt idx="4">
                  <c:v>Vendas Online</c:v>
                </c:pt>
              </c:strCache>
            </c:strRef>
          </c:cat>
          <c:val>
            <c:numRef>
              <c:f>(Analises!$E$172,Analises!$E$176,Analises!$E$175,Analises!$E$173,Analises!$E$174)</c:f>
              <c:numCache>
                <c:formatCode>_-[$$-409]* #,##0_ ;_-[$$-409]* \-#,##0\ ;_-[$$-409]* "-"_ ;_-@_ </c:formatCode>
                <c:ptCount val="5"/>
                <c:pt idx="0">
                  <c:v>52504260.670000009</c:v>
                </c:pt>
                <c:pt idx="1">
                  <c:v>42427918.5</c:v>
                </c:pt>
                <c:pt idx="2">
                  <c:v>19611694.375</c:v>
                </c:pt>
                <c:pt idx="3">
                  <c:v>2381883.0749999997</c:v>
                </c:pt>
                <c:pt idx="4">
                  <c:v>1800593.64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F-4022-ADAF-BAD4F19E0F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655683280"/>
        <c:axId val="1655681360"/>
      </c:barChart>
      <c:catAx>
        <c:axId val="165568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A0A2A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5681360"/>
        <c:crossesAt val="0"/>
        <c:auto val="1"/>
        <c:lblAlgn val="ctr"/>
        <c:lblOffset val="100"/>
        <c:noMultiLvlLbl val="0"/>
      </c:catAx>
      <c:valAx>
        <c:axId val="1655681360"/>
        <c:scaling>
          <c:orientation val="minMax"/>
          <c:max val="60000000"/>
          <c:min val="0"/>
        </c:scaling>
        <c:delete val="1"/>
        <c:axPos val="l"/>
        <c:numFmt formatCode="[$$-409]#,##0&quot;M&quot;" sourceLinked="0"/>
        <c:majorTickMark val="out"/>
        <c:minorTickMark val="none"/>
        <c:tickLblPos val="nextTo"/>
        <c:crossAx val="1655683280"/>
        <c:crosses val="autoZero"/>
        <c:crossBetween val="between"/>
        <c:minorUnit val="20000000"/>
        <c:dispUnits>
          <c:builtInUnit val="millions"/>
        </c:dispUnits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6985951363139E-2"/>
          <c:y val="2.4355921256986802E-2"/>
          <c:w val="0.62983995028886208"/>
          <c:h val="0.73227029705849256"/>
        </c:manualLayout>
      </c:layout>
      <c:lineChart>
        <c:grouping val="standard"/>
        <c:varyColors val="0"/>
        <c:ser>
          <c:idx val="2"/>
          <c:order val="0"/>
          <c:tx>
            <c:strRef>
              <c:f>Analises!$B$146</c:f>
              <c:strCache>
                <c:ptCount val="1"/>
                <c:pt idx="0">
                  <c:v>Governo</c:v>
                </c:pt>
              </c:strCache>
            </c:strRef>
          </c:tx>
          <c:spPr>
            <a:ln w="25400" cap="rnd">
              <a:solidFill>
                <a:srgbClr val="2F5597"/>
              </a:solidFill>
              <a:round/>
            </a:ln>
            <a:effectLst/>
          </c:spPr>
          <c:marker>
            <c:symbol val="none"/>
          </c:marker>
          <c:cat>
            <c:numRef>
              <c:f>Analises!$C$145:$R$145</c:f>
              <c:numCache>
                <c:formatCode>mmm\-yy</c:formatCode>
                <c:ptCount val="16"/>
                <c:pt idx="0">
                  <c:v>43344</c:v>
                </c:pt>
                <c:pt idx="1">
                  <c:v>43374</c:v>
                </c:pt>
                <c:pt idx="2">
                  <c:v>43405</c:v>
                </c:pt>
                <c:pt idx="3">
                  <c:v>43435</c:v>
                </c:pt>
                <c:pt idx="4">
                  <c:v>43466</c:v>
                </c:pt>
                <c:pt idx="5">
                  <c:v>43497</c:v>
                </c:pt>
                <c:pt idx="6">
                  <c:v>43525</c:v>
                </c:pt>
                <c:pt idx="7">
                  <c:v>43556</c:v>
                </c:pt>
                <c:pt idx="8">
                  <c:v>43586</c:v>
                </c:pt>
                <c:pt idx="9">
                  <c:v>43617</c:v>
                </c:pt>
                <c:pt idx="10">
                  <c:v>43647</c:v>
                </c:pt>
                <c:pt idx="11">
                  <c:v>43678</c:v>
                </c:pt>
                <c:pt idx="12">
                  <c:v>43709</c:v>
                </c:pt>
                <c:pt idx="13">
                  <c:v>43739</c:v>
                </c:pt>
                <c:pt idx="14">
                  <c:v>43770</c:v>
                </c:pt>
                <c:pt idx="15">
                  <c:v>43800</c:v>
                </c:pt>
              </c:numCache>
            </c:numRef>
          </c:cat>
          <c:val>
            <c:numRef>
              <c:f>Analises!$C$146:$R$146</c:f>
              <c:numCache>
                <c:formatCode>_-[$$-409]* #,##0_ ;_-[$$-409]* \-#,##0\ ;_-[$$-409]* "-"??_ ;_-@_ </c:formatCode>
                <c:ptCount val="16"/>
                <c:pt idx="0">
                  <c:v>471199.52</c:v>
                </c:pt>
                <c:pt idx="1">
                  <c:v>1249845.4400000002</c:v>
                </c:pt>
                <c:pt idx="2">
                  <c:v>620237.38</c:v>
                </c:pt>
                <c:pt idx="3">
                  <c:v>537098.43999999994</c:v>
                </c:pt>
                <c:pt idx="4">
                  <c:v>510331.935</c:v>
                </c:pt>
                <c:pt idx="5">
                  <c:v>686597.42</c:v>
                </c:pt>
                <c:pt idx="6">
                  <c:v>280800.35999999987</c:v>
                </c:pt>
                <c:pt idx="7">
                  <c:v>445853.34500000003</c:v>
                </c:pt>
                <c:pt idx="8">
                  <c:v>500378.08999999997</c:v>
                </c:pt>
                <c:pt idx="9">
                  <c:v>908331.17999999993</c:v>
                </c:pt>
                <c:pt idx="10">
                  <c:v>608903.1399999999</c:v>
                </c:pt>
                <c:pt idx="11">
                  <c:v>458662.38000000006</c:v>
                </c:pt>
                <c:pt idx="12">
                  <c:v>704078.42000000016</c:v>
                </c:pt>
                <c:pt idx="13">
                  <c:v>1381431.82</c:v>
                </c:pt>
                <c:pt idx="14">
                  <c:v>293838.02</c:v>
                </c:pt>
                <c:pt idx="15">
                  <c:v>1262391.28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2-45B2-B0B0-089BBE88D62D}"/>
            </c:ext>
          </c:extLst>
        </c:ser>
        <c:ser>
          <c:idx val="3"/>
          <c:order val="1"/>
          <c:tx>
            <c:strRef>
              <c:f>Analises!$B$150</c:f>
              <c:strCache>
                <c:ptCount val="1"/>
                <c:pt idx="0">
                  <c:v>Pequenas Empresas</c:v>
                </c:pt>
              </c:strCache>
            </c:strRef>
          </c:tx>
          <c:spPr>
            <a:ln w="25400" cap="rnd">
              <a:solidFill>
                <a:srgbClr val="6D7073"/>
              </a:solidFill>
              <a:round/>
            </a:ln>
            <a:effectLst/>
          </c:spPr>
          <c:marker>
            <c:symbol val="none"/>
          </c:marker>
          <c:cat>
            <c:numRef>
              <c:f>Analises!$C$145:$R$145</c:f>
              <c:numCache>
                <c:formatCode>mmm\-yy</c:formatCode>
                <c:ptCount val="16"/>
                <c:pt idx="0">
                  <c:v>43344</c:v>
                </c:pt>
                <c:pt idx="1">
                  <c:v>43374</c:v>
                </c:pt>
                <c:pt idx="2">
                  <c:v>43405</c:v>
                </c:pt>
                <c:pt idx="3">
                  <c:v>43435</c:v>
                </c:pt>
                <c:pt idx="4">
                  <c:v>43466</c:v>
                </c:pt>
                <c:pt idx="5">
                  <c:v>43497</c:v>
                </c:pt>
                <c:pt idx="6">
                  <c:v>43525</c:v>
                </c:pt>
                <c:pt idx="7">
                  <c:v>43556</c:v>
                </c:pt>
                <c:pt idx="8">
                  <c:v>43586</c:v>
                </c:pt>
                <c:pt idx="9">
                  <c:v>43617</c:v>
                </c:pt>
                <c:pt idx="10">
                  <c:v>43647</c:v>
                </c:pt>
                <c:pt idx="11">
                  <c:v>43678</c:v>
                </c:pt>
                <c:pt idx="12">
                  <c:v>43709</c:v>
                </c:pt>
                <c:pt idx="13">
                  <c:v>43739</c:v>
                </c:pt>
                <c:pt idx="14">
                  <c:v>43770</c:v>
                </c:pt>
                <c:pt idx="15">
                  <c:v>43800</c:v>
                </c:pt>
              </c:numCache>
            </c:numRef>
          </c:cat>
          <c:val>
            <c:numRef>
              <c:f>Analises!$C$150:$R$150</c:f>
              <c:numCache>
                <c:formatCode>_-[$$-409]* #,##0_ ;_-[$$-409]* \-#,##0\ ;_-[$$-409]* "-"??_ ;_-@_ </c:formatCode>
                <c:ptCount val="16"/>
                <c:pt idx="0">
                  <c:v>230137</c:v>
                </c:pt>
                <c:pt idx="1">
                  <c:v>221776</c:v>
                </c:pt>
                <c:pt idx="2">
                  <c:v>112565</c:v>
                </c:pt>
                <c:pt idx="3">
                  <c:v>161746</c:v>
                </c:pt>
                <c:pt idx="4">
                  <c:v>231457.5</c:v>
                </c:pt>
                <c:pt idx="5">
                  <c:v>385285</c:v>
                </c:pt>
                <c:pt idx="6">
                  <c:v>139179</c:v>
                </c:pt>
                <c:pt idx="7">
                  <c:v>330422.5</c:v>
                </c:pt>
                <c:pt idx="8">
                  <c:v>288486</c:v>
                </c:pt>
                <c:pt idx="9">
                  <c:v>249545.99999999994</c:v>
                </c:pt>
                <c:pt idx="10">
                  <c:v>118936.49999999985</c:v>
                </c:pt>
                <c:pt idx="11">
                  <c:v>256316</c:v>
                </c:pt>
                <c:pt idx="12">
                  <c:v>260957</c:v>
                </c:pt>
                <c:pt idx="13">
                  <c:v>157949.99999999994</c:v>
                </c:pt>
                <c:pt idx="14">
                  <c:v>239335</c:v>
                </c:pt>
                <c:pt idx="15">
                  <c:v>402824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22-45B2-B0B0-089BBE88D62D}"/>
            </c:ext>
          </c:extLst>
        </c:ser>
        <c:ser>
          <c:idx val="0"/>
          <c:order val="2"/>
          <c:tx>
            <c:strRef>
              <c:f>Analises!$B$148</c:f>
              <c:strCache>
                <c:ptCount val="1"/>
                <c:pt idx="0">
                  <c:v>Vendas Online</c:v>
                </c:pt>
              </c:strCache>
            </c:strRef>
          </c:tx>
          <c:spPr>
            <a:ln w="25400" cap="rnd">
              <a:solidFill>
                <a:srgbClr val="15C5D7"/>
              </a:solidFill>
              <a:round/>
            </a:ln>
            <a:effectLst/>
          </c:spPr>
          <c:marker>
            <c:symbol val="none"/>
          </c:marker>
          <c:cat>
            <c:numRef>
              <c:f>Analises!$C$145:$R$145</c:f>
              <c:numCache>
                <c:formatCode>mmm\-yy</c:formatCode>
                <c:ptCount val="16"/>
                <c:pt idx="0">
                  <c:v>43344</c:v>
                </c:pt>
                <c:pt idx="1">
                  <c:v>43374</c:v>
                </c:pt>
                <c:pt idx="2">
                  <c:v>43405</c:v>
                </c:pt>
                <c:pt idx="3">
                  <c:v>43435</c:v>
                </c:pt>
                <c:pt idx="4">
                  <c:v>43466</c:v>
                </c:pt>
                <c:pt idx="5">
                  <c:v>43497</c:v>
                </c:pt>
                <c:pt idx="6">
                  <c:v>43525</c:v>
                </c:pt>
                <c:pt idx="7">
                  <c:v>43556</c:v>
                </c:pt>
                <c:pt idx="8">
                  <c:v>43586</c:v>
                </c:pt>
                <c:pt idx="9">
                  <c:v>43617</c:v>
                </c:pt>
                <c:pt idx="10">
                  <c:v>43647</c:v>
                </c:pt>
                <c:pt idx="11">
                  <c:v>43678</c:v>
                </c:pt>
                <c:pt idx="12">
                  <c:v>43709</c:v>
                </c:pt>
                <c:pt idx="13">
                  <c:v>43739</c:v>
                </c:pt>
                <c:pt idx="14">
                  <c:v>43770</c:v>
                </c:pt>
                <c:pt idx="15">
                  <c:v>43800</c:v>
                </c:pt>
              </c:numCache>
            </c:numRef>
          </c:cat>
          <c:val>
            <c:numRef>
              <c:f>Analises!$C$148:$R$148</c:f>
              <c:numCache>
                <c:formatCode>_-[$$-409]* #,##0_ ;_-[$$-409]* \-#,##0\ ;_-[$$-409]* "-"??_ ;_-@_ </c:formatCode>
                <c:ptCount val="16"/>
                <c:pt idx="0">
                  <c:v>82021.56</c:v>
                </c:pt>
                <c:pt idx="1">
                  <c:v>80406.960000000006</c:v>
                </c:pt>
                <c:pt idx="2">
                  <c:v>76713.72</c:v>
                </c:pt>
                <c:pt idx="3">
                  <c:v>48969.84</c:v>
                </c:pt>
                <c:pt idx="4">
                  <c:v>95796.72</c:v>
                </c:pt>
                <c:pt idx="5">
                  <c:v>60097.02</c:v>
                </c:pt>
                <c:pt idx="6">
                  <c:v>55917.36</c:v>
                </c:pt>
                <c:pt idx="7">
                  <c:v>101319.3</c:v>
                </c:pt>
                <c:pt idx="8">
                  <c:v>63412.32</c:v>
                </c:pt>
                <c:pt idx="9">
                  <c:v>134978.63999999998</c:v>
                </c:pt>
                <c:pt idx="10">
                  <c:v>68931.239999999991</c:v>
                </c:pt>
                <c:pt idx="11">
                  <c:v>81704.639999999999</c:v>
                </c:pt>
                <c:pt idx="12">
                  <c:v>68077.62</c:v>
                </c:pt>
                <c:pt idx="13">
                  <c:v>98705.099999999991</c:v>
                </c:pt>
                <c:pt idx="14">
                  <c:v>85756.68</c:v>
                </c:pt>
                <c:pt idx="15">
                  <c:v>106551.12000000001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2-45B2-B0B0-089BBE88D62D}"/>
            </c:ext>
          </c:extLst>
        </c:ser>
        <c:ser>
          <c:idx val="1"/>
          <c:order val="3"/>
          <c:tx>
            <c:strRef>
              <c:f>Analises!$B$147</c:f>
              <c:strCache>
                <c:ptCount val="1"/>
                <c:pt idx="0">
                  <c:v>Médias Empresas</c:v>
                </c:pt>
              </c:strCache>
            </c:strRef>
          </c:tx>
          <c:spPr>
            <a:ln w="25400" cap="rnd">
              <a:solidFill>
                <a:srgbClr val="E0E0E1"/>
              </a:solidFill>
              <a:round/>
            </a:ln>
            <a:effectLst/>
          </c:spPr>
          <c:marker>
            <c:symbol val="none"/>
          </c:marker>
          <c:cat>
            <c:numRef>
              <c:f>Analises!$C$145:$R$145</c:f>
              <c:numCache>
                <c:formatCode>mmm\-yy</c:formatCode>
                <c:ptCount val="16"/>
                <c:pt idx="0">
                  <c:v>43344</c:v>
                </c:pt>
                <c:pt idx="1">
                  <c:v>43374</c:v>
                </c:pt>
                <c:pt idx="2">
                  <c:v>43405</c:v>
                </c:pt>
                <c:pt idx="3">
                  <c:v>43435</c:v>
                </c:pt>
                <c:pt idx="4">
                  <c:v>43466</c:v>
                </c:pt>
                <c:pt idx="5">
                  <c:v>43497</c:v>
                </c:pt>
                <c:pt idx="6">
                  <c:v>43525</c:v>
                </c:pt>
                <c:pt idx="7">
                  <c:v>43556</c:v>
                </c:pt>
                <c:pt idx="8">
                  <c:v>43586</c:v>
                </c:pt>
                <c:pt idx="9">
                  <c:v>43617</c:v>
                </c:pt>
                <c:pt idx="10">
                  <c:v>43647</c:v>
                </c:pt>
                <c:pt idx="11">
                  <c:v>43678</c:v>
                </c:pt>
                <c:pt idx="12">
                  <c:v>43709</c:v>
                </c:pt>
                <c:pt idx="13">
                  <c:v>43739</c:v>
                </c:pt>
                <c:pt idx="14">
                  <c:v>43770</c:v>
                </c:pt>
                <c:pt idx="15">
                  <c:v>43800</c:v>
                </c:pt>
              </c:numCache>
            </c:numRef>
          </c:cat>
          <c:val>
            <c:numRef>
              <c:f>Analises!$C$147:$R$147</c:f>
              <c:numCache>
                <c:formatCode>_-[$$-409]* #,##0_ ;_-[$$-409]* \-#,##0\ ;_-[$$-409]* "-"??_ ;_-@_ </c:formatCode>
                <c:ptCount val="16"/>
                <c:pt idx="0">
                  <c:v>25692.7</c:v>
                </c:pt>
                <c:pt idx="1">
                  <c:v>62205.9</c:v>
                </c:pt>
                <c:pt idx="2">
                  <c:v>22339.949999999997</c:v>
                </c:pt>
                <c:pt idx="3">
                  <c:v>39964.9</c:v>
                </c:pt>
                <c:pt idx="4">
                  <c:v>30380.275000000001</c:v>
                </c:pt>
                <c:pt idx="5">
                  <c:v>35260.800000000003</c:v>
                </c:pt>
                <c:pt idx="6">
                  <c:v>35667.9</c:v>
                </c:pt>
                <c:pt idx="7">
                  <c:v>44813.55</c:v>
                </c:pt>
                <c:pt idx="8">
                  <c:v>22688.65</c:v>
                </c:pt>
                <c:pt idx="9">
                  <c:v>83392.499999999971</c:v>
                </c:pt>
                <c:pt idx="10">
                  <c:v>32664.549999999988</c:v>
                </c:pt>
                <c:pt idx="11">
                  <c:v>38140.699999999997</c:v>
                </c:pt>
                <c:pt idx="12">
                  <c:v>33201.449999999997</c:v>
                </c:pt>
                <c:pt idx="13">
                  <c:v>52293.500000000015</c:v>
                </c:pt>
                <c:pt idx="14">
                  <c:v>25526.249999999996</c:v>
                </c:pt>
                <c:pt idx="15">
                  <c:v>51549.5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2-45B2-B0B0-089BBE88D62D}"/>
            </c:ext>
          </c:extLst>
        </c:ser>
        <c:ser>
          <c:idx val="4"/>
          <c:order val="4"/>
          <c:tx>
            <c:strRef>
              <c:f>Analises!$B$149</c:f>
              <c:strCache>
                <c:ptCount val="1"/>
                <c:pt idx="0">
                  <c:v>Grandes Empresas</c:v>
                </c:pt>
              </c:strCache>
            </c:strRef>
          </c:tx>
          <c:spPr>
            <a:ln w="25400" cap="rnd">
              <a:solidFill>
                <a:srgbClr val="E4600E"/>
              </a:solidFill>
              <a:round/>
            </a:ln>
            <a:effectLst/>
          </c:spPr>
          <c:marker>
            <c:symbol val="none"/>
          </c:marker>
          <c:cat>
            <c:numRef>
              <c:f>Analises!$C$145:$R$145</c:f>
              <c:numCache>
                <c:formatCode>mmm\-yy</c:formatCode>
                <c:ptCount val="16"/>
                <c:pt idx="0">
                  <c:v>43344</c:v>
                </c:pt>
                <c:pt idx="1">
                  <c:v>43374</c:v>
                </c:pt>
                <c:pt idx="2">
                  <c:v>43405</c:v>
                </c:pt>
                <c:pt idx="3">
                  <c:v>43435</c:v>
                </c:pt>
                <c:pt idx="4">
                  <c:v>43466</c:v>
                </c:pt>
                <c:pt idx="5">
                  <c:v>43497</c:v>
                </c:pt>
                <c:pt idx="6">
                  <c:v>43525</c:v>
                </c:pt>
                <c:pt idx="7">
                  <c:v>43556</c:v>
                </c:pt>
                <c:pt idx="8">
                  <c:v>43586</c:v>
                </c:pt>
                <c:pt idx="9">
                  <c:v>43617</c:v>
                </c:pt>
                <c:pt idx="10">
                  <c:v>43647</c:v>
                </c:pt>
                <c:pt idx="11">
                  <c:v>43678</c:v>
                </c:pt>
                <c:pt idx="12">
                  <c:v>43709</c:v>
                </c:pt>
                <c:pt idx="13">
                  <c:v>43739</c:v>
                </c:pt>
                <c:pt idx="14">
                  <c:v>43770</c:v>
                </c:pt>
                <c:pt idx="15">
                  <c:v>43800</c:v>
                </c:pt>
              </c:numCache>
            </c:numRef>
          </c:cat>
          <c:val>
            <c:numRef>
              <c:f>Analises!$C$149:$R$149</c:f>
              <c:numCache>
                <c:formatCode>_-[$$-409]* #,##0_ ;_-[$$-409]* \-#,##0\ ;_-[$$-409]* "-"??_ ;_-@_ </c:formatCode>
                <c:ptCount val="16"/>
                <c:pt idx="0">
                  <c:v>-92951.75</c:v>
                </c:pt>
                <c:pt idx="1">
                  <c:v>21432.5</c:v>
                </c:pt>
                <c:pt idx="2">
                  <c:v>-70978.75</c:v>
                </c:pt>
                <c:pt idx="3">
                  <c:v>-158767.50000000009</c:v>
                </c:pt>
                <c:pt idx="4">
                  <c:v>-60516.25</c:v>
                </c:pt>
                <c:pt idx="5">
                  <c:v>-20943.75</c:v>
                </c:pt>
                <c:pt idx="6">
                  <c:v>-10073.75</c:v>
                </c:pt>
                <c:pt idx="7">
                  <c:v>-98761.125000000073</c:v>
                </c:pt>
                <c:pt idx="8">
                  <c:v>-51125</c:v>
                </c:pt>
                <c:pt idx="9">
                  <c:v>-17027.5</c:v>
                </c:pt>
                <c:pt idx="10">
                  <c:v>2456.25</c:v>
                </c:pt>
                <c:pt idx="11">
                  <c:v>-110094.50000000009</c:v>
                </c:pt>
                <c:pt idx="12">
                  <c:v>-45643.75</c:v>
                </c:pt>
                <c:pt idx="13">
                  <c:v>-180989</c:v>
                </c:pt>
                <c:pt idx="14">
                  <c:v>-49368.75</c:v>
                </c:pt>
                <c:pt idx="15">
                  <c:v>-13835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22-45B2-B0B0-089BBE88D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678015"/>
        <c:axId val="270064399"/>
      </c:lineChart>
      <c:dateAx>
        <c:axId val="24767801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9EAEA"/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1200" b="0" i="0" u="none" strike="noStrike" kern="1200" baseline="0">
                <a:solidFill>
                  <a:srgbClr val="A0A2A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70064399"/>
        <c:crosses val="autoZero"/>
        <c:auto val="1"/>
        <c:lblOffset val="100"/>
        <c:baseTimeUnit val="months"/>
        <c:majorUnit val="1"/>
        <c:majorTimeUnit val="months"/>
      </c:dateAx>
      <c:valAx>
        <c:axId val="270064399"/>
        <c:scaling>
          <c:orientation val="minMax"/>
          <c:max val="1500000"/>
          <c:min val="-2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&lt;999950]&quot;$&quot;\ 0.0,\ &quot;K&quot;;[&lt;999950000]&quot;$&quot;\ 0.0,,\ &quot;M&quot;;&quot;$&quot;\ 0.0,,,\ &quot;B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rgbClr val="A0A2A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47678015"/>
        <c:crosses val="autoZero"/>
        <c:crossBetween val="between"/>
        <c:minorUnit val="50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81256709608164"/>
          <c:y val="5.7637395459976107E-2"/>
          <c:w val="0.16905448072013973"/>
          <c:h val="0.722563577402287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00" b="0" i="0" u="none" strike="noStrike" kern="1200" baseline="0">
              <a:solidFill>
                <a:srgbClr val="A0A2A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Lucro%</c:v>
          </c:tx>
          <c:spPr>
            <a:solidFill>
              <a:srgbClr val="15C5D7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solidFill>
                      <a:srgbClr val="00375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(Analises!$B$81,Analises!$B$77,Analises!$B$80,Analises!$B$79,Analises!$B$78)</c:f>
              <c:strCache>
                <c:ptCount val="5"/>
                <c:pt idx="0">
                  <c:v>EUA</c:v>
                </c:pt>
                <c:pt idx="1">
                  <c:v>Chile</c:v>
                </c:pt>
                <c:pt idx="2">
                  <c:v>Canadá</c:v>
                </c:pt>
                <c:pt idx="3">
                  <c:v>França</c:v>
                </c:pt>
                <c:pt idx="4">
                  <c:v>Alemanha</c:v>
                </c:pt>
              </c:strCache>
            </c:strRef>
          </c:cat>
          <c:val>
            <c:numRef>
              <c:f>(Analises!$H$81,Analises!$H$77,Analises!$H$80,Analises!$H$79,Analises!$H$78)</c:f>
              <c:numCache>
                <c:formatCode>0.0%</c:formatCode>
                <c:ptCount val="5"/>
                <c:pt idx="0">
                  <c:v>0.11328106688333967</c:v>
                </c:pt>
                <c:pt idx="1">
                  <c:v>0.12692181581743447</c:v>
                </c:pt>
                <c:pt idx="2">
                  <c:v>0.13307075336359087</c:v>
                </c:pt>
                <c:pt idx="3">
                  <c:v>0.14279175822599544</c:v>
                </c:pt>
                <c:pt idx="4">
                  <c:v>0.14512115549065255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F-4CA4-8DC6-212A3EADB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954541872"/>
        <c:axId val="954530352"/>
      </c:barChart>
      <c:catAx>
        <c:axId val="95454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A0A2A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954530352"/>
        <c:crosses val="autoZero"/>
        <c:auto val="1"/>
        <c:lblAlgn val="ctr"/>
        <c:lblOffset val="100"/>
        <c:noMultiLvlLbl val="0"/>
      </c:catAx>
      <c:valAx>
        <c:axId val="954530352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95454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Faturamento</c:v>
          </c:tx>
          <c:spPr>
            <a:solidFill>
              <a:srgbClr val="00375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BFBF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8F-43D0-B512-EF330511BA27}"/>
              </c:ext>
            </c:extLst>
          </c:dPt>
          <c:dPt>
            <c:idx val="2"/>
            <c:invertIfNegative val="0"/>
            <c:bubble3D val="0"/>
            <c:spPr>
              <a:solidFill>
                <a:srgbClr val="BFBF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F-43D0-B512-EF330511BA27}"/>
              </c:ext>
            </c:extLst>
          </c:dPt>
          <c:dPt>
            <c:idx val="3"/>
            <c:invertIfNegative val="0"/>
            <c:bubble3D val="0"/>
            <c:spPr>
              <a:solidFill>
                <a:srgbClr val="BFBF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B8F-43D0-B512-EF330511BA27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8F-43D0-B512-EF330511BA2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8F-43D0-B512-EF330511BA2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8F-43D0-B512-EF330511BA27}"/>
                </c:ext>
              </c:extLst>
            </c:dLbl>
            <c:numFmt formatCode="[$$-409]\ #,##0.0\ &quot;Mi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15C5D7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(Analises!$B$81,Analises!$B$80,Analises!$B$79,Analises!$B$78,Analises!$B$77)</c:f>
              <c:strCache>
                <c:ptCount val="5"/>
                <c:pt idx="0">
                  <c:v>EUA</c:v>
                </c:pt>
                <c:pt idx="1">
                  <c:v>Canadá</c:v>
                </c:pt>
                <c:pt idx="2">
                  <c:v>França</c:v>
                </c:pt>
                <c:pt idx="3">
                  <c:v>Alemanha</c:v>
                </c:pt>
                <c:pt idx="4">
                  <c:v>Chile</c:v>
                </c:pt>
              </c:strCache>
            </c:strRef>
          </c:cat>
          <c:val>
            <c:numRef>
              <c:f>(Analises!$E$81,Analises!$E$80,Analises!$E$79,Analises!$E$78,Analises!$E$77)</c:f>
              <c:numCache>
                <c:formatCode>_-[$$-409]* #,##0_ ;_-[$$-409]* \-#,##0\ ;_-[$$-409]* "-"??_ ;_-@_ </c:formatCode>
                <c:ptCount val="5"/>
                <c:pt idx="0">
                  <c:v>25029830.165000007</c:v>
                </c:pt>
                <c:pt idx="1">
                  <c:v>24887654.884999994</c:v>
                </c:pt>
                <c:pt idx="2">
                  <c:v>24354172.280000005</c:v>
                </c:pt>
                <c:pt idx="3">
                  <c:v>23505340.819999993</c:v>
                </c:pt>
                <c:pt idx="4">
                  <c:v>20949352.109999985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1-4E6B-9308-F7C8F0E079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655683280"/>
        <c:axId val="1655681360"/>
      </c:barChart>
      <c:lineChart>
        <c:grouping val="standard"/>
        <c:varyColors val="0"/>
        <c:ser>
          <c:idx val="2"/>
          <c:order val="1"/>
          <c:tx>
            <c:v>EUA Min</c:v>
          </c:tx>
          <c:spPr>
            <a:ln w="12700" cap="rnd">
              <a:solidFill>
                <a:srgbClr val="006EA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Analises!$C$84:$G$84</c:f>
              <c:numCache>
                <c:formatCode>_-[$$-409]* #,##0_ ;_-[$$-409]* \-#,##0\ ;_-[$$-409]* "-"??_ ;_-@_ </c:formatCode>
                <c:ptCount val="5"/>
                <c:pt idx="0">
                  <c:v>20949352.109999985</c:v>
                </c:pt>
                <c:pt idx="1">
                  <c:v>20949352.109999985</c:v>
                </c:pt>
                <c:pt idx="2">
                  <c:v>20949352.109999985</c:v>
                </c:pt>
                <c:pt idx="3">
                  <c:v>20949352.109999985</c:v>
                </c:pt>
                <c:pt idx="4">
                  <c:v>20949352.109999985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81-4E6B-9308-F7C8F0E079D8}"/>
            </c:ext>
          </c:extLst>
        </c:ser>
        <c:ser>
          <c:idx val="1"/>
          <c:order val="2"/>
          <c:tx>
            <c:v>EUA Max</c:v>
          </c:tx>
          <c:spPr>
            <a:ln w="12700" cap="rnd">
              <a:solidFill>
                <a:srgbClr val="006EA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Analises!$C$83:$G$83</c:f>
              <c:numCache>
                <c:formatCode>_-[$$-409]* #,##0_ ;_-[$$-409]* \-#,##0\ ;_-[$$-409]* "-"??_ ;_-@_ </c:formatCode>
                <c:ptCount val="5"/>
                <c:pt idx="0">
                  <c:v>25029830.165000007</c:v>
                </c:pt>
                <c:pt idx="1">
                  <c:v>25029830.165000007</c:v>
                </c:pt>
                <c:pt idx="2">
                  <c:v>25029830.165000007</c:v>
                </c:pt>
                <c:pt idx="3">
                  <c:v>25029830.165000007</c:v>
                </c:pt>
                <c:pt idx="4">
                  <c:v>25029830.165000007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1-4E6B-9308-F7C8F0E07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683280"/>
        <c:axId val="1655681360"/>
      </c:lineChart>
      <c:catAx>
        <c:axId val="165568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A0A2A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5681360"/>
        <c:crossesAt val="0"/>
        <c:auto val="1"/>
        <c:lblAlgn val="ctr"/>
        <c:lblOffset val="100"/>
        <c:noMultiLvlLbl val="0"/>
      </c:catAx>
      <c:valAx>
        <c:axId val="1655681360"/>
        <c:scaling>
          <c:orientation val="minMax"/>
          <c:max val="30000000"/>
          <c:min val="0"/>
        </c:scaling>
        <c:delete val="1"/>
        <c:axPos val="l"/>
        <c:numFmt formatCode="[$$-409]#,##0&quot;M&quot;" sourceLinked="0"/>
        <c:majorTickMark val="none"/>
        <c:minorTickMark val="none"/>
        <c:tickLblPos val="nextTo"/>
        <c:crossAx val="1655683280"/>
        <c:crosses val="autoZero"/>
        <c:crossBetween val="between"/>
        <c:majorUnit val="10000000"/>
        <c:dispUnits>
          <c:builtInUnit val="millions"/>
        </c:dispUnits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Faturamento</c:v>
          </c:tx>
          <c:spPr>
            <a:solidFill>
              <a:srgbClr val="003752"/>
            </a:solidFill>
            <a:ln>
              <a:noFill/>
            </a:ln>
            <a:effectLst/>
          </c:spPr>
          <c:invertIfNegative val="0"/>
          <c:dLbls>
            <c:numFmt formatCode="[$$-409]\ #,##0.0\ &quot;Mi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15C5D7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(Analises!$B$81,Analises!$B$80,Analises!$B$79,Analises!$B$78,Analises!$B$77)</c:f>
              <c:strCache>
                <c:ptCount val="5"/>
                <c:pt idx="0">
                  <c:v>EUA</c:v>
                </c:pt>
                <c:pt idx="1">
                  <c:v>Canadá</c:v>
                </c:pt>
                <c:pt idx="2">
                  <c:v>França</c:v>
                </c:pt>
                <c:pt idx="3">
                  <c:v>Alemanha</c:v>
                </c:pt>
                <c:pt idx="4">
                  <c:v>Chile</c:v>
                </c:pt>
              </c:strCache>
            </c:strRef>
          </c:cat>
          <c:val>
            <c:numRef>
              <c:f>(Analises!$E$81,Analises!$E$80,Analises!$E$79,Analises!$E$78,Analises!$E$77)</c:f>
              <c:numCache>
                <c:formatCode>_-[$$-409]* #,##0_ ;_-[$$-409]* \-#,##0\ ;_-[$$-409]* "-"??_ ;_-@_ </c:formatCode>
                <c:ptCount val="5"/>
                <c:pt idx="0">
                  <c:v>25029830.165000007</c:v>
                </c:pt>
                <c:pt idx="1">
                  <c:v>24887654.884999994</c:v>
                </c:pt>
                <c:pt idx="2">
                  <c:v>24354172.280000005</c:v>
                </c:pt>
                <c:pt idx="3">
                  <c:v>23505340.819999993</c:v>
                </c:pt>
                <c:pt idx="4">
                  <c:v>20949352.109999985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F-48CB-B9CE-19A7AD80FA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655683280"/>
        <c:axId val="1655681360"/>
      </c:barChart>
      <c:catAx>
        <c:axId val="165568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A0A2A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5681360"/>
        <c:crossesAt val="0"/>
        <c:auto val="1"/>
        <c:lblAlgn val="ctr"/>
        <c:lblOffset val="100"/>
        <c:noMultiLvlLbl val="0"/>
      </c:catAx>
      <c:valAx>
        <c:axId val="1655681360"/>
        <c:scaling>
          <c:orientation val="minMax"/>
          <c:max val="30000000"/>
          <c:min val="0"/>
        </c:scaling>
        <c:delete val="1"/>
        <c:axPos val="l"/>
        <c:numFmt formatCode="[$$-409]#,##0&quot;M&quot;" sourceLinked="0"/>
        <c:majorTickMark val="none"/>
        <c:minorTickMark val="none"/>
        <c:tickLblPos val="nextTo"/>
        <c:crossAx val="1655683280"/>
        <c:crosses val="autoZero"/>
        <c:crossBetween val="between"/>
        <c:majorUnit val="10000000"/>
        <c:dispUnits>
          <c:builtInUnit val="millions"/>
        </c:dispUnits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5.9313189775883603E-2"/>
          <c:w val="0.95330698982998163"/>
          <c:h val="0.79427281689674412"/>
        </c:manualLayout>
      </c:layout>
      <c:barChart>
        <c:barDir val="col"/>
        <c:grouping val="clustered"/>
        <c:varyColors val="0"/>
        <c:ser>
          <c:idx val="1"/>
          <c:order val="0"/>
          <c:tx>
            <c:v>Descontos</c:v>
          </c:tx>
          <c:spPr>
            <a:solidFill>
              <a:srgbClr val="00375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3.9114555562888132E-17"/>
                  <c:y val="0.18489417989417989"/>
                </c:manualLayout>
              </c:layout>
              <c:numFmt formatCode="[$$]\ #,##0.0\ &quot;Mi&quot;" c16r2:formatcode2="[$$-en-US ]\ #,##0.0\ &quot;Mi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800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15C5D7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E717-4513-A820-5C8A00192C71}"/>
                </c:ext>
              </c:extLst>
            </c:dLbl>
            <c:numFmt formatCode="[$$]\ #,##0.0\ &quot;Mi&quot;" c16r2:formatcode2="[$$-en-US ]\ #,##0.0\ &quot;Mi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15C5D7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(Analises!$B$81,Analises!$B$80,Analises!$B$77,Analises!$B$79,Analises!$B$78)</c:f>
              <c:strCache>
                <c:ptCount val="5"/>
                <c:pt idx="0">
                  <c:v>EUA</c:v>
                </c:pt>
                <c:pt idx="1">
                  <c:v>Canadá</c:v>
                </c:pt>
                <c:pt idx="2">
                  <c:v>Chile</c:v>
                </c:pt>
                <c:pt idx="3">
                  <c:v>França</c:v>
                </c:pt>
                <c:pt idx="4">
                  <c:v>Alemanha</c:v>
                </c:pt>
              </c:strCache>
            </c:strRef>
          </c:cat>
          <c:val>
            <c:numRef>
              <c:f>(Analises!$D$81,Analises!$D$80,Analises!$D$77,Analises!$D$79,Analises!$D$78)</c:f>
              <c:numCache>
                <c:formatCode>_-[$$-409]* #,##0_ ;_-[$$-409]* \-#,##0\ ;_-[$$-409]* "-"??_ ;_-@_ </c:formatCode>
                <c:ptCount val="5"/>
                <c:pt idx="0">
                  <c:v>2239527.8350000014</c:v>
                </c:pt>
                <c:pt idx="1">
                  <c:v>2044508.6150000007</c:v>
                </c:pt>
                <c:pt idx="2">
                  <c:v>1777582.8900000004</c:v>
                </c:pt>
                <c:pt idx="3">
                  <c:v>1727502.2200000002</c:v>
                </c:pt>
                <c:pt idx="4">
                  <c:v>1416126.68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D-4CAF-847C-BF7ADBD79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660574544"/>
        <c:axId val="660581264"/>
      </c:barChart>
      <c:lineChart>
        <c:grouping val="standard"/>
        <c:varyColors val="0"/>
        <c:ser>
          <c:idx val="0"/>
          <c:order val="1"/>
          <c:tx>
            <c:v>Média</c:v>
          </c:tx>
          <c:spPr>
            <a:ln w="12700" cap="rnd">
              <a:solidFill>
                <a:srgbClr val="006EA4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0.11593318877781089"/>
                  <c:y val="-5.630727820844099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6EA4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b="0">
                        <a:solidFill>
                          <a:srgbClr val="006EA4"/>
                        </a:solidFill>
                      </a:rPr>
                      <a:t>Média</a:t>
                    </a:r>
                  </a:p>
                </c:rich>
              </c:tx>
              <c:numFmt formatCode="[$$-409]\ #,##0.0\ &quot;Mi&quot;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178249541829033E-2"/>
                      <c:h val="8.37304048234280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496D-4CAF-847C-BF7ADBD79A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Analises!$C$85:$G$85</c:f>
              <c:numCache>
                <c:formatCode>_-[$$-409]* #,##0_ ;_-[$$-409]* \-#,##0\ ;_-[$$-409]* "-"??_ ;_-@_ </c:formatCode>
                <c:ptCount val="5"/>
                <c:pt idx="0">
                  <c:v>1841049.6480000005</c:v>
                </c:pt>
                <c:pt idx="1">
                  <c:v>1841049.6480000005</c:v>
                </c:pt>
                <c:pt idx="2">
                  <c:v>1841049.6480000005</c:v>
                </c:pt>
                <c:pt idx="3">
                  <c:v>1841049.6480000005</c:v>
                </c:pt>
                <c:pt idx="4">
                  <c:v>1841049.6480000005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96D-4CAF-847C-BF7ADBD79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74544"/>
        <c:axId val="660581264"/>
      </c:lineChart>
      <c:catAx>
        <c:axId val="6605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A0A2A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60581264"/>
        <c:crosses val="autoZero"/>
        <c:auto val="1"/>
        <c:lblAlgn val="ctr"/>
        <c:lblOffset val="100"/>
        <c:noMultiLvlLbl val="0"/>
      </c:catAx>
      <c:valAx>
        <c:axId val="660581264"/>
        <c:scaling>
          <c:orientation val="minMax"/>
          <c:max val="3000000"/>
          <c:min val="0"/>
        </c:scaling>
        <c:delete val="1"/>
        <c:axPos val="l"/>
        <c:numFmt formatCode="[$$-409]\ #,##0\ &quot;Mi&quot;" sourceLinked="0"/>
        <c:majorTickMark val="out"/>
        <c:minorTickMark val="none"/>
        <c:tickLblPos val="nextTo"/>
        <c:crossAx val="660574544"/>
        <c:crosses val="autoZero"/>
        <c:crossBetween val="between"/>
        <c:majorUnit val="1000000"/>
        <c:dispUnits>
          <c:builtInUnit val="millions"/>
        </c:dispUnits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58774824907123"/>
          <c:y val="3.3437706580813152E-2"/>
          <c:w val="0.9164686264964178"/>
          <c:h val="0.754897578520213"/>
        </c:manualLayout>
      </c:layout>
      <c:lineChart>
        <c:grouping val="standard"/>
        <c:varyColors val="0"/>
        <c:ser>
          <c:idx val="0"/>
          <c:order val="0"/>
          <c:tx>
            <c:v>Faturamento líquido por país e por período</c:v>
          </c:tx>
          <c:spPr>
            <a:ln w="25400" cap="rnd">
              <a:solidFill>
                <a:srgbClr val="4A7EBB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layout>
                <c:manualLayout>
                  <c:x val="-8.1952100941156722E-2"/>
                  <c:y val="-6.009409572061275E-2"/>
                </c:manualLayout>
              </c:layout>
              <c:tx>
                <c:rich>
                  <a:bodyPr/>
                  <a:lstStyle/>
                  <a:p>
                    <a:fld id="{F09CD764-7571-4213-BDC2-F2EC9133AA7C}" type="VALUE">
                      <a:rPr lang="en-US" sz="1400" b="1">
                        <a:solidFill>
                          <a:srgbClr val="4A7EBB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6FE-4CD6-A031-0BF2F9C537BA}"/>
                </c:ext>
              </c:extLst>
            </c:dLbl>
            <c:numFmt formatCode="[$$]\ #,##0.0\ &quot;Mi&quot;" c16r2:formatcode2="[$$-en-US ]\ #,##0.0\ &quot;Mi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4A7EBB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Analises!$C$41:$R$41</c:f>
              <c:numCache>
                <c:formatCode>mmm\-yy</c:formatCode>
                <c:ptCount val="16"/>
                <c:pt idx="0">
                  <c:v>43344</c:v>
                </c:pt>
                <c:pt idx="1">
                  <c:v>43374</c:v>
                </c:pt>
                <c:pt idx="2">
                  <c:v>43405</c:v>
                </c:pt>
                <c:pt idx="3">
                  <c:v>43435</c:v>
                </c:pt>
                <c:pt idx="4">
                  <c:v>43466</c:v>
                </c:pt>
                <c:pt idx="5">
                  <c:v>43497</c:v>
                </c:pt>
                <c:pt idx="6">
                  <c:v>43525</c:v>
                </c:pt>
                <c:pt idx="7">
                  <c:v>43556</c:v>
                </c:pt>
                <c:pt idx="8">
                  <c:v>43586</c:v>
                </c:pt>
                <c:pt idx="9">
                  <c:v>43617</c:v>
                </c:pt>
                <c:pt idx="10">
                  <c:v>43647</c:v>
                </c:pt>
                <c:pt idx="11">
                  <c:v>43678</c:v>
                </c:pt>
                <c:pt idx="12">
                  <c:v>43709</c:v>
                </c:pt>
                <c:pt idx="13">
                  <c:v>43739</c:v>
                </c:pt>
                <c:pt idx="14">
                  <c:v>43770</c:v>
                </c:pt>
                <c:pt idx="15">
                  <c:v>43800</c:v>
                </c:pt>
              </c:numCache>
            </c:numRef>
          </c:cat>
          <c:val>
            <c:numRef>
              <c:f>Analises!$C$47:$R$47</c:f>
              <c:numCache>
                <c:formatCode>_-[$$-409]* #,##0_ ;_-[$$-409]* \-#,##0\ ;_-[$$-409]* "-"??_ ;_-@_ </c:formatCode>
                <c:ptCount val="16"/>
                <c:pt idx="0">
                  <c:v>4484000.03</c:v>
                </c:pt>
                <c:pt idx="1">
                  <c:v>9295611.1000000015</c:v>
                </c:pt>
                <c:pt idx="2">
                  <c:v>7267203.3000000007</c:v>
                </c:pt>
                <c:pt idx="3">
                  <c:v>5368441.08</c:v>
                </c:pt>
                <c:pt idx="4">
                  <c:v>6607761.6800000006</c:v>
                </c:pt>
                <c:pt idx="5">
                  <c:v>7297531.3899999997</c:v>
                </c:pt>
                <c:pt idx="6">
                  <c:v>5586859.8700000001</c:v>
                </c:pt>
                <c:pt idx="7">
                  <c:v>6964775.0700000003</c:v>
                </c:pt>
                <c:pt idx="8">
                  <c:v>6210211.0599999996</c:v>
                </c:pt>
                <c:pt idx="9">
                  <c:v>9518893.8199999984</c:v>
                </c:pt>
                <c:pt idx="10">
                  <c:v>8102920.1799999997</c:v>
                </c:pt>
                <c:pt idx="11">
                  <c:v>5864622.4199999999</c:v>
                </c:pt>
                <c:pt idx="12">
                  <c:v>6398697.2400000002</c:v>
                </c:pt>
                <c:pt idx="13">
                  <c:v>12375819.919999998</c:v>
                </c:pt>
                <c:pt idx="14">
                  <c:v>5384214.2000000002</c:v>
                </c:pt>
                <c:pt idx="15">
                  <c:v>11998787.9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E-4CD6-A031-0BF2F9C537BA}"/>
            </c:ext>
          </c:extLst>
        </c:ser>
        <c:ser>
          <c:idx val="1"/>
          <c:order val="1"/>
          <c:tx>
            <c:v>Média</c:v>
          </c:tx>
          <c:spPr>
            <a:ln w="12700" cap="rnd">
              <a:solidFill>
                <a:srgbClr val="006EA4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8.3671388516514802E-2"/>
                  <c:y val="-6.1417053966267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>
                        <a:solidFill>
                          <a:srgbClr val="006EA4"/>
                        </a:solidFill>
                      </a:rPr>
                      <a:t>Média: </a:t>
                    </a:r>
                    <a:fld id="{0B3DAED2-EE93-47C2-8C4E-2A1B50D61533}" type="VALUE">
                      <a:rPr lang="en-US" sz="1400" b="1">
                        <a:solidFill>
                          <a:srgbClr val="006EA4"/>
                        </a:solidFill>
                      </a:rPr>
                      <a:pPr>
                        <a:defRPr sz="1200"/>
                      </a:pPr>
                      <a:t>[VALOR]</a:t>
                    </a:fld>
                    <a:endParaRPr lang="en-US">
                      <a:solidFill>
                        <a:srgbClr val="006EA4"/>
                      </a:solidFill>
                    </a:endParaRPr>
                  </a:p>
                </c:rich>
              </c:tx>
              <c:numFmt formatCode="[$$-409]\ #,##0.0\ &quot;Mi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295482711247066"/>
                      <c:h val="8.440860486357465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C-06F8-4CA4-B6B5-B5B6F7D1F375}"/>
                </c:ext>
              </c:extLst>
            </c:dLbl>
            <c:numFmt formatCode="[$$-409]\ #,##0.0\ &quot;Mi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Analises!$C$41:$R$41</c:f>
              <c:numCache>
                <c:formatCode>mmm\-yy</c:formatCode>
                <c:ptCount val="16"/>
                <c:pt idx="0">
                  <c:v>43344</c:v>
                </c:pt>
                <c:pt idx="1">
                  <c:v>43374</c:v>
                </c:pt>
                <c:pt idx="2">
                  <c:v>43405</c:v>
                </c:pt>
                <c:pt idx="3">
                  <c:v>43435</c:v>
                </c:pt>
                <c:pt idx="4">
                  <c:v>43466</c:v>
                </c:pt>
                <c:pt idx="5">
                  <c:v>43497</c:v>
                </c:pt>
                <c:pt idx="6">
                  <c:v>43525</c:v>
                </c:pt>
                <c:pt idx="7">
                  <c:v>43556</c:v>
                </c:pt>
                <c:pt idx="8">
                  <c:v>43586</c:v>
                </c:pt>
                <c:pt idx="9">
                  <c:v>43617</c:v>
                </c:pt>
                <c:pt idx="10">
                  <c:v>43647</c:v>
                </c:pt>
                <c:pt idx="11">
                  <c:v>43678</c:v>
                </c:pt>
                <c:pt idx="12">
                  <c:v>43709</c:v>
                </c:pt>
                <c:pt idx="13">
                  <c:v>43739</c:v>
                </c:pt>
                <c:pt idx="14">
                  <c:v>43770</c:v>
                </c:pt>
                <c:pt idx="15">
                  <c:v>43800</c:v>
                </c:pt>
              </c:numCache>
            </c:numRef>
          </c:cat>
          <c:val>
            <c:numRef>
              <c:f>Analises!$C$48:$R$48</c:f>
              <c:numCache>
                <c:formatCode>_-[$$-409]* #,##0_ ;_-[$$-409]* \-#,##0\ ;_-[$$-409]* "-"??_ ;_-@_ </c:formatCode>
                <c:ptCount val="16"/>
                <c:pt idx="0">
                  <c:v>7420396.8912500013</c:v>
                </c:pt>
                <c:pt idx="1">
                  <c:v>7420396.8912500013</c:v>
                </c:pt>
                <c:pt idx="2">
                  <c:v>7420396.8912500013</c:v>
                </c:pt>
                <c:pt idx="3">
                  <c:v>7420396.8912500013</c:v>
                </c:pt>
                <c:pt idx="4">
                  <c:v>7420396.8912500013</c:v>
                </c:pt>
                <c:pt idx="5">
                  <c:v>7420396.8912500013</c:v>
                </c:pt>
                <c:pt idx="6">
                  <c:v>7420396.8912500013</c:v>
                </c:pt>
                <c:pt idx="7">
                  <c:v>7420396.8912500013</c:v>
                </c:pt>
                <c:pt idx="8">
                  <c:v>7420396.8912500013</c:v>
                </c:pt>
                <c:pt idx="9">
                  <c:v>7420396.8912500013</c:v>
                </c:pt>
                <c:pt idx="10">
                  <c:v>7420396.8912500013</c:v>
                </c:pt>
                <c:pt idx="11">
                  <c:v>7420396.8912500013</c:v>
                </c:pt>
                <c:pt idx="12">
                  <c:v>7420396.8912500013</c:v>
                </c:pt>
                <c:pt idx="13">
                  <c:v>7420396.8912500013</c:v>
                </c:pt>
                <c:pt idx="14">
                  <c:v>7420396.8912500013</c:v>
                </c:pt>
                <c:pt idx="15">
                  <c:v>7420396.8912500013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8-4CA4-B6B5-B5B6F7D1F375}"/>
            </c:ext>
          </c:extLst>
        </c:ser>
        <c:ser>
          <c:idx val="2"/>
          <c:order val="2"/>
          <c:tx>
            <c:strRef>
              <c:f>Analises!$AC$41</c:f>
              <c:strCache>
                <c:ptCount val="1"/>
                <c:pt idx="0">
                  <c:v>% Maior FL em relação Média</c:v>
                </c:pt>
              </c:strCache>
            </c:strRef>
          </c:tx>
          <c:spPr>
            <a:ln w="12700" cap="rnd">
              <a:solidFill>
                <a:srgbClr val="3D348B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12700" cap="rnd">
                <a:solidFill>
                  <a:srgbClr val="3D348B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06F8-4CA4-B6B5-B5B6F7D1F375}"/>
              </c:ext>
            </c:extLst>
          </c:dPt>
          <c:cat>
            <c:numRef>
              <c:f>Analises!$C$41:$R$41</c:f>
              <c:numCache>
                <c:formatCode>mmm\-yy</c:formatCode>
                <c:ptCount val="16"/>
                <c:pt idx="0">
                  <c:v>43344</c:v>
                </c:pt>
                <c:pt idx="1">
                  <c:v>43374</c:v>
                </c:pt>
                <c:pt idx="2">
                  <c:v>43405</c:v>
                </c:pt>
                <c:pt idx="3">
                  <c:v>43435</c:v>
                </c:pt>
                <c:pt idx="4">
                  <c:v>43466</c:v>
                </c:pt>
                <c:pt idx="5">
                  <c:v>43497</c:v>
                </c:pt>
                <c:pt idx="6">
                  <c:v>43525</c:v>
                </c:pt>
                <c:pt idx="7">
                  <c:v>43556</c:v>
                </c:pt>
                <c:pt idx="8">
                  <c:v>43586</c:v>
                </c:pt>
                <c:pt idx="9">
                  <c:v>43617</c:v>
                </c:pt>
                <c:pt idx="10">
                  <c:v>43647</c:v>
                </c:pt>
                <c:pt idx="11">
                  <c:v>43678</c:v>
                </c:pt>
                <c:pt idx="12">
                  <c:v>43709</c:v>
                </c:pt>
                <c:pt idx="13">
                  <c:v>43739</c:v>
                </c:pt>
                <c:pt idx="14">
                  <c:v>43770</c:v>
                </c:pt>
                <c:pt idx="15">
                  <c:v>43800</c:v>
                </c:pt>
              </c:numCache>
            </c:numRef>
          </c:cat>
          <c:val>
            <c:numRef>
              <c:f>Analises!$C$49:$R$49</c:f>
              <c:numCache>
                <c:formatCode>_-[$$-409]* #,##0_ ;_-[$$-409]* \-#,##0\ ;_-[$$-409]* "-"??_ ;_-@_ </c:formatCode>
                <c:ptCount val="16"/>
                <c:pt idx="0">
                  <c:v>12375819.919999998</c:v>
                </c:pt>
                <c:pt idx="1">
                  <c:v>12375819.919999998</c:v>
                </c:pt>
                <c:pt idx="2">
                  <c:v>12375819.919999998</c:v>
                </c:pt>
                <c:pt idx="3">
                  <c:v>12375819.919999998</c:v>
                </c:pt>
                <c:pt idx="4">
                  <c:v>12375819.919999998</c:v>
                </c:pt>
                <c:pt idx="5">
                  <c:v>12375819.919999998</c:v>
                </c:pt>
                <c:pt idx="6">
                  <c:v>12375819.919999998</c:v>
                </c:pt>
                <c:pt idx="7">
                  <c:v>12375819.919999998</c:v>
                </c:pt>
                <c:pt idx="8">
                  <c:v>12375819.919999998</c:v>
                </c:pt>
                <c:pt idx="9">
                  <c:v>12375819.919999998</c:v>
                </c:pt>
                <c:pt idx="10">
                  <c:v>12375819.919999998</c:v>
                </c:pt>
                <c:pt idx="11">
                  <c:v>12375819.919999998</c:v>
                </c:pt>
                <c:pt idx="12">
                  <c:v>12375819.919999998</c:v>
                </c:pt>
                <c:pt idx="13">
                  <c:v>12375819.919999998</c:v>
                </c:pt>
                <c:pt idx="14">
                  <c:v>12375819.919999998</c:v>
                </c:pt>
                <c:pt idx="15">
                  <c:v>12375819.919999998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F8-4CA4-B6B5-B5B6F7D1F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617824"/>
        <c:axId val="954613984"/>
      </c:lineChart>
      <c:dateAx>
        <c:axId val="954617824"/>
        <c:scaling>
          <c:orientation val="minMax"/>
          <c:min val="43344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9EAEA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rgbClr val="A0A2A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954613984"/>
        <c:crosses val="autoZero"/>
        <c:auto val="1"/>
        <c:lblOffset val="100"/>
        <c:baseTimeUnit val="months"/>
        <c:majorTimeUnit val="months"/>
        <c:minorTimeUnit val="months"/>
      </c:dateAx>
      <c:valAx>
        <c:axId val="954613984"/>
        <c:scaling>
          <c:orientation val="minMax"/>
          <c:max val="14000000"/>
          <c:min val="0"/>
        </c:scaling>
        <c:delete val="0"/>
        <c:axPos val="l"/>
        <c:numFmt formatCode="&quot;$&quot;\ #,##0\ &quot;Mi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0" i="0" u="none" strike="noStrike" kern="1200" baseline="0">
                <a:solidFill>
                  <a:srgbClr val="A0A2A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954617824"/>
        <c:crosses val="autoZero"/>
        <c:crossBetween val="between"/>
        <c:majorUnit val="4000000"/>
        <c:dispUnits>
          <c:builtInUnit val="millions"/>
        </c:dispUnits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6985951363139E-2"/>
          <c:y val="2.4355921256986802E-2"/>
          <c:w val="0.65028348784092427"/>
          <c:h val="0.67289725209080042"/>
        </c:manualLayout>
      </c:layout>
      <c:lineChart>
        <c:grouping val="standard"/>
        <c:varyColors val="0"/>
        <c:ser>
          <c:idx val="0"/>
          <c:order val="0"/>
          <c:tx>
            <c:strRef>
              <c:f>Analises!$B$10</c:f>
              <c:strCache>
                <c:ptCount val="1"/>
                <c:pt idx="0">
                  <c:v>Canadá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Analises!$C$9:$R$9</c:f>
              <c:numCache>
                <c:formatCode>mmm\-yy</c:formatCode>
                <c:ptCount val="16"/>
                <c:pt idx="0">
                  <c:v>43344</c:v>
                </c:pt>
                <c:pt idx="1">
                  <c:v>43374</c:v>
                </c:pt>
                <c:pt idx="2">
                  <c:v>43405</c:v>
                </c:pt>
                <c:pt idx="3">
                  <c:v>43435</c:v>
                </c:pt>
                <c:pt idx="4">
                  <c:v>43466</c:v>
                </c:pt>
                <c:pt idx="5">
                  <c:v>43497</c:v>
                </c:pt>
                <c:pt idx="6">
                  <c:v>43525</c:v>
                </c:pt>
                <c:pt idx="7">
                  <c:v>43556</c:v>
                </c:pt>
                <c:pt idx="8">
                  <c:v>43586</c:v>
                </c:pt>
                <c:pt idx="9">
                  <c:v>43617</c:v>
                </c:pt>
                <c:pt idx="10">
                  <c:v>43647</c:v>
                </c:pt>
                <c:pt idx="11">
                  <c:v>43678</c:v>
                </c:pt>
                <c:pt idx="12">
                  <c:v>43709</c:v>
                </c:pt>
                <c:pt idx="13">
                  <c:v>43739</c:v>
                </c:pt>
                <c:pt idx="14">
                  <c:v>43770</c:v>
                </c:pt>
                <c:pt idx="15">
                  <c:v>43800</c:v>
                </c:pt>
              </c:numCache>
            </c:numRef>
          </c:cat>
          <c:val>
            <c:numRef>
              <c:f>Analises!$C$10:$R$10</c:f>
              <c:numCache>
                <c:formatCode>_-[$$-409]* #,##0_ ;_-[$$-409]* \-#,##0\ ;_-[$$-409]* "-"??_ ;_-@_ </c:formatCode>
                <c:ptCount val="16"/>
                <c:pt idx="0">
                  <c:v>66365.210000000006</c:v>
                </c:pt>
                <c:pt idx="1">
                  <c:v>266689.08</c:v>
                </c:pt>
                <c:pt idx="2">
                  <c:v>202210.1</c:v>
                </c:pt>
                <c:pt idx="3">
                  <c:v>235467.79</c:v>
                </c:pt>
                <c:pt idx="4">
                  <c:v>137144.49</c:v>
                </c:pt>
                <c:pt idx="5">
                  <c:v>249893.88</c:v>
                </c:pt>
                <c:pt idx="6">
                  <c:v>59900.5</c:v>
                </c:pt>
                <c:pt idx="7">
                  <c:v>230796.44999999998</c:v>
                </c:pt>
                <c:pt idx="8">
                  <c:v>79668.670000000013</c:v>
                </c:pt>
                <c:pt idx="9">
                  <c:v>302727.40000000002</c:v>
                </c:pt>
                <c:pt idx="10">
                  <c:v>252601.78499999997</c:v>
                </c:pt>
                <c:pt idx="11">
                  <c:v>164365.84</c:v>
                </c:pt>
                <c:pt idx="12">
                  <c:v>123659.11000000002</c:v>
                </c:pt>
                <c:pt idx="13">
                  <c:v>196705.97999999998</c:v>
                </c:pt>
                <c:pt idx="14">
                  <c:v>69091.260000000009</c:v>
                </c:pt>
                <c:pt idx="15">
                  <c:v>674531.44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8-49C7-8261-307C9C962DDA}"/>
            </c:ext>
          </c:extLst>
        </c:ser>
        <c:ser>
          <c:idx val="2"/>
          <c:order val="1"/>
          <c:tx>
            <c:strRef>
              <c:f>Analises!$B$12</c:f>
              <c:strCache>
                <c:ptCount val="1"/>
                <c:pt idx="0">
                  <c:v>França</c:v>
                </c:pt>
              </c:strCache>
            </c:strRef>
          </c:tx>
          <c:spPr>
            <a:ln w="28575" cap="rnd">
              <a:solidFill>
                <a:srgbClr val="0055A4"/>
              </a:solidFill>
              <a:round/>
            </a:ln>
            <a:effectLst/>
          </c:spPr>
          <c:marker>
            <c:symbol val="none"/>
          </c:marker>
          <c:cat>
            <c:numRef>
              <c:f>Analises!$C$9:$R$9</c:f>
              <c:numCache>
                <c:formatCode>mmm\-yy</c:formatCode>
                <c:ptCount val="16"/>
                <c:pt idx="0">
                  <c:v>43344</c:v>
                </c:pt>
                <c:pt idx="1">
                  <c:v>43374</c:v>
                </c:pt>
                <c:pt idx="2">
                  <c:v>43405</c:v>
                </c:pt>
                <c:pt idx="3">
                  <c:v>43435</c:v>
                </c:pt>
                <c:pt idx="4">
                  <c:v>43466</c:v>
                </c:pt>
                <c:pt idx="5">
                  <c:v>43497</c:v>
                </c:pt>
                <c:pt idx="6">
                  <c:v>43525</c:v>
                </c:pt>
                <c:pt idx="7">
                  <c:v>43556</c:v>
                </c:pt>
                <c:pt idx="8">
                  <c:v>43586</c:v>
                </c:pt>
                <c:pt idx="9">
                  <c:v>43617</c:v>
                </c:pt>
                <c:pt idx="10">
                  <c:v>43647</c:v>
                </c:pt>
                <c:pt idx="11">
                  <c:v>43678</c:v>
                </c:pt>
                <c:pt idx="12">
                  <c:v>43709</c:v>
                </c:pt>
                <c:pt idx="13">
                  <c:v>43739</c:v>
                </c:pt>
                <c:pt idx="14">
                  <c:v>43770</c:v>
                </c:pt>
                <c:pt idx="15">
                  <c:v>43800</c:v>
                </c:pt>
              </c:numCache>
            </c:numRef>
          </c:cat>
          <c:val>
            <c:numRef>
              <c:f>Analises!$C$12:$R$12</c:f>
              <c:numCache>
                <c:formatCode>_-[$$-409]* #,##0_ ;_-[$$-409]* \-#,##0\ ;_-[$$-409]* "-"??_ ;_-@_ </c:formatCode>
                <c:ptCount val="16"/>
                <c:pt idx="0">
                  <c:v>163646.59</c:v>
                </c:pt>
                <c:pt idx="1">
                  <c:v>431439.55999999994</c:v>
                </c:pt>
                <c:pt idx="2">
                  <c:v>119334.80000000002</c:v>
                </c:pt>
                <c:pt idx="3">
                  <c:v>65419.319999999971</c:v>
                </c:pt>
                <c:pt idx="4">
                  <c:v>244987.245</c:v>
                </c:pt>
                <c:pt idx="5">
                  <c:v>322598.95999999996</c:v>
                </c:pt>
                <c:pt idx="6">
                  <c:v>84952.749999999942</c:v>
                </c:pt>
                <c:pt idx="7">
                  <c:v>85575.195000000022</c:v>
                </c:pt>
                <c:pt idx="8">
                  <c:v>154955.97</c:v>
                </c:pt>
                <c:pt idx="9">
                  <c:v>320159.98000000004</c:v>
                </c:pt>
                <c:pt idx="10">
                  <c:v>131731.07999999999</c:v>
                </c:pt>
                <c:pt idx="11">
                  <c:v>77569.09</c:v>
                </c:pt>
                <c:pt idx="12">
                  <c:v>335038.69</c:v>
                </c:pt>
                <c:pt idx="13">
                  <c:v>397736.55999999994</c:v>
                </c:pt>
                <c:pt idx="14">
                  <c:v>144253.59</c:v>
                </c:pt>
                <c:pt idx="15">
                  <c:v>398175.69999999995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8-49C7-8261-307C9C962DDA}"/>
            </c:ext>
          </c:extLst>
        </c:ser>
        <c:ser>
          <c:idx val="1"/>
          <c:order val="2"/>
          <c:tx>
            <c:strRef>
              <c:f>Analises!$B$11</c:f>
              <c:strCache>
                <c:ptCount val="1"/>
                <c:pt idx="0">
                  <c:v>Alemanha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cat>
            <c:numRef>
              <c:f>Analises!$C$9:$R$9</c:f>
              <c:numCache>
                <c:formatCode>mmm\-yy</c:formatCode>
                <c:ptCount val="16"/>
                <c:pt idx="0">
                  <c:v>43344</c:v>
                </c:pt>
                <c:pt idx="1">
                  <c:v>43374</c:v>
                </c:pt>
                <c:pt idx="2">
                  <c:v>43405</c:v>
                </c:pt>
                <c:pt idx="3">
                  <c:v>43435</c:v>
                </c:pt>
                <c:pt idx="4">
                  <c:v>43466</c:v>
                </c:pt>
                <c:pt idx="5">
                  <c:v>43497</c:v>
                </c:pt>
                <c:pt idx="6">
                  <c:v>43525</c:v>
                </c:pt>
                <c:pt idx="7">
                  <c:v>43556</c:v>
                </c:pt>
                <c:pt idx="8">
                  <c:v>43586</c:v>
                </c:pt>
                <c:pt idx="9">
                  <c:v>43617</c:v>
                </c:pt>
                <c:pt idx="10">
                  <c:v>43647</c:v>
                </c:pt>
                <c:pt idx="11">
                  <c:v>43678</c:v>
                </c:pt>
                <c:pt idx="12">
                  <c:v>43709</c:v>
                </c:pt>
                <c:pt idx="13">
                  <c:v>43739</c:v>
                </c:pt>
                <c:pt idx="14">
                  <c:v>43770</c:v>
                </c:pt>
                <c:pt idx="15">
                  <c:v>43800</c:v>
                </c:pt>
              </c:numCache>
            </c:numRef>
          </c:cat>
          <c:val>
            <c:numRef>
              <c:f>Analises!$C$11:$R$11</c:f>
              <c:numCache>
                <c:formatCode>_-[$$-409]* #,##0_ ;_-[$$-409]* \-#,##0\ ;_-[$$-409]* "-"??_ ;_-@_ </c:formatCode>
                <c:ptCount val="16"/>
                <c:pt idx="0">
                  <c:v>198086.15999999997</c:v>
                </c:pt>
                <c:pt idx="1">
                  <c:v>591456.75999999989</c:v>
                </c:pt>
                <c:pt idx="2">
                  <c:v>183404.9</c:v>
                </c:pt>
                <c:pt idx="3">
                  <c:v>128097.84999999999</c:v>
                </c:pt>
                <c:pt idx="4">
                  <c:v>58587.11</c:v>
                </c:pt>
                <c:pt idx="5">
                  <c:v>191413.07</c:v>
                </c:pt>
                <c:pt idx="6">
                  <c:v>64259.589999999967</c:v>
                </c:pt>
                <c:pt idx="7">
                  <c:v>174819.46</c:v>
                </c:pt>
                <c:pt idx="8">
                  <c:v>202055.00000000003</c:v>
                </c:pt>
                <c:pt idx="9">
                  <c:v>289762.24</c:v>
                </c:pt>
                <c:pt idx="10">
                  <c:v>54243.749999999884</c:v>
                </c:pt>
                <c:pt idx="11">
                  <c:v>63889.16999999994</c:v>
                </c:pt>
                <c:pt idx="12">
                  <c:v>219647.90000000002</c:v>
                </c:pt>
                <c:pt idx="13">
                  <c:v>556350.31999999995</c:v>
                </c:pt>
                <c:pt idx="14">
                  <c:v>66102.5</c:v>
                </c:pt>
                <c:pt idx="15">
                  <c:v>368946.43999999989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8-49C7-8261-307C9C962DDA}"/>
            </c:ext>
          </c:extLst>
        </c:ser>
        <c:ser>
          <c:idx val="4"/>
          <c:order val="3"/>
          <c:tx>
            <c:strRef>
              <c:f>Analises!$B$14</c:f>
              <c:strCache>
                <c:ptCount val="1"/>
                <c:pt idx="0">
                  <c:v>EUA</c:v>
                </c:pt>
              </c:strCache>
            </c:strRef>
          </c:tx>
          <c:spPr>
            <a:ln w="25400" cap="rnd">
              <a:solidFill>
                <a:srgbClr val="3C3B6E"/>
              </a:solidFill>
              <a:round/>
            </a:ln>
            <a:effectLst/>
          </c:spPr>
          <c:marker>
            <c:symbol val="none"/>
          </c:marker>
          <c:cat>
            <c:numRef>
              <c:f>Analises!$C$9:$R$9</c:f>
              <c:numCache>
                <c:formatCode>mmm\-yy</c:formatCode>
                <c:ptCount val="16"/>
                <c:pt idx="0">
                  <c:v>43344</c:v>
                </c:pt>
                <c:pt idx="1">
                  <c:v>43374</c:v>
                </c:pt>
                <c:pt idx="2">
                  <c:v>43405</c:v>
                </c:pt>
                <c:pt idx="3">
                  <c:v>43435</c:v>
                </c:pt>
                <c:pt idx="4">
                  <c:v>43466</c:v>
                </c:pt>
                <c:pt idx="5">
                  <c:v>43497</c:v>
                </c:pt>
                <c:pt idx="6">
                  <c:v>43525</c:v>
                </c:pt>
                <c:pt idx="7">
                  <c:v>43556</c:v>
                </c:pt>
                <c:pt idx="8">
                  <c:v>43586</c:v>
                </c:pt>
                <c:pt idx="9">
                  <c:v>43617</c:v>
                </c:pt>
                <c:pt idx="10">
                  <c:v>43647</c:v>
                </c:pt>
                <c:pt idx="11">
                  <c:v>43678</c:v>
                </c:pt>
                <c:pt idx="12">
                  <c:v>43709</c:v>
                </c:pt>
                <c:pt idx="13">
                  <c:v>43739</c:v>
                </c:pt>
                <c:pt idx="14">
                  <c:v>43770</c:v>
                </c:pt>
                <c:pt idx="15">
                  <c:v>43800</c:v>
                </c:pt>
              </c:numCache>
            </c:numRef>
          </c:cat>
          <c:val>
            <c:numRef>
              <c:f>Analises!$C$14:$R$14</c:f>
              <c:numCache>
                <c:formatCode>_-[$$-409]* #,##0_ ;_-[$$-409]* \-#,##0\ ;_-[$$-409]* "-"??_ ;_-@_ </c:formatCode>
                <c:ptCount val="16"/>
                <c:pt idx="0">
                  <c:v>177685.87</c:v>
                </c:pt>
                <c:pt idx="1">
                  <c:v>217220.93999999997</c:v>
                </c:pt>
                <c:pt idx="2">
                  <c:v>102633.14</c:v>
                </c:pt>
                <c:pt idx="3">
                  <c:v>49325.58</c:v>
                </c:pt>
                <c:pt idx="4">
                  <c:v>116443.485</c:v>
                </c:pt>
                <c:pt idx="5">
                  <c:v>166919.26</c:v>
                </c:pt>
                <c:pt idx="6">
                  <c:v>150248.46999999991</c:v>
                </c:pt>
                <c:pt idx="7">
                  <c:v>164046.97499999992</c:v>
                </c:pt>
                <c:pt idx="8">
                  <c:v>232963.35</c:v>
                </c:pt>
                <c:pt idx="9">
                  <c:v>200346.80000000002</c:v>
                </c:pt>
                <c:pt idx="10">
                  <c:v>307180.12499999994</c:v>
                </c:pt>
                <c:pt idx="11">
                  <c:v>243563.12</c:v>
                </c:pt>
                <c:pt idx="12">
                  <c:v>186228.38000000003</c:v>
                </c:pt>
                <c:pt idx="13">
                  <c:v>170168.26</c:v>
                </c:pt>
                <c:pt idx="14">
                  <c:v>202453.01</c:v>
                </c:pt>
                <c:pt idx="15">
                  <c:v>147979.09999999998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8-49C7-8261-307C9C962DDA}"/>
            </c:ext>
          </c:extLst>
        </c:ser>
        <c:ser>
          <c:idx val="3"/>
          <c:order val="4"/>
          <c:tx>
            <c:strRef>
              <c:f>Analises!$B$13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rgbClr val="D52B1E"/>
              </a:solidFill>
              <a:round/>
            </a:ln>
            <a:effectLst/>
          </c:spPr>
          <c:marker>
            <c:symbol val="none"/>
          </c:marker>
          <c:cat>
            <c:numRef>
              <c:f>Analises!$C$9:$R$9</c:f>
              <c:numCache>
                <c:formatCode>mmm\-yy</c:formatCode>
                <c:ptCount val="16"/>
                <c:pt idx="0">
                  <c:v>43344</c:v>
                </c:pt>
                <c:pt idx="1">
                  <c:v>43374</c:v>
                </c:pt>
                <c:pt idx="2">
                  <c:v>43405</c:v>
                </c:pt>
                <c:pt idx="3">
                  <c:v>43435</c:v>
                </c:pt>
                <c:pt idx="4">
                  <c:v>43466</c:v>
                </c:pt>
                <c:pt idx="5">
                  <c:v>43497</c:v>
                </c:pt>
                <c:pt idx="6">
                  <c:v>43525</c:v>
                </c:pt>
                <c:pt idx="7">
                  <c:v>43556</c:v>
                </c:pt>
                <c:pt idx="8">
                  <c:v>43586</c:v>
                </c:pt>
                <c:pt idx="9">
                  <c:v>43617</c:v>
                </c:pt>
                <c:pt idx="10">
                  <c:v>43647</c:v>
                </c:pt>
                <c:pt idx="11">
                  <c:v>43678</c:v>
                </c:pt>
                <c:pt idx="12">
                  <c:v>43709</c:v>
                </c:pt>
                <c:pt idx="13">
                  <c:v>43739</c:v>
                </c:pt>
                <c:pt idx="14">
                  <c:v>43770</c:v>
                </c:pt>
                <c:pt idx="15">
                  <c:v>43800</c:v>
                </c:pt>
              </c:numCache>
            </c:numRef>
          </c:cat>
          <c:val>
            <c:numRef>
              <c:f>Analises!$C$13:$R$13</c:f>
              <c:numCache>
                <c:formatCode>_-[$$-409]* #,##0_ ;_-[$$-409]* \-#,##0\ ;_-[$$-409]* "-"??_ ;_-@_ </c:formatCode>
                <c:ptCount val="16"/>
                <c:pt idx="0">
                  <c:v>110315.2</c:v>
                </c:pt>
                <c:pt idx="1">
                  <c:v>128860.46</c:v>
                </c:pt>
                <c:pt idx="2">
                  <c:v>153294.35999999999</c:v>
                </c:pt>
                <c:pt idx="3">
                  <c:v>150701.13999999993</c:v>
                </c:pt>
                <c:pt idx="4">
                  <c:v>250287.85</c:v>
                </c:pt>
                <c:pt idx="5">
                  <c:v>215471.32</c:v>
                </c:pt>
                <c:pt idx="6">
                  <c:v>142129.56</c:v>
                </c:pt>
                <c:pt idx="7">
                  <c:v>168409.49</c:v>
                </c:pt>
                <c:pt idx="8">
                  <c:v>154197.07</c:v>
                </c:pt>
                <c:pt idx="9">
                  <c:v>246224.4</c:v>
                </c:pt>
                <c:pt idx="10">
                  <c:v>86134.939999999973</c:v>
                </c:pt>
                <c:pt idx="11">
                  <c:v>175341.99999999997</c:v>
                </c:pt>
                <c:pt idx="12">
                  <c:v>156096.66000000003</c:v>
                </c:pt>
                <c:pt idx="13">
                  <c:v>188430.29999999993</c:v>
                </c:pt>
                <c:pt idx="14">
                  <c:v>113186.84</c:v>
                </c:pt>
                <c:pt idx="15">
                  <c:v>219848.21999999991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8-49C7-8261-307C9C962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678015"/>
        <c:axId val="270064399"/>
      </c:lineChart>
      <c:dateAx>
        <c:axId val="24767801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1200" b="0" i="0" u="none" strike="noStrike" kern="1200" baseline="0">
                <a:solidFill>
                  <a:srgbClr val="A0A2A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70064399"/>
        <c:crosses val="autoZero"/>
        <c:auto val="1"/>
        <c:lblOffset val="100"/>
        <c:baseTimeUnit val="months"/>
        <c:majorUnit val="1"/>
        <c:majorTimeUnit val="months"/>
      </c:dateAx>
      <c:valAx>
        <c:axId val="270064399"/>
        <c:scaling>
          <c:orientation val="minMax"/>
          <c:max val="10000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&lt;999950]&quot;$&quot;\ 0.0,\ &quot;K&quot;;[&lt;999950000]&quot;$&quot;\ 0.0,,\ &quot;Mi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rgbClr val="A0A2A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47678015"/>
        <c:crosses val="autoZero"/>
        <c:crossBetween val="between"/>
        <c:majorUnit val="500000"/>
        <c:minorUnit val="10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46009673518739"/>
          <c:y val="0.27425413893155831"/>
          <c:w val="0.16640702673653096"/>
          <c:h val="0.45691030892643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00" b="0" i="0" u="none" strike="noStrike" kern="1200" baseline="0">
              <a:solidFill>
                <a:srgbClr val="A0A2A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1087403</xdr:colOff>
      <xdr:row>86</xdr:row>
      <xdr:rowOff>28793</xdr:rowOff>
    </xdr:from>
    <xdr:to>
      <xdr:col>11</xdr:col>
      <xdr:colOff>179903</xdr:colOff>
      <xdr:row>97</xdr:row>
      <xdr:rowOff>93293</xdr:rowOff>
    </xdr:to>
    <xdr:sp macro="" textlink="">
      <xdr:nvSpPr>
        <xdr:cNvPr id="20" name="G3T">
          <a:extLst>
            <a:ext uri="{FF2B5EF4-FFF2-40B4-BE49-F238E27FC236}">
              <a16:creationId xmlns:a16="http://schemas.microsoft.com/office/drawing/2014/main" id="{420FCFDF-4D1E-464C-BBBA-52F21D4F7D12}"/>
            </a:ext>
          </a:extLst>
        </xdr:cNvPr>
        <xdr:cNvSpPr txBox="1"/>
      </xdr:nvSpPr>
      <xdr:spPr>
        <a:xfrm>
          <a:off x="6716678" y="16354643"/>
          <a:ext cx="5760000" cy="21600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pt-BR" sz="1800" b="1" i="0" baseline="0">
              <a:solidFill>
                <a:srgbClr val="6D707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Descontos por país</a:t>
          </a:r>
          <a:endParaRPr lang="pt-BR" sz="1800" b="1">
            <a:solidFill>
              <a:srgbClr val="6D707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152119</xdr:colOff>
      <xdr:row>194</xdr:row>
      <xdr:rowOff>142875</xdr:rowOff>
    </xdr:from>
    <xdr:to>
      <xdr:col>5</xdr:col>
      <xdr:colOff>671344</xdr:colOff>
      <xdr:row>197</xdr:row>
      <xdr:rowOff>139950</xdr:rowOff>
    </xdr:to>
    <xdr:sp macro="" textlink="">
      <xdr:nvSpPr>
        <xdr:cNvPr id="15" name="G9T">
          <a:extLst>
            <a:ext uri="{FF2B5EF4-FFF2-40B4-BE49-F238E27FC236}">
              <a16:creationId xmlns:a16="http://schemas.microsoft.com/office/drawing/2014/main" id="{A112EFD0-5DFB-4188-94E2-AA067F8AAFB9}"/>
            </a:ext>
          </a:extLst>
        </xdr:cNvPr>
        <xdr:cNvSpPr txBox="1"/>
      </xdr:nvSpPr>
      <xdr:spPr>
        <a:xfrm>
          <a:off x="342619" y="36471225"/>
          <a:ext cx="5958000" cy="5400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pt-BR" sz="1800" b="1" i="0" baseline="0">
              <a:solidFill>
                <a:srgbClr val="6D707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Margem de lucro líquido por tipo de clientes</a:t>
          </a:r>
          <a:endParaRPr lang="pt-BR" sz="1800" b="1">
            <a:solidFill>
              <a:srgbClr val="6D707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152119</xdr:colOff>
      <xdr:row>196</xdr:row>
      <xdr:rowOff>166686</xdr:rowOff>
    </xdr:from>
    <xdr:to>
      <xdr:col>5</xdr:col>
      <xdr:colOff>671344</xdr:colOff>
      <xdr:row>208</xdr:row>
      <xdr:rowOff>19049</xdr:rowOff>
    </xdr:to>
    <xdr:graphicFrame macro="">
      <xdr:nvGraphicFramePr>
        <xdr:cNvPr id="14" name="G9">
          <a:extLst>
            <a:ext uri="{FF2B5EF4-FFF2-40B4-BE49-F238E27FC236}">
              <a16:creationId xmlns:a16="http://schemas.microsoft.com/office/drawing/2014/main" id="{2B45356F-3928-444C-A035-F7467C693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46222</xdr:colOff>
      <xdr:row>178</xdr:row>
      <xdr:rowOff>125507</xdr:rowOff>
    </xdr:from>
    <xdr:to>
      <xdr:col>5</xdr:col>
      <xdr:colOff>565447</xdr:colOff>
      <xdr:row>181</xdr:row>
      <xdr:rowOff>122582</xdr:rowOff>
    </xdr:to>
    <xdr:sp macro="" textlink="">
      <xdr:nvSpPr>
        <xdr:cNvPr id="10" name="G8T">
          <a:extLst>
            <a:ext uri="{FF2B5EF4-FFF2-40B4-BE49-F238E27FC236}">
              <a16:creationId xmlns:a16="http://schemas.microsoft.com/office/drawing/2014/main" id="{49671D60-38E2-37F5-F9EF-0863FFA23164}"/>
            </a:ext>
          </a:extLst>
        </xdr:cNvPr>
        <xdr:cNvSpPr txBox="1"/>
      </xdr:nvSpPr>
      <xdr:spPr>
        <a:xfrm>
          <a:off x="236722" y="33558257"/>
          <a:ext cx="5958000" cy="5400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pt-BR" sz="1800" b="1" i="0" baseline="0">
              <a:solidFill>
                <a:srgbClr val="6D707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Faturamento líquido por tipo de clientes</a:t>
          </a:r>
          <a:endParaRPr lang="pt-BR" sz="1800" b="1">
            <a:solidFill>
              <a:srgbClr val="6D707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47160</xdr:colOff>
      <xdr:row>180</xdr:row>
      <xdr:rowOff>168088</xdr:rowOff>
    </xdr:from>
    <xdr:to>
      <xdr:col>5</xdr:col>
      <xdr:colOff>564510</xdr:colOff>
      <xdr:row>193</xdr:row>
      <xdr:rowOff>159264</xdr:rowOff>
    </xdr:to>
    <xdr:graphicFrame macro="">
      <xdr:nvGraphicFramePr>
        <xdr:cNvPr id="9" name="G8">
          <a:extLst>
            <a:ext uri="{FF2B5EF4-FFF2-40B4-BE49-F238E27FC236}">
              <a16:creationId xmlns:a16="http://schemas.microsoft.com/office/drawing/2014/main" id="{66E1343F-08E3-424F-82B8-8C765D692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187998</xdr:colOff>
      <xdr:row>153</xdr:row>
      <xdr:rowOff>1</xdr:rowOff>
    </xdr:from>
    <xdr:to>
      <xdr:col>5</xdr:col>
      <xdr:colOff>1219200</xdr:colOff>
      <xdr:row>155</xdr:row>
      <xdr:rowOff>76201</xdr:rowOff>
    </xdr:to>
    <xdr:sp macro="" textlink="">
      <xdr:nvSpPr>
        <xdr:cNvPr id="24" name="G7T">
          <a:extLst>
            <a:ext uri="{FF2B5EF4-FFF2-40B4-BE49-F238E27FC236}">
              <a16:creationId xmlns:a16="http://schemas.microsoft.com/office/drawing/2014/main" id="{E9C9861B-012D-8497-EB25-94241ACC1126}"/>
            </a:ext>
          </a:extLst>
        </xdr:cNvPr>
        <xdr:cNvSpPr txBox="1"/>
      </xdr:nvSpPr>
      <xdr:spPr>
        <a:xfrm>
          <a:off x="187998" y="29184601"/>
          <a:ext cx="6660477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pt-BR" sz="1800" b="1" i="0" baseline="0">
              <a:solidFill>
                <a:srgbClr val="6D707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Desempenho dos clientes por lucro líquido e por período</a:t>
          </a:r>
          <a:endParaRPr lang="pt-BR" sz="1800" b="1">
            <a:solidFill>
              <a:srgbClr val="6D707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187998</xdr:colOff>
      <xdr:row>155</xdr:row>
      <xdr:rowOff>1</xdr:rowOff>
    </xdr:from>
    <xdr:to>
      <xdr:col>5</xdr:col>
      <xdr:colOff>515194</xdr:colOff>
      <xdr:row>166</xdr:row>
      <xdr:rowOff>143326</xdr:rowOff>
    </xdr:to>
    <xdr:graphicFrame macro="">
      <xdr:nvGraphicFramePr>
        <xdr:cNvPr id="23" name="G7">
          <a:extLst>
            <a:ext uri="{FF2B5EF4-FFF2-40B4-BE49-F238E27FC236}">
              <a16:creationId xmlns:a16="http://schemas.microsoft.com/office/drawing/2014/main" id="{0EACC03C-6FD2-462A-96DC-4FED292A2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106563</xdr:colOff>
      <xdr:row>118</xdr:row>
      <xdr:rowOff>47625</xdr:rowOff>
    </xdr:from>
    <xdr:to>
      <xdr:col>5</xdr:col>
      <xdr:colOff>625788</xdr:colOff>
      <xdr:row>121</xdr:row>
      <xdr:rowOff>16125</xdr:rowOff>
    </xdr:to>
    <xdr:sp macro="" textlink="">
      <xdr:nvSpPr>
        <xdr:cNvPr id="16" name="G6T">
          <a:extLst>
            <a:ext uri="{FF2B5EF4-FFF2-40B4-BE49-F238E27FC236}">
              <a16:creationId xmlns:a16="http://schemas.microsoft.com/office/drawing/2014/main" id="{F5BD2B7C-96D6-7988-313A-EEE9932BA5AD}"/>
            </a:ext>
          </a:extLst>
        </xdr:cNvPr>
        <xdr:cNvSpPr txBox="1"/>
      </xdr:nvSpPr>
      <xdr:spPr>
        <a:xfrm>
          <a:off x="297063" y="22485212"/>
          <a:ext cx="5952616" cy="5400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pt-BR" sz="1800" b="1" i="0" baseline="0">
              <a:solidFill>
                <a:srgbClr val="6D707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Margem de lucro líquido por país</a:t>
          </a:r>
          <a:endParaRPr lang="pt-BR" sz="1800" b="1">
            <a:solidFill>
              <a:srgbClr val="6D707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106563</xdr:colOff>
      <xdr:row>119</xdr:row>
      <xdr:rowOff>185736</xdr:rowOff>
    </xdr:from>
    <xdr:to>
      <xdr:col>5</xdr:col>
      <xdr:colOff>625788</xdr:colOff>
      <xdr:row>130</xdr:row>
      <xdr:rowOff>113436</xdr:rowOff>
    </xdr:to>
    <xdr:graphicFrame macro="">
      <xdr:nvGraphicFramePr>
        <xdr:cNvPr id="11" name="G6">
          <a:extLst>
            <a:ext uri="{FF2B5EF4-FFF2-40B4-BE49-F238E27FC236}">
              <a16:creationId xmlns:a16="http://schemas.microsoft.com/office/drawing/2014/main" id="{27A6B667-7DC0-3292-2D64-9215B0D84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1143608</xdr:colOff>
      <xdr:row>103</xdr:row>
      <xdr:rowOff>106006</xdr:rowOff>
    </xdr:from>
    <xdr:to>
      <xdr:col>12</xdr:col>
      <xdr:colOff>393515</xdr:colOff>
      <xdr:row>115</xdr:row>
      <xdr:rowOff>163606</xdr:rowOff>
    </xdr:to>
    <xdr:graphicFrame macro="">
      <xdr:nvGraphicFramePr>
        <xdr:cNvPr id="66" name="G5">
          <a:extLst>
            <a:ext uri="{FF2B5EF4-FFF2-40B4-BE49-F238E27FC236}">
              <a16:creationId xmlns:a16="http://schemas.microsoft.com/office/drawing/2014/main" id="{CF789DEE-B46C-4416-9655-916C3B2DA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1143607</xdr:colOff>
      <xdr:row>101</xdr:row>
      <xdr:rowOff>28163</xdr:rowOff>
    </xdr:from>
    <xdr:to>
      <xdr:col>12</xdr:col>
      <xdr:colOff>392905</xdr:colOff>
      <xdr:row>103</xdr:row>
      <xdr:rowOff>119063</xdr:rowOff>
    </xdr:to>
    <xdr:sp macro="" textlink="">
      <xdr:nvSpPr>
        <xdr:cNvPr id="32" name="G5T">
          <a:extLst>
            <a:ext uri="{FF2B5EF4-FFF2-40B4-BE49-F238E27FC236}">
              <a16:creationId xmlns:a16="http://schemas.microsoft.com/office/drawing/2014/main" id="{C0D67BE5-9F65-4ADB-AB9A-8F2C41D41F41}"/>
            </a:ext>
          </a:extLst>
        </xdr:cNvPr>
        <xdr:cNvSpPr txBox="1"/>
      </xdr:nvSpPr>
      <xdr:spPr>
        <a:xfrm>
          <a:off x="6787170" y="19101976"/>
          <a:ext cx="6857391" cy="4719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pt-BR" sz="1800" b="1" i="0" baseline="0">
              <a:solidFill>
                <a:srgbClr val="6D707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Diferença entre o maior e menor faturamento líquido por país</a:t>
          </a:r>
          <a:endParaRPr lang="pt-BR" sz="1800" b="1">
            <a:solidFill>
              <a:srgbClr val="6D707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5088</xdr:colOff>
      <xdr:row>101</xdr:row>
      <xdr:rowOff>28162</xdr:rowOff>
    </xdr:from>
    <xdr:to>
      <xdr:col>5</xdr:col>
      <xdr:colOff>524313</xdr:colOff>
      <xdr:row>103</xdr:row>
      <xdr:rowOff>187162</xdr:rowOff>
    </xdr:to>
    <xdr:sp macro="" textlink="">
      <xdr:nvSpPr>
        <xdr:cNvPr id="21" name="G4T">
          <a:extLst>
            <a:ext uri="{FF2B5EF4-FFF2-40B4-BE49-F238E27FC236}">
              <a16:creationId xmlns:a16="http://schemas.microsoft.com/office/drawing/2014/main" id="{1B372E19-4A2A-4E7E-BD09-EE722760EA73}"/>
            </a:ext>
          </a:extLst>
        </xdr:cNvPr>
        <xdr:cNvSpPr txBox="1"/>
      </xdr:nvSpPr>
      <xdr:spPr>
        <a:xfrm>
          <a:off x="195588" y="19227249"/>
          <a:ext cx="5952616" cy="5400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pt-BR" sz="1800" b="1" i="0" baseline="0">
              <a:solidFill>
                <a:srgbClr val="6D707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Faturamento líquido por país</a:t>
          </a:r>
          <a:endParaRPr lang="pt-BR" sz="1800" b="1">
            <a:solidFill>
              <a:srgbClr val="6D707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6026</xdr:colOff>
      <xdr:row>103</xdr:row>
      <xdr:rowOff>106006</xdr:rowOff>
    </xdr:from>
    <xdr:to>
      <xdr:col>5</xdr:col>
      <xdr:colOff>523376</xdr:colOff>
      <xdr:row>115</xdr:row>
      <xdr:rowOff>163606</xdr:rowOff>
    </xdr:to>
    <xdr:graphicFrame macro="">
      <xdr:nvGraphicFramePr>
        <xdr:cNvPr id="3" name="G4">
          <a:extLst>
            <a:ext uri="{FF2B5EF4-FFF2-40B4-BE49-F238E27FC236}">
              <a16:creationId xmlns:a16="http://schemas.microsoft.com/office/drawing/2014/main" id="{5352F4E8-7035-378A-5065-594C71B2A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1087403</xdr:colOff>
      <xdr:row>87</xdr:row>
      <xdr:rowOff>187547</xdr:rowOff>
    </xdr:from>
    <xdr:to>
      <xdr:col>11</xdr:col>
      <xdr:colOff>179903</xdr:colOff>
      <xdr:row>99</xdr:row>
      <xdr:rowOff>61547</xdr:rowOff>
    </xdr:to>
    <xdr:graphicFrame macro="">
      <xdr:nvGraphicFramePr>
        <xdr:cNvPr id="18" name="G3">
          <a:extLst>
            <a:ext uri="{FF2B5EF4-FFF2-40B4-BE49-F238E27FC236}">
              <a16:creationId xmlns:a16="http://schemas.microsoft.com/office/drawing/2014/main" id="{CE23FD43-7503-1D56-3E0B-7C98426A2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136220</xdr:colOff>
      <xdr:row>49</xdr:row>
      <xdr:rowOff>89647</xdr:rowOff>
    </xdr:from>
    <xdr:to>
      <xdr:col>5</xdr:col>
      <xdr:colOff>657229</xdr:colOff>
      <xdr:row>52</xdr:row>
      <xdr:rowOff>82995</xdr:rowOff>
    </xdr:to>
    <xdr:sp macro="" textlink="">
      <xdr:nvSpPr>
        <xdr:cNvPr id="2" name="G2T">
          <a:extLst>
            <a:ext uri="{FF2B5EF4-FFF2-40B4-BE49-F238E27FC236}">
              <a16:creationId xmlns:a16="http://schemas.microsoft.com/office/drawing/2014/main" id="{56E4389E-EBE0-65AB-66E5-1DC179480C33}"/>
            </a:ext>
          </a:extLst>
        </xdr:cNvPr>
        <xdr:cNvSpPr txBox="1"/>
      </xdr:nvSpPr>
      <xdr:spPr>
        <a:xfrm>
          <a:off x="326720" y="9349604"/>
          <a:ext cx="5954400" cy="5400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 i="0" baseline="0">
              <a:solidFill>
                <a:srgbClr val="6D707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Faturamento líquido por país e por período</a:t>
          </a:r>
        </a:p>
        <a:p>
          <a:endParaRPr lang="pt-BR" sz="1100"/>
        </a:p>
      </xdr:txBody>
    </xdr:sp>
    <xdr:clientData/>
  </xdr:twoCellAnchor>
  <xdr:twoCellAnchor>
    <xdr:from>
      <xdr:col>1</xdr:col>
      <xdr:colOff>137200</xdr:colOff>
      <xdr:row>51</xdr:row>
      <xdr:rowOff>89648</xdr:rowOff>
    </xdr:from>
    <xdr:to>
      <xdr:col>5</xdr:col>
      <xdr:colOff>658209</xdr:colOff>
      <xdr:row>64</xdr:row>
      <xdr:rowOff>64422</xdr:rowOff>
    </xdr:to>
    <xdr:graphicFrame macro="">
      <xdr:nvGraphicFramePr>
        <xdr:cNvPr id="17" name="G2">
          <a:extLst>
            <a:ext uri="{FF2B5EF4-FFF2-40B4-BE49-F238E27FC236}">
              <a16:creationId xmlns:a16="http://schemas.microsoft.com/office/drawing/2014/main" id="{2A2B43C7-B70D-255F-539A-96B27E2AF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72396</xdr:colOff>
      <xdr:row>16</xdr:row>
      <xdr:rowOff>155329</xdr:rowOff>
    </xdr:from>
    <xdr:to>
      <xdr:col>5</xdr:col>
      <xdr:colOff>1019174</xdr:colOff>
      <xdr:row>19</xdr:row>
      <xdr:rowOff>114300</xdr:rowOff>
    </xdr:to>
    <xdr:sp macro="" textlink="">
      <xdr:nvSpPr>
        <xdr:cNvPr id="5" name="G1T">
          <a:extLst>
            <a:ext uri="{FF2B5EF4-FFF2-40B4-BE49-F238E27FC236}">
              <a16:creationId xmlns:a16="http://schemas.microsoft.com/office/drawing/2014/main" id="{53EADC7C-6BF3-42D0-B890-F8E01B07A303}"/>
            </a:ext>
          </a:extLst>
        </xdr:cNvPr>
        <xdr:cNvSpPr txBox="1"/>
      </xdr:nvSpPr>
      <xdr:spPr>
        <a:xfrm>
          <a:off x="262896" y="3165229"/>
          <a:ext cx="6385553" cy="51142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 i="0" baseline="0">
              <a:solidFill>
                <a:srgbClr val="6D707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Desempenho dos países por lucro</a:t>
          </a:r>
          <a:r>
            <a:rPr lang="pt-BR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800" b="1" i="0" baseline="0">
              <a:solidFill>
                <a:srgbClr val="6D707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líquido e</a:t>
          </a:r>
          <a:r>
            <a:rPr lang="pt-BR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800" b="1" i="0" baseline="0">
              <a:solidFill>
                <a:srgbClr val="6D707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por período</a:t>
          </a:r>
        </a:p>
        <a:p>
          <a:endParaRPr lang="pt-BR" sz="1100"/>
        </a:p>
      </xdr:txBody>
    </xdr:sp>
    <xdr:clientData/>
  </xdr:twoCellAnchor>
  <xdr:twoCellAnchor>
    <xdr:from>
      <xdr:col>1</xdr:col>
      <xdr:colOff>72397</xdr:colOff>
      <xdr:row>19</xdr:row>
      <xdr:rowOff>66260</xdr:rowOff>
    </xdr:from>
    <xdr:to>
      <xdr:col>5</xdr:col>
      <xdr:colOff>593406</xdr:colOff>
      <xdr:row>32</xdr:row>
      <xdr:rowOff>41034</xdr:rowOff>
    </xdr:to>
    <xdr:graphicFrame macro="">
      <xdr:nvGraphicFramePr>
        <xdr:cNvPr id="60" name="G1">
          <a:extLst>
            <a:ext uri="{FF2B5EF4-FFF2-40B4-BE49-F238E27FC236}">
              <a16:creationId xmlns:a16="http://schemas.microsoft.com/office/drawing/2014/main" id="{D31000C0-6207-4F2E-B341-9DE0DF5F1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</xdr:row>
      <xdr:rowOff>47624</xdr:rowOff>
    </xdr:from>
    <xdr:to>
      <xdr:col>9</xdr:col>
      <xdr:colOff>866775</xdr:colOff>
      <xdr:row>3</xdr:row>
      <xdr:rowOff>47625</xdr:rowOff>
    </xdr:to>
    <xdr:sp macro="" textlink="">
      <xdr:nvSpPr>
        <xdr:cNvPr id="6" name="Título">
          <a:extLst>
            <a:ext uri="{FF2B5EF4-FFF2-40B4-BE49-F238E27FC236}">
              <a16:creationId xmlns:a16="http://schemas.microsoft.com/office/drawing/2014/main" id="{FEF63ED1-A278-4C38-8467-876421D831C3}"/>
            </a:ext>
          </a:extLst>
        </xdr:cNvPr>
        <xdr:cNvSpPr/>
      </xdr:nvSpPr>
      <xdr:spPr>
        <a:xfrm>
          <a:off x="190500" y="229841"/>
          <a:ext cx="10814188" cy="36443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8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aseline="0">
              <a:solidFill>
                <a:srgbClr val="0B7285"/>
              </a:solidFill>
              <a:latin typeface="Arial Black" panose="020B0A04020102020204" pitchFamily="34" charset="0"/>
            </a:rPr>
            <a:t>Resultados - Análise de Vendas</a:t>
          </a:r>
          <a:endParaRPr lang="en-US" sz="1800">
            <a:solidFill>
              <a:srgbClr val="0B7285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</xdr:col>
      <xdr:colOff>9525</xdr:colOff>
      <xdr:row>86</xdr:row>
      <xdr:rowOff>28793</xdr:rowOff>
    </xdr:from>
    <xdr:to>
      <xdr:col>5</xdr:col>
      <xdr:colOff>330750</xdr:colOff>
      <xdr:row>97</xdr:row>
      <xdr:rowOff>93293</xdr:rowOff>
    </xdr:to>
    <xdr:sp macro="" textlink="">
      <xdr:nvSpPr>
        <xdr:cNvPr id="12" name="G4T">
          <a:extLst>
            <a:ext uri="{FF2B5EF4-FFF2-40B4-BE49-F238E27FC236}">
              <a16:creationId xmlns:a16="http://schemas.microsoft.com/office/drawing/2014/main" id="{9D2210AE-E45C-44C8-86EB-C74135C8A214}"/>
            </a:ext>
          </a:extLst>
        </xdr:cNvPr>
        <xdr:cNvSpPr txBox="1"/>
      </xdr:nvSpPr>
      <xdr:spPr>
        <a:xfrm>
          <a:off x="200025" y="16354643"/>
          <a:ext cx="5760000" cy="21600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pt-BR" sz="1800" b="1" i="0" baseline="0">
              <a:solidFill>
                <a:srgbClr val="6D707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Faturamento bruto por país</a:t>
          </a:r>
          <a:endParaRPr lang="pt-BR" sz="1800" b="1">
            <a:solidFill>
              <a:srgbClr val="6D707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10461</xdr:colOff>
      <xdr:row>88</xdr:row>
      <xdr:rowOff>106418</xdr:rowOff>
    </xdr:from>
    <xdr:to>
      <xdr:col>5</xdr:col>
      <xdr:colOff>331686</xdr:colOff>
      <xdr:row>99</xdr:row>
      <xdr:rowOff>170918</xdr:rowOff>
    </xdr:to>
    <xdr:graphicFrame macro="">
      <xdr:nvGraphicFramePr>
        <xdr:cNvPr id="13" name="G4">
          <a:extLst>
            <a:ext uri="{FF2B5EF4-FFF2-40B4-BE49-F238E27FC236}">
              <a16:creationId xmlns:a16="http://schemas.microsoft.com/office/drawing/2014/main" id="{569F434A-B85C-4038-86D8-FE69084F7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0.88633</cdr:x>
      <cdr:y>0.18556</cdr:y>
    </cdr:from>
    <cdr:to>
      <cdr:x>0.91364</cdr:x>
      <cdr:y>0.29614</cdr:y>
    </cdr:to>
    <cdr:sp macro="" textlink="">
      <cdr:nvSpPr>
        <cdr:cNvPr id="11" name="Right Brace 4">
          <a:extLst xmlns:a="http://schemas.openxmlformats.org/drawingml/2006/main">
            <a:ext uri="{FF2B5EF4-FFF2-40B4-BE49-F238E27FC236}">
              <a16:creationId xmlns:a16="http://schemas.microsoft.com/office/drawing/2014/main" id="{EE7806AC-2686-4BA8-BAC7-E0DBBE56D381}"/>
            </a:ext>
          </a:extLst>
        </cdr:cNvPr>
        <cdr:cNvSpPr/>
      </cdr:nvSpPr>
      <cdr:spPr>
        <a:xfrm xmlns:a="http://schemas.openxmlformats.org/drawingml/2006/main">
          <a:off x="5280727" y="430866"/>
          <a:ext cx="162713" cy="256766"/>
        </a:xfrm>
        <a:prstGeom xmlns:a="http://schemas.openxmlformats.org/drawingml/2006/main" prst="rightBrace">
          <a:avLst>
            <a:gd name="adj1" fmla="val 122370"/>
            <a:gd name="adj2" fmla="val 50000"/>
          </a:avLst>
        </a:prstGeom>
        <a:ln xmlns:a="http://schemas.openxmlformats.org/drawingml/2006/main" w="19050" cap="flat">
          <a:solidFill>
            <a:srgbClr val="006EA4"/>
          </a:solidFill>
          <a:round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ctr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 defTabSz="914400" rtl="0" eaLnBrk="1" latinLnBrk="0" hangingPunct="1"/>
          <a:endParaRPr lang="en-US" sz="1800" kern="1200">
            <a:solidFill>
              <a:schemeClr val="tx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0.92295</cdr:x>
      <cdr:y>0.17036</cdr:y>
    </cdr:from>
    <cdr:to>
      <cdr:x>0.99806</cdr:x>
      <cdr:y>0.31514</cdr:y>
    </cdr:to>
    <cdr:sp macro="" textlink="">
      <cdr:nvSpPr>
        <cdr:cNvPr id="12" name="CaixaDeTexto 11">
          <a:extLst xmlns:a="http://schemas.openxmlformats.org/drawingml/2006/main">
            <a:ext uri="{FF2B5EF4-FFF2-40B4-BE49-F238E27FC236}">
              <a16:creationId xmlns:a16="http://schemas.microsoft.com/office/drawing/2014/main" id="{1F1BD553-DA47-1D06-959B-8CE0883D9CC4}"/>
            </a:ext>
          </a:extLst>
        </cdr:cNvPr>
        <cdr:cNvSpPr txBox="1"/>
      </cdr:nvSpPr>
      <cdr:spPr>
        <a:xfrm xmlns:a="http://schemas.openxmlformats.org/drawingml/2006/main">
          <a:off x="5233148" y="395568"/>
          <a:ext cx="425824" cy="3361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0.91106</cdr:x>
      <cdr:y>0.18484</cdr:y>
    </cdr:from>
    <cdr:to>
      <cdr:x>1</cdr:x>
      <cdr:y>0.29583</cdr:y>
    </cdr:to>
    <cdr:sp macro="" textlink="Analises!$AC$77">
      <cdr:nvSpPr>
        <cdr:cNvPr id="14" name="CaixaDeTexto 13">
          <a:extLst xmlns:a="http://schemas.openxmlformats.org/drawingml/2006/main">
            <a:ext uri="{FF2B5EF4-FFF2-40B4-BE49-F238E27FC236}">
              <a16:creationId xmlns:a16="http://schemas.microsoft.com/office/drawing/2014/main" id="{1F7A3AE0-6CB8-E619-E782-4AC4A17456DB}"/>
            </a:ext>
          </a:extLst>
        </cdr:cNvPr>
        <cdr:cNvSpPr txBox="1"/>
      </cdr:nvSpPr>
      <cdr:spPr>
        <a:xfrm xmlns:a="http://schemas.openxmlformats.org/drawingml/2006/main">
          <a:off x="5165710" y="429198"/>
          <a:ext cx="504290" cy="257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0953292-6474-48FC-9FFF-A421D020ECC9}" type="TxLink">
            <a:rPr lang="en-US" sz="1200" b="1" i="0" u="none" strike="noStrike">
              <a:solidFill>
                <a:srgbClr val="006EA4"/>
              </a:solidFill>
              <a:latin typeface="Arial"/>
              <a:cs typeface="Arial"/>
            </a:rPr>
            <a:pPr/>
            <a:t>16%</a:t>
          </a:fld>
          <a:endParaRPr lang="en-US" sz="1200" b="1">
            <a:solidFill>
              <a:srgbClr val="006EA4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0.52857</cdr:x>
      <cdr:y>0.12852</cdr:y>
    </cdr:from>
    <cdr:to>
      <cdr:x>0.81295</cdr:x>
      <cdr:y>0.25155</cdr:y>
    </cdr:to>
    <cdr:sp macro="" textlink="Analises!$AC$42">
      <cdr:nvSpPr>
        <cdr:cNvPr id="9" name="CaixaDeTexto 1">
          <a:extLst xmlns:a="http://schemas.openxmlformats.org/drawingml/2006/main">
            <a:ext uri="{FF2B5EF4-FFF2-40B4-BE49-F238E27FC236}">
              <a16:creationId xmlns:a16="http://schemas.microsoft.com/office/drawing/2014/main" id="{5A54A2E6-E8F8-6D1A-F972-4394CAF5ABFC}"/>
            </a:ext>
          </a:extLst>
        </cdr:cNvPr>
        <cdr:cNvSpPr txBox="1"/>
      </cdr:nvSpPr>
      <cdr:spPr>
        <a:xfrm xmlns:a="http://schemas.openxmlformats.org/drawingml/2006/main">
          <a:off x="3147294" y="301192"/>
          <a:ext cx="1693353" cy="288333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7F8C0F02-F8AD-40F9-A7DF-779E09161EC9}" type="TxLink">
            <a:rPr lang="en-US" sz="1200" b="1" i="0" u="none" strike="noStrike">
              <a:solidFill>
                <a:srgbClr val="4A7E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67%</a:t>
          </a:fld>
          <a:r>
            <a:rPr lang="en-US" sz="1200" b="0" i="0" u="none" strike="noStrike" baseline="0">
              <a:solidFill>
                <a:srgbClr val="4A7E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pt-BR" sz="1200" b="0">
              <a:solidFill>
                <a:srgbClr val="4A7E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acima da</a:t>
          </a:r>
          <a:r>
            <a:rPr lang="pt-BR" sz="1200" b="0">
              <a:solidFill>
                <a:srgbClr val="15C5D7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pt-BR" sz="1200" b="0">
              <a:solidFill>
                <a:srgbClr val="006EA4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média</a:t>
          </a:r>
          <a:endParaRPr lang="pt-BR" sz="1200" b="0">
            <a:solidFill>
              <a:srgbClr val="006EA4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pt-BR" sz="1200">
            <a:solidFill>
              <a:srgbClr val="15C5D7"/>
            </a:solidFill>
          </a:endParaRPr>
        </a:p>
      </cdr:txBody>
    </cdr:sp>
  </cdr:relSizeAnchor>
  <cdr:relSizeAnchor xmlns:cdr="http://schemas.openxmlformats.org/drawingml/2006/chartDrawing">
    <cdr:from>
      <cdr:x>0.83504</cdr:x>
      <cdr:y>0.11904</cdr:y>
    </cdr:from>
    <cdr:to>
      <cdr:x>0.88624</cdr:x>
      <cdr:y>1</cdr:y>
    </cdr:to>
    <cdr:grpSp>
      <cdr:nvGrpSpPr>
        <cdr:cNvPr id="11" name="Agrupar 10">
          <a:extLst xmlns:a="http://schemas.openxmlformats.org/drawingml/2006/main">
            <a:ext uri="{FF2B5EF4-FFF2-40B4-BE49-F238E27FC236}">
              <a16:creationId xmlns:a16="http://schemas.microsoft.com/office/drawing/2014/main" id="{FA7C6721-1087-E4E9-613C-3E7915B276ED}"/>
            </a:ext>
          </a:extLst>
        </cdr:cNvPr>
        <cdr:cNvGrpSpPr/>
      </cdr:nvGrpSpPr>
      <cdr:grpSpPr>
        <a:xfrm xmlns:a="http://schemas.openxmlformats.org/drawingml/2006/main">
          <a:off x="4982740" y="274458"/>
          <a:ext cx="305514" cy="2031140"/>
          <a:chOff x="4816352" y="283070"/>
          <a:chExt cx="295272" cy="2094934"/>
        </a:xfrm>
      </cdr:grpSpPr>
      <cdr:sp macro="" textlink="">
        <cdr:nvSpPr>
          <cdr:cNvPr id="2" name="Retângulo 1">
            <a:extLst xmlns:a="http://schemas.openxmlformats.org/drawingml/2006/main">
              <a:ext uri="{FF2B5EF4-FFF2-40B4-BE49-F238E27FC236}">
                <a16:creationId xmlns:a16="http://schemas.microsoft.com/office/drawing/2014/main" id="{4EB7ED8B-0CDE-C1F3-4B2C-494FDD6832E8}"/>
              </a:ext>
            </a:extLst>
          </cdr:cNvPr>
          <cdr:cNvSpPr/>
        </cdr:nvSpPr>
        <cdr:spPr>
          <a:xfrm xmlns:a="http://schemas.openxmlformats.org/drawingml/2006/main">
            <a:off x="4816352" y="291352"/>
            <a:ext cx="295272" cy="2086652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5B9BD5">
              <a:alpha val="20000"/>
            </a:srgb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 rtlCol="0" anchor="ctr"/>
          <a:lstStyle xmlns:a="http://schemas.openxmlformats.org/drawingml/2006/main"/>
          <a:p xmlns:a="http://schemas.openxmlformats.org/drawingml/2006/main">
            <a:pPr marL="0" indent="0" algn="ctr" defTabSz="914400" rtl="0" eaLnBrk="1" latinLnBrk="0" hangingPunct="1"/>
            <a:endParaRPr lang="pt-BR" sz="1600" kern="100" spc="-30" baseline="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cdr:txBody>
      </cdr:sp>
      <cdr:sp macro="" textlink="">
        <cdr:nvSpPr>
          <cdr:cNvPr id="10" name="Retângulo 9">
            <a:extLst xmlns:a="http://schemas.openxmlformats.org/drawingml/2006/main">
              <a:ext uri="{FF2B5EF4-FFF2-40B4-BE49-F238E27FC236}">
                <a16:creationId xmlns:a16="http://schemas.microsoft.com/office/drawing/2014/main" id="{C41295A0-987E-B200-CA8F-D8744B9D48F7}"/>
              </a:ext>
            </a:extLst>
          </cdr:cNvPr>
          <cdr:cNvSpPr/>
        </cdr:nvSpPr>
        <cdr:spPr>
          <a:xfrm xmlns:a="http://schemas.openxmlformats.org/drawingml/2006/main">
            <a:off x="4817951" y="283070"/>
            <a:ext cx="289891" cy="60463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4A7EBB">
              <a:alpha val="20000"/>
            </a:srgb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 rtlCol="0" anchor="ctr"/>
          <a:lstStyle xmlns:a="http://schemas.openxmlformats.org/drawingml/2006/main"/>
          <a:p xmlns:a="http://schemas.openxmlformats.org/drawingml/2006/main">
            <a:pPr marL="0" indent="0" algn="ctr" defTabSz="914400" rtl="0" eaLnBrk="1" latinLnBrk="0" hangingPunct="1"/>
            <a:endParaRPr lang="pt-BR" sz="1600" kern="100" spc="-30" baseline="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cdr:txBody>
      </cdr:sp>
    </cdr:grp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E2C1EF-9A60-4E85-BFF9-FBDAF296853F}" name="Tab_Sales" displayName="Tab_Sales" ref="A1:K702" totalsRowShown="0" headerRowDxfId="2" headerRowBorderDxfId="1" tableBorderDxfId="0">
  <autoFilter ref="A1:K702" xr:uid="{2FE2C1EF-9A60-4E85-BFF9-FBDAF296853F}"/>
  <tableColumns count="11">
    <tableColumn id="1" xr3:uid="{314EE40E-FCDC-47D5-88CE-F34C8E6FC3C7}" name="tipo_de_clientes"/>
    <tableColumn id="2" xr3:uid="{00B994B5-5FFF-4D20-A801-994EA2D748A7}" name="pais"/>
    <tableColumn id="3" xr3:uid="{CD31C3A8-F6C2-4431-9D59-544440CC0EDD}" name="produto"/>
    <tableColumn id="4" xr3:uid="{229FC14E-EA26-44A3-AE22-A63F06633BDF}" name="valor_total"/>
    <tableColumn id="5" xr3:uid="{C68F2456-70AF-4818-A38D-AF3DB3DABEE5}" name="desconto"/>
    <tableColumn id="6" xr3:uid="{43D32985-2CB8-44E0-81D3-CCA62E11F8E6}" name="valor_total_desconto"/>
    <tableColumn id="7" xr3:uid="{6D042CF4-2F5D-46F0-AFDD-FC94B4B3B0FF}" name="custo_total"/>
    <tableColumn id="8" xr3:uid="{026EAB9E-7875-4A27-A6AE-1BFBD531C42D}" name="lucro"/>
    <tableColumn id="9" xr3:uid="{EE482F65-CFC0-4752-BEA3-ADF80A7A2156}" name="data"/>
    <tableColumn id="10" xr3:uid="{DE45D635-1902-4C72-9A7B-4554BBB83D28}" name="mes"/>
    <tableColumn id="11" xr3:uid="{3F3B3262-76F0-42A6-9576-94075CFC18C2}" name="ano"/>
  </tableColumns>
  <tableStyleInfo name="BDTabStyleLigh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E5F4-D0C5-4276-8491-F29F70472D83}">
  <sheetPr>
    <outlinePr summaryBelow="0" summaryRight="0"/>
  </sheetPr>
  <dimension ref="A6:AE240"/>
  <sheetViews>
    <sheetView showGridLines="0" tabSelected="1" topLeftCell="A215" zoomScale="85" zoomScaleNormal="85" workbookViewId="0">
      <selection activeCell="H201" sqref="H201"/>
    </sheetView>
  </sheetViews>
  <sheetFormatPr defaultRowHeight="14.25" outlineLevelRow="1" x14ac:dyDescent="0.2"/>
  <cols>
    <col min="1" max="1" width="2.85546875" style="3" customWidth="1"/>
    <col min="2" max="2" width="23" style="3" customWidth="1"/>
    <col min="3" max="3" width="20.28515625" style="3" bestFit="1" customWidth="1"/>
    <col min="4" max="4" width="18" style="3" bestFit="1" customWidth="1"/>
    <col min="5" max="6" width="20.28515625" style="3" bestFit="1" customWidth="1"/>
    <col min="7" max="7" width="19.140625" style="3" bestFit="1" customWidth="1"/>
    <col min="8" max="9" width="14.140625" style="3" bestFit="1" customWidth="1"/>
    <col min="10" max="10" width="18.140625" style="3" bestFit="1" customWidth="1"/>
    <col min="11" max="12" width="14.140625" style="3" bestFit="1" customWidth="1"/>
    <col min="13" max="13" width="14.5703125" style="3" bestFit="1" customWidth="1"/>
    <col min="14" max="14" width="15.42578125" style="3" bestFit="1" customWidth="1"/>
    <col min="15" max="18" width="14.140625" style="3" bestFit="1" customWidth="1"/>
    <col min="19" max="19" width="16.5703125" style="3" customWidth="1"/>
    <col min="20" max="20" width="14.140625" style="3" bestFit="1" customWidth="1"/>
    <col min="21" max="21" width="9.140625" style="3"/>
    <col min="22" max="22" width="12.85546875" style="3" bestFit="1" customWidth="1"/>
    <col min="23" max="25" width="9.140625" style="3"/>
    <col min="26" max="27" width="26.7109375" style="3" bestFit="1" customWidth="1"/>
    <col min="28" max="28" width="12.7109375" style="3" bestFit="1" customWidth="1"/>
    <col min="29" max="29" width="11" style="3" customWidth="1"/>
    <col min="30" max="30" width="18.28515625" style="3" customWidth="1"/>
    <col min="31" max="16384" width="9.140625" style="3"/>
  </cols>
  <sheetData>
    <row r="6" spans="1:26" ht="15.75" x14ac:dyDescent="0.25">
      <c r="A6" s="7"/>
      <c r="B6" s="87" t="s">
        <v>40</v>
      </c>
    </row>
    <row r="7" spans="1:26" ht="15" outlineLevel="1" x14ac:dyDescent="0.25">
      <c r="A7" s="2"/>
    </row>
    <row r="8" spans="1:26" outlineLevel="1" x14ac:dyDescent="0.2">
      <c r="B8" s="4" t="s">
        <v>39</v>
      </c>
    </row>
    <row r="9" spans="1:26" ht="15.75" outlineLevel="1" x14ac:dyDescent="0.25">
      <c r="B9" s="8" t="s">
        <v>29</v>
      </c>
      <c r="C9" s="9">
        <v>43344</v>
      </c>
      <c r="D9" s="9">
        <v>43374</v>
      </c>
      <c r="E9" s="9">
        <v>43405</v>
      </c>
      <c r="F9" s="9">
        <v>43435</v>
      </c>
      <c r="G9" s="9">
        <v>43466</v>
      </c>
      <c r="H9" s="9">
        <v>43497</v>
      </c>
      <c r="I9" s="9">
        <v>43525</v>
      </c>
      <c r="J9" s="9">
        <v>43556</v>
      </c>
      <c r="K9" s="9">
        <v>43586</v>
      </c>
      <c r="L9" s="9">
        <v>43617</v>
      </c>
      <c r="M9" s="9">
        <v>43647</v>
      </c>
      <c r="N9" s="9">
        <v>43678</v>
      </c>
      <c r="O9" s="9">
        <v>43709</v>
      </c>
      <c r="P9" s="9">
        <v>43739</v>
      </c>
      <c r="Q9" s="9">
        <v>43770</v>
      </c>
      <c r="R9" s="9">
        <v>43800</v>
      </c>
      <c r="S9" s="10" t="s">
        <v>30</v>
      </c>
      <c r="Z9"/>
    </row>
    <row r="10" spans="1:26" ht="15" outlineLevel="1" x14ac:dyDescent="0.2">
      <c r="B10" s="11" t="s">
        <v>8</v>
      </c>
      <c r="C10" s="12">
        <f>SUMIFS(BD!$H:$H,BD!$B:$B,Analises!$B10,BD!$I:$I,Analises!C$9)</f>
        <v>66365.210000000006</v>
      </c>
      <c r="D10" s="12">
        <f>SUMIFS(BD!$H:$H,BD!$B:$B,Analises!$B10,BD!$I:$I,Analises!D$9)</f>
        <v>266689.08</v>
      </c>
      <c r="E10" s="12">
        <f>SUMIFS(BD!$H:$H,BD!$B:$B,Analises!$B10,BD!$I:$I,Analises!E$9)</f>
        <v>202210.1</v>
      </c>
      <c r="F10" s="12">
        <f>SUMIFS(BD!$H:$H,BD!$B:$B,Analises!$B10,BD!$I:$I,Analises!F$9)</f>
        <v>235467.79</v>
      </c>
      <c r="G10" s="12">
        <f>SUMIFS(BD!$H:$H,BD!$B:$B,Analises!$B10,BD!$I:$I,Analises!G$9)</f>
        <v>137144.49</v>
      </c>
      <c r="H10" s="12">
        <f>SUMIFS(BD!$H:$H,BD!$B:$B,Analises!$B10,BD!$I:$I,Analises!H$9)</f>
        <v>249893.88</v>
      </c>
      <c r="I10" s="12">
        <f>SUMIFS(BD!$H:$H,BD!$B:$B,Analises!$B10,BD!$I:$I,Analises!I$9)</f>
        <v>59900.5</v>
      </c>
      <c r="J10" s="12">
        <f>SUMIFS(BD!$H:$H,BD!$B:$B,Analises!$B10,BD!$I:$I,Analises!J$9)</f>
        <v>230796.44999999998</v>
      </c>
      <c r="K10" s="12">
        <f>SUMIFS(BD!$H:$H,BD!$B:$B,Analises!$B10,BD!$I:$I,Analises!K$9)</f>
        <v>79668.670000000013</v>
      </c>
      <c r="L10" s="12">
        <f>SUMIFS(BD!$H:$H,BD!$B:$B,Analises!$B10,BD!$I:$I,Analises!L$9)</f>
        <v>302727.40000000002</v>
      </c>
      <c r="M10" s="12">
        <f>SUMIFS(BD!$H:$H,BD!$B:$B,Analises!$B10,BD!$I:$I,Analises!M$9)</f>
        <v>252601.78499999997</v>
      </c>
      <c r="N10" s="12">
        <f>SUMIFS(BD!$H:$H,BD!$B:$B,Analises!$B10,BD!$I:$I,Analises!N$9)</f>
        <v>164365.84</v>
      </c>
      <c r="O10" s="12">
        <f>SUMIFS(BD!$H:$H,BD!$B:$B,Analises!$B10,BD!$I:$I,Analises!O$9)</f>
        <v>123659.11000000002</v>
      </c>
      <c r="P10" s="12">
        <f>SUMIFS(BD!$H:$H,BD!$B:$B,Analises!$B10,BD!$I:$I,Analises!P$9)</f>
        <v>196705.97999999998</v>
      </c>
      <c r="Q10" s="12">
        <f>SUMIFS(BD!$H:$H,BD!$B:$B,Analises!$B10,BD!$I:$I,Analises!Q$9)</f>
        <v>69091.260000000009</v>
      </c>
      <c r="R10" s="12">
        <f>SUMIFS(BD!$H:$H,BD!$B:$B,Analises!$B10,BD!$I:$I,Analises!R$9)</f>
        <v>674531.44</v>
      </c>
      <c r="S10" s="13">
        <f>SUM(C10:R10)</f>
        <v>3311818.9849999999</v>
      </c>
      <c r="T10" s="5"/>
      <c r="Z10" s="37"/>
    </row>
    <row r="11" spans="1:26" ht="15" outlineLevel="1" x14ac:dyDescent="0.2">
      <c r="B11" s="11" t="s">
        <v>9</v>
      </c>
      <c r="C11" s="12">
        <f>SUMIFS(BD!$H:$H,BD!$B:$B,Analises!$B11,BD!$I:$I,Analises!C$9)</f>
        <v>198086.15999999997</v>
      </c>
      <c r="D11" s="12">
        <f>SUMIFS(BD!$H:$H,BD!$B:$B,Analises!$B11,BD!$I:$I,Analises!D$9)</f>
        <v>591456.75999999989</v>
      </c>
      <c r="E11" s="12">
        <f>SUMIFS(BD!$H:$H,BD!$B:$B,Analises!$B11,BD!$I:$I,Analises!E$9)</f>
        <v>183404.9</v>
      </c>
      <c r="F11" s="12">
        <f>SUMIFS(BD!$H:$H,BD!$B:$B,Analises!$B11,BD!$I:$I,Analises!F$9)</f>
        <v>128097.84999999999</v>
      </c>
      <c r="G11" s="12">
        <f>SUMIFS(BD!$H:$H,BD!$B:$B,Analises!$B11,BD!$I:$I,Analises!G$9)</f>
        <v>58587.11</v>
      </c>
      <c r="H11" s="12">
        <f>SUMIFS(BD!$H:$H,BD!$B:$B,Analises!$B11,BD!$I:$I,Analises!H$9)</f>
        <v>191413.07</v>
      </c>
      <c r="I11" s="12">
        <f>SUMIFS(BD!$H:$H,BD!$B:$B,Analises!$B11,BD!$I:$I,Analises!I$9)</f>
        <v>64259.589999999967</v>
      </c>
      <c r="J11" s="12">
        <f>SUMIFS(BD!$H:$H,BD!$B:$B,Analises!$B11,BD!$I:$I,Analises!J$9)</f>
        <v>174819.46</v>
      </c>
      <c r="K11" s="12">
        <f>SUMIFS(BD!$H:$H,BD!$B:$B,Analises!$B11,BD!$I:$I,Analises!K$9)</f>
        <v>202055.00000000003</v>
      </c>
      <c r="L11" s="12">
        <f>SUMIFS(BD!$H:$H,BD!$B:$B,Analises!$B11,BD!$I:$I,Analises!L$9)</f>
        <v>289762.24</v>
      </c>
      <c r="M11" s="12">
        <f>SUMIFS(BD!$H:$H,BD!$B:$B,Analises!$B11,BD!$I:$I,Analises!M$9)</f>
        <v>54243.749999999884</v>
      </c>
      <c r="N11" s="12">
        <f>SUMIFS(BD!$H:$H,BD!$B:$B,Analises!$B11,BD!$I:$I,Analises!N$9)</f>
        <v>63889.16999999994</v>
      </c>
      <c r="O11" s="12">
        <f>SUMIFS(BD!$H:$H,BD!$B:$B,Analises!$B11,BD!$I:$I,Analises!O$9)</f>
        <v>219647.90000000002</v>
      </c>
      <c r="P11" s="12">
        <f>SUMIFS(BD!$H:$H,BD!$B:$B,Analises!$B11,BD!$I:$I,Analises!P$9)</f>
        <v>556350.31999999995</v>
      </c>
      <c r="Q11" s="12">
        <f>SUMIFS(BD!$H:$H,BD!$B:$B,Analises!$B11,BD!$I:$I,Analises!Q$9)</f>
        <v>66102.5</v>
      </c>
      <c r="R11" s="12">
        <f>SUMIFS(BD!$H:$H,BD!$B:$B,Analises!$B11,BD!$I:$I,Analises!R$9)</f>
        <v>368946.43999999989</v>
      </c>
      <c r="S11" s="13">
        <f t="shared" ref="S11:S14" si="0">SUM(C11:R11)</f>
        <v>3411122.2199999993</v>
      </c>
    </row>
    <row r="12" spans="1:26" ht="15" outlineLevel="1" x14ac:dyDescent="0.2">
      <c r="B12" s="11" t="s">
        <v>27</v>
      </c>
      <c r="C12" s="12">
        <f>SUMIFS(BD!$H:$H,BD!$B:$B,Analises!$B12,BD!$I:$I,Analises!C$9)</f>
        <v>163646.59</v>
      </c>
      <c r="D12" s="12">
        <f>SUMIFS(BD!$H:$H,BD!$B:$B,Analises!$B12,BD!$I:$I,Analises!D$9)</f>
        <v>431439.55999999994</v>
      </c>
      <c r="E12" s="12">
        <f>SUMIFS(BD!$H:$H,BD!$B:$B,Analises!$B12,BD!$I:$I,Analises!E$9)</f>
        <v>119334.80000000002</v>
      </c>
      <c r="F12" s="12">
        <f>SUMIFS(BD!$H:$H,BD!$B:$B,Analises!$B12,BD!$I:$I,Analises!F$9)</f>
        <v>65419.319999999971</v>
      </c>
      <c r="G12" s="12">
        <f>SUMIFS(BD!$H:$H,BD!$B:$B,Analises!$B12,BD!$I:$I,Analises!G$9)</f>
        <v>244987.245</v>
      </c>
      <c r="H12" s="12">
        <f>SUMIFS(BD!$H:$H,BD!$B:$B,Analises!$B12,BD!$I:$I,Analises!H$9)</f>
        <v>322598.95999999996</v>
      </c>
      <c r="I12" s="12">
        <f>SUMIFS(BD!$H:$H,BD!$B:$B,Analises!$B12,BD!$I:$I,Analises!I$9)</f>
        <v>84952.749999999942</v>
      </c>
      <c r="J12" s="12">
        <f>SUMIFS(BD!$H:$H,BD!$B:$B,Analises!$B12,BD!$I:$I,Analises!J$9)</f>
        <v>85575.195000000022</v>
      </c>
      <c r="K12" s="12">
        <f>SUMIFS(BD!$H:$H,BD!$B:$B,Analises!$B12,BD!$I:$I,Analises!K$9)</f>
        <v>154955.97</v>
      </c>
      <c r="L12" s="12">
        <f>SUMIFS(BD!$H:$H,BD!$B:$B,Analises!$B12,BD!$I:$I,Analises!L$9)</f>
        <v>320159.98000000004</v>
      </c>
      <c r="M12" s="12">
        <f>SUMIFS(BD!$H:$H,BD!$B:$B,Analises!$B12,BD!$I:$I,Analises!M$9)</f>
        <v>131731.07999999999</v>
      </c>
      <c r="N12" s="12">
        <f>SUMIFS(BD!$H:$H,BD!$B:$B,Analises!$B12,BD!$I:$I,Analises!N$9)</f>
        <v>77569.09</v>
      </c>
      <c r="O12" s="12">
        <f>SUMIFS(BD!$H:$H,BD!$B:$B,Analises!$B12,BD!$I:$I,Analises!O$9)</f>
        <v>335038.69</v>
      </c>
      <c r="P12" s="12">
        <f>SUMIFS(BD!$H:$H,BD!$B:$B,Analises!$B12,BD!$I:$I,Analises!P$9)</f>
        <v>397736.55999999994</v>
      </c>
      <c r="Q12" s="12">
        <f>SUMIFS(BD!$H:$H,BD!$B:$B,Analises!$B12,BD!$I:$I,Analises!Q$9)</f>
        <v>144253.59</v>
      </c>
      <c r="R12" s="12">
        <f>SUMIFS(BD!$H:$H,BD!$B:$B,Analises!$B12,BD!$I:$I,Analises!R$9)</f>
        <v>398175.69999999995</v>
      </c>
      <c r="S12" s="13">
        <f t="shared" si="0"/>
        <v>3477575.0799999991</v>
      </c>
    </row>
    <row r="13" spans="1:26" ht="15" outlineLevel="1" x14ac:dyDescent="0.2">
      <c r="B13" s="11" t="s">
        <v>26</v>
      </c>
      <c r="C13" s="12">
        <f>SUMIFS(BD!$H:$H,BD!$B:$B,Analises!$B13,BD!$I:$I,Analises!C$9)</f>
        <v>110315.2</v>
      </c>
      <c r="D13" s="12">
        <f>SUMIFS(BD!$H:$H,BD!$B:$B,Analises!$B13,BD!$I:$I,Analises!D$9)</f>
        <v>128860.46</v>
      </c>
      <c r="E13" s="12">
        <f>SUMIFS(BD!$H:$H,BD!$B:$B,Analises!$B13,BD!$I:$I,Analises!E$9)</f>
        <v>153294.35999999999</v>
      </c>
      <c r="F13" s="12">
        <f>SUMIFS(BD!$H:$H,BD!$B:$B,Analises!$B13,BD!$I:$I,Analises!F$9)</f>
        <v>150701.13999999993</v>
      </c>
      <c r="G13" s="12">
        <f>SUMIFS(BD!$H:$H,BD!$B:$B,Analises!$B13,BD!$I:$I,Analises!G$9)</f>
        <v>250287.85</v>
      </c>
      <c r="H13" s="12">
        <f>SUMIFS(BD!$H:$H,BD!$B:$B,Analises!$B13,BD!$I:$I,Analises!H$9)</f>
        <v>215471.32</v>
      </c>
      <c r="I13" s="12">
        <f>SUMIFS(BD!$H:$H,BD!$B:$B,Analises!$B13,BD!$I:$I,Analises!I$9)</f>
        <v>142129.56</v>
      </c>
      <c r="J13" s="12">
        <f>SUMIFS(BD!$H:$H,BD!$B:$B,Analises!$B13,BD!$I:$I,Analises!J$9)</f>
        <v>168409.49</v>
      </c>
      <c r="K13" s="12">
        <f>SUMIFS(BD!$H:$H,BD!$B:$B,Analises!$B13,BD!$I:$I,Analises!K$9)</f>
        <v>154197.07</v>
      </c>
      <c r="L13" s="12">
        <f>SUMIFS(BD!$H:$H,BD!$B:$B,Analises!$B13,BD!$I:$I,Analises!L$9)</f>
        <v>246224.4</v>
      </c>
      <c r="M13" s="12">
        <f>SUMIFS(BD!$H:$H,BD!$B:$B,Analises!$B13,BD!$I:$I,Analises!M$9)</f>
        <v>86134.939999999973</v>
      </c>
      <c r="N13" s="12">
        <f>SUMIFS(BD!$H:$H,BD!$B:$B,Analises!$B13,BD!$I:$I,Analises!N$9)</f>
        <v>175341.99999999997</v>
      </c>
      <c r="O13" s="12">
        <f>SUMIFS(BD!$H:$H,BD!$B:$B,Analises!$B13,BD!$I:$I,Analises!O$9)</f>
        <v>156096.66000000003</v>
      </c>
      <c r="P13" s="12">
        <f>SUMIFS(BD!$H:$H,BD!$B:$B,Analises!$B13,BD!$I:$I,Analises!P$9)</f>
        <v>188430.29999999993</v>
      </c>
      <c r="Q13" s="12">
        <f>SUMIFS(BD!$H:$H,BD!$B:$B,Analises!$B13,BD!$I:$I,Analises!Q$9)</f>
        <v>113186.84</v>
      </c>
      <c r="R13" s="12">
        <f>SUMIFS(BD!$H:$H,BD!$B:$B,Analises!$B13,BD!$I:$I,Analises!R$9)</f>
        <v>219848.21999999991</v>
      </c>
      <c r="S13" s="13">
        <f t="shared" si="0"/>
        <v>2658929.8099999991</v>
      </c>
    </row>
    <row r="14" spans="1:26" ht="15" outlineLevel="1" x14ac:dyDescent="0.2">
      <c r="B14" s="11" t="s">
        <v>10</v>
      </c>
      <c r="C14" s="12">
        <f>SUMIFS(BD!$H:$H,BD!$B:$B,Analises!$B14,BD!$I:$I,Analises!C$9)</f>
        <v>177685.87</v>
      </c>
      <c r="D14" s="12">
        <f>SUMIFS(BD!$H:$H,BD!$B:$B,Analises!$B14,BD!$I:$I,Analises!D$9)</f>
        <v>217220.93999999997</v>
      </c>
      <c r="E14" s="12">
        <f>SUMIFS(BD!$H:$H,BD!$B:$B,Analises!$B14,BD!$I:$I,Analises!E$9)</f>
        <v>102633.14</v>
      </c>
      <c r="F14" s="12">
        <f>SUMIFS(BD!$H:$H,BD!$B:$B,Analises!$B14,BD!$I:$I,Analises!F$9)</f>
        <v>49325.58</v>
      </c>
      <c r="G14" s="12">
        <f>SUMIFS(BD!$H:$H,BD!$B:$B,Analises!$B14,BD!$I:$I,Analises!G$9)</f>
        <v>116443.485</v>
      </c>
      <c r="H14" s="12">
        <f>SUMIFS(BD!$H:$H,BD!$B:$B,Analises!$B14,BD!$I:$I,Analises!H$9)</f>
        <v>166919.26</v>
      </c>
      <c r="I14" s="12">
        <f>SUMIFS(BD!$H:$H,BD!$B:$B,Analises!$B14,BD!$I:$I,Analises!I$9)</f>
        <v>150248.46999999991</v>
      </c>
      <c r="J14" s="12">
        <f>SUMIFS(BD!$H:$H,BD!$B:$B,Analises!$B14,BD!$I:$I,Analises!J$9)</f>
        <v>164046.97499999992</v>
      </c>
      <c r="K14" s="12">
        <f>SUMIFS(BD!$H:$H,BD!$B:$B,Analises!$B14,BD!$I:$I,Analises!K$9)</f>
        <v>232963.35</v>
      </c>
      <c r="L14" s="12">
        <f>SUMIFS(BD!$H:$H,BD!$B:$B,Analises!$B14,BD!$I:$I,Analises!L$9)</f>
        <v>200346.80000000002</v>
      </c>
      <c r="M14" s="12">
        <f>SUMIFS(BD!$H:$H,BD!$B:$B,Analises!$B14,BD!$I:$I,Analises!M$9)</f>
        <v>307180.12499999994</v>
      </c>
      <c r="N14" s="12">
        <f>SUMIFS(BD!$H:$H,BD!$B:$B,Analises!$B14,BD!$I:$I,Analises!N$9)</f>
        <v>243563.12</v>
      </c>
      <c r="O14" s="12">
        <f>SUMIFS(BD!$H:$H,BD!$B:$B,Analises!$B14,BD!$I:$I,Analises!O$9)</f>
        <v>186228.38000000003</v>
      </c>
      <c r="P14" s="12">
        <f>SUMIFS(BD!$H:$H,BD!$B:$B,Analises!$B14,BD!$I:$I,Analises!P$9)</f>
        <v>170168.26</v>
      </c>
      <c r="Q14" s="12">
        <f>SUMIFS(BD!$H:$H,BD!$B:$B,Analises!$B14,BD!$I:$I,Analises!Q$9)</f>
        <v>202453.01</v>
      </c>
      <c r="R14" s="12">
        <f>SUMIFS(BD!$H:$H,BD!$B:$B,Analises!$B14,BD!$I:$I,Analises!R$9)</f>
        <v>147979.09999999998</v>
      </c>
      <c r="S14" s="13">
        <f t="shared" si="0"/>
        <v>2835405.8649999998</v>
      </c>
    </row>
    <row r="15" spans="1:26" ht="15.75" outlineLevel="1" thickBot="1" x14ac:dyDescent="0.25">
      <c r="B15" s="14" t="s">
        <v>30</v>
      </c>
      <c r="C15" s="15">
        <f>SUM(C10:C14)</f>
        <v>716099.02999999991</v>
      </c>
      <c r="D15" s="15">
        <f t="shared" ref="D15:S15" si="1">SUM(D10:D14)</f>
        <v>1635666.7999999998</v>
      </c>
      <c r="E15" s="15">
        <f t="shared" si="1"/>
        <v>760877.3</v>
      </c>
      <c r="F15" s="15">
        <f t="shared" si="1"/>
        <v>629011.67999999982</v>
      </c>
      <c r="G15" s="15">
        <f t="shared" si="1"/>
        <v>807450.17999999993</v>
      </c>
      <c r="H15" s="15">
        <f t="shared" si="1"/>
        <v>1146296.49</v>
      </c>
      <c r="I15" s="15">
        <f t="shared" si="1"/>
        <v>501490.86999999982</v>
      </c>
      <c r="J15" s="15">
        <f t="shared" si="1"/>
        <v>823647.56999999983</v>
      </c>
      <c r="K15" s="15">
        <f t="shared" si="1"/>
        <v>823840.05999999994</v>
      </c>
      <c r="L15" s="15">
        <f t="shared" si="1"/>
        <v>1359220.82</v>
      </c>
      <c r="M15" s="15">
        <f t="shared" si="1"/>
        <v>831891.6799999997</v>
      </c>
      <c r="N15" s="15">
        <f t="shared" si="1"/>
        <v>724729.22</v>
      </c>
      <c r="O15" s="15">
        <f t="shared" si="1"/>
        <v>1020670.74</v>
      </c>
      <c r="P15" s="15">
        <f t="shared" si="1"/>
        <v>1509391.4199999997</v>
      </c>
      <c r="Q15" s="15">
        <f t="shared" si="1"/>
        <v>595087.19999999995</v>
      </c>
      <c r="R15" s="15">
        <f t="shared" si="1"/>
        <v>1809480.9</v>
      </c>
      <c r="S15" s="16">
        <f t="shared" si="1"/>
        <v>15694851.959999997</v>
      </c>
    </row>
    <row r="16" spans="1:26" outlineLevel="1" x14ac:dyDescent="0.2"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</row>
    <row r="17" spans="3:18" ht="15" outlineLevel="1" x14ac:dyDescent="0.25">
      <c r="C17" s="38"/>
      <c r="D17" s="35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</row>
    <row r="18" spans="3:18" outlineLevel="1" x14ac:dyDescent="0.2"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</row>
    <row r="19" spans="3:18" outlineLevel="1" x14ac:dyDescent="0.2"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 spans="3:18" outlineLevel="1" x14ac:dyDescent="0.2"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</row>
    <row r="21" spans="3:18" outlineLevel="1" x14ac:dyDescent="0.2">
      <c r="C21" s="38"/>
      <c r="D21" s="38"/>
      <c r="E21" s="38"/>
      <c r="F21" s="38"/>
      <c r="G21" s="58"/>
      <c r="H21" s="58"/>
      <c r="I21" s="58"/>
      <c r="J21" s="38"/>
      <c r="K21" s="38"/>
      <c r="L21" s="38"/>
      <c r="M21" s="38"/>
      <c r="N21" s="38"/>
      <c r="O21" s="38"/>
      <c r="P21" s="38"/>
      <c r="Q21" s="38"/>
      <c r="R21" s="38"/>
    </row>
    <row r="22" spans="3:18" outlineLevel="1" x14ac:dyDescent="0.2">
      <c r="C22" s="38"/>
      <c r="D22" s="38"/>
      <c r="E22" s="38"/>
      <c r="F22" s="38"/>
      <c r="G22" s="57"/>
      <c r="H22" s="57"/>
      <c r="I22" s="57"/>
      <c r="J22" s="42"/>
      <c r="K22" s="42"/>
      <c r="L22" s="38"/>
      <c r="M22" s="38"/>
      <c r="N22" s="38"/>
      <c r="O22" s="38"/>
      <c r="P22" s="38"/>
      <c r="Q22" s="38"/>
      <c r="R22" s="38"/>
    </row>
    <row r="23" spans="3:18" outlineLevel="1" x14ac:dyDescent="0.2">
      <c r="C23" s="38"/>
      <c r="D23" s="38"/>
      <c r="E23" s="38"/>
      <c r="F23" s="38"/>
      <c r="G23" s="62"/>
      <c r="H23" s="57"/>
      <c r="I23" s="57"/>
      <c r="J23" s="42"/>
      <c r="K23" s="42"/>
      <c r="L23" s="38"/>
      <c r="M23" s="38"/>
      <c r="N23" s="38"/>
      <c r="O23" s="38"/>
      <c r="P23" s="38"/>
      <c r="Q23" s="38"/>
      <c r="R23" s="38"/>
    </row>
    <row r="24" spans="3:18" outlineLevel="1" x14ac:dyDescent="0.2">
      <c r="C24" s="38"/>
      <c r="D24" s="38"/>
      <c r="E24" s="38"/>
      <c r="F24" s="38"/>
      <c r="G24" s="57"/>
      <c r="H24" s="57"/>
      <c r="I24" s="57"/>
      <c r="J24" s="42"/>
      <c r="K24" s="42"/>
      <c r="L24" s="38"/>
      <c r="M24" s="38"/>
      <c r="N24" s="38"/>
      <c r="O24" s="38"/>
      <c r="P24" s="38"/>
      <c r="Q24" s="38"/>
      <c r="R24" s="38"/>
    </row>
    <row r="25" spans="3:18" ht="17.25" outlineLevel="1" x14ac:dyDescent="0.3">
      <c r="C25" s="38"/>
      <c r="D25" s="38"/>
      <c r="E25" s="38"/>
      <c r="F25" s="38"/>
      <c r="G25" s="57"/>
      <c r="H25" s="57"/>
      <c r="I25" s="63"/>
      <c r="J25" s="42"/>
      <c r="K25" s="42"/>
      <c r="L25" s="38"/>
      <c r="M25" s="38"/>
      <c r="N25" s="38"/>
      <c r="O25" s="38"/>
      <c r="P25" s="38"/>
      <c r="Q25" s="38"/>
      <c r="R25" s="38"/>
    </row>
    <row r="26" spans="3:18" outlineLevel="1" x14ac:dyDescent="0.2">
      <c r="C26" s="38"/>
      <c r="D26" s="38"/>
      <c r="E26" s="38"/>
      <c r="F26" s="38"/>
      <c r="G26" s="57"/>
      <c r="H26" s="57"/>
      <c r="I26" s="57"/>
      <c r="J26" s="42"/>
      <c r="K26" s="42"/>
      <c r="L26" s="38"/>
      <c r="M26" s="38"/>
      <c r="N26" s="38"/>
      <c r="O26" s="38"/>
      <c r="P26" s="38"/>
      <c r="Q26" s="38"/>
      <c r="R26" s="38"/>
    </row>
    <row r="27" spans="3:18" outlineLevel="1" x14ac:dyDescent="0.2">
      <c r="C27" s="38"/>
      <c r="D27" s="38"/>
      <c r="E27" s="38"/>
      <c r="F27" s="38"/>
      <c r="G27" s="62"/>
      <c r="H27" s="62"/>
      <c r="I27" s="62"/>
      <c r="J27" s="59"/>
      <c r="K27" s="61"/>
      <c r="L27" s="38"/>
      <c r="M27" s="38"/>
      <c r="N27" s="38"/>
      <c r="O27" s="38"/>
      <c r="P27" s="38"/>
      <c r="Q27" s="38"/>
      <c r="R27" s="38"/>
    </row>
    <row r="28" spans="3:18" outlineLevel="1" x14ac:dyDescent="0.2">
      <c r="C28" s="38"/>
      <c r="D28" s="38"/>
      <c r="E28" s="38"/>
      <c r="F28" s="38"/>
      <c r="G28" s="57"/>
      <c r="H28" s="57"/>
      <c r="I28" s="57"/>
      <c r="J28" s="42"/>
      <c r="K28" s="42"/>
      <c r="L28" s="38"/>
      <c r="M28" s="38"/>
      <c r="N28" s="38"/>
      <c r="O28" s="38"/>
      <c r="P28" s="38"/>
      <c r="Q28" s="38"/>
      <c r="R28" s="38"/>
    </row>
    <row r="29" spans="3:18" outlineLevel="1" x14ac:dyDescent="0.2">
      <c r="C29" s="38"/>
      <c r="D29" s="38"/>
      <c r="E29" s="38"/>
      <c r="F29" s="38"/>
      <c r="G29" s="62"/>
      <c r="H29" s="57"/>
      <c r="I29" s="57"/>
      <c r="J29" s="42"/>
      <c r="K29" s="42"/>
      <c r="L29" s="38"/>
      <c r="M29" s="38"/>
      <c r="N29" s="38"/>
      <c r="O29" s="38"/>
      <c r="P29" s="38"/>
      <c r="Q29" s="38"/>
      <c r="R29" s="38"/>
    </row>
    <row r="30" spans="3:18" outlineLevel="1" x14ac:dyDescent="0.2">
      <c r="C30" s="38"/>
      <c r="D30" s="38"/>
      <c r="E30" s="38"/>
      <c r="F30" s="38"/>
      <c r="G30" s="57"/>
      <c r="H30" s="61"/>
      <c r="I30" s="57"/>
      <c r="J30" s="62"/>
      <c r="K30" s="60"/>
      <c r="L30" s="38"/>
      <c r="M30" s="38"/>
      <c r="N30" s="38"/>
      <c r="O30" s="38"/>
      <c r="P30" s="38"/>
      <c r="Q30" s="38"/>
      <c r="R30" s="38"/>
    </row>
    <row r="31" spans="3:18" outlineLevel="1" x14ac:dyDescent="0.2">
      <c r="C31" s="38"/>
      <c r="D31" s="38"/>
      <c r="E31" s="38"/>
      <c r="F31" s="38"/>
      <c r="G31" s="58"/>
      <c r="H31" s="58"/>
      <c r="I31" s="58"/>
      <c r="J31" s="38"/>
      <c r="K31" s="38"/>
      <c r="L31" s="38"/>
      <c r="M31" s="38"/>
      <c r="N31" s="38"/>
      <c r="O31" s="38"/>
      <c r="P31" s="38"/>
      <c r="Q31" s="38"/>
      <c r="R31" s="38"/>
    </row>
    <row r="32" spans="3:18" outlineLevel="1" x14ac:dyDescent="0.2">
      <c r="C32" s="38"/>
      <c r="D32" s="38"/>
      <c r="E32" s="38"/>
      <c r="F32" s="38"/>
      <c r="G32" s="38"/>
      <c r="H32" s="38"/>
      <c r="I32" s="38"/>
      <c r="J32" s="42"/>
      <c r="K32" s="38"/>
      <c r="L32" s="38"/>
      <c r="M32" s="38"/>
      <c r="N32" s="38"/>
      <c r="O32" s="38"/>
      <c r="P32" s="38"/>
      <c r="Q32" s="38"/>
      <c r="R32" s="38"/>
    </row>
    <row r="33" spans="2:31" outlineLevel="1" x14ac:dyDescent="0.2"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</row>
    <row r="34" spans="2:31" outlineLevel="1" x14ac:dyDescent="0.2"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</row>
    <row r="35" spans="2:31" ht="15.75" outlineLevel="1" x14ac:dyDescent="0.25">
      <c r="B35" s="27" t="s">
        <v>97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</row>
    <row r="36" spans="2:31" outlineLevel="1" x14ac:dyDescent="0.2"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</row>
    <row r="37" spans="2:31" ht="15.75" x14ac:dyDescent="0.25">
      <c r="B37" s="87" t="s">
        <v>104</v>
      </c>
    </row>
    <row r="38" spans="2:31" ht="15.75" x14ac:dyDescent="0.25">
      <c r="B38" s="87" t="s">
        <v>73</v>
      </c>
    </row>
    <row r="39" spans="2:31" outlineLevel="1" x14ac:dyDescent="0.2"/>
    <row r="40" spans="2:31" outlineLevel="1" x14ac:dyDescent="0.2">
      <c r="B40" s="4" t="s">
        <v>41</v>
      </c>
    </row>
    <row r="41" spans="2:31" ht="26.45" customHeight="1" outlineLevel="1" x14ac:dyDescent="0.25">
      <c r="B41" s="18" t="s">
        <v>29</v>
      </c>
      <c r="C41" s="19">
        <v>43344</v>
      </c>
      <c r="D41" s="19">
        <v>43374</v>
      </c>
      <c r="E41" s="19">
        <v>43405</v>
      </c>
      <c r="F41" s="19">
        <v>43435</v>
      </c>
      <c r="G41" s="19">
        <v>43466</v>
      </c>
      <c r="H41" s="19">
        <v>43497</v>
      </c>
      <c r="I41" s="19">
        <v>43525</v>
      </c>
      <c r="J41" s="19">
        <v>43556</v>
      </c>
      <c r="K41" s="19">
        <v>43586</v>
      </c>
      <c r="L41" s="19">
        <v>43617</v>
      </c>
      <c r="M41" s="19">
        <v>43647</v>
      </c>
      <c r="N41" s="19">
        <v>43678</v>
      </c>
      <c r="O41" s="19">
        <v>43709</v>
      </c>
      <c r="P41" s="19">
        <v>43739</v>
      </c>
      <c r="Q41" s="19">
        <v>43770</v>
      </c>
      <c r="R41" s="19">
        <v>43800</v>
      </c>
      <c r="S41" s="20" t="s">
        <v>31</v>
      </c>
      <c r="Z41" s="40" t="s">
        <v>83</v>
      </c>
      <c r="AA41" s="40" t="s">
        <v>91</v>
      </c>
      <c r="AB41" s="40" t="s">
        <v>82</v>
      </c>
      <c r="AC41" s="40" t="s">
        <v>81</v>
      </c>
      <c r="AD41" s="41"/>
      <c r="AE41" s="41"/>
    </row>
    <row r="42" spans="2:31" outlineLevel="1" x14ac:dyDescent="0.2">
      <c r="B42" s="3" t="s">
        <v>8</v>
      </c>
      <c r="C42" s="21">
        <f>SUMIFS(BD!$F:$F,BD!$B:$B,Analises!$B42,BD!$I:$I,Analises!C$41)</f>
        <v>939195.21000000008</v>
      </c>
      <c r="D42" s="21">
        <f>SUMIFS(BD!$F:$F,BD!$B:$B,Analises!$B42,BD!$I:$I,Analises!D$41)</f>
        <v>1229608.2799999998</v>
      </c>
      <c r="E42" s="21">
        <f>SUMIFS(BD!$F:$F,BD!$B:$B,Analises!$B42,BD!$I:$I,Analises!E$41)</f>
        <v>1419826.1</v>
      </c>
      <c r="F42" s="21">
        <f>SUMIFS(BD!$F:$F,BD!$B:$B,Analises!$B42,BD!$I:$I,Analises!F$41)</f>
        <v>1587259.19</v>
      </c>
      <c r="G42" s="21">
        <f>SUMIFS(BD!$F:$F,BD!$B:$B,Analises!$B42,BD!$I:$I,Analises!G$41)</f>
        <v>1186256.4900000002</v>
      </c>
      <c r="H42" s="21">
        <f>SUMIFS(BD!$F:$F,BD!$B:$B,Analises!$B42,BD!$I:$I,Analises!H$41)</f>
        <v>1482165.9799999997</v>
      </c>
      <c r="I42" s="21">
        <f>SUMIFS(BD!$F:$F,BD!$B:$B,Analises!$B42,BD!$I:$I,Analises!I$41)</f>
        <v>811132.50000000012</v>
      </c>
      <c r="J42" s="21">
        <f>SUMIFS(BD!$F:$F,BD!$B:$B,Analises!$B42,BD!$I:$I,Analises!J$41)</f>
        <v>1593562.95</v>
      </c>
      <c r="K42" s="21">
        <f>SUMIFS(BD!$F:$F,BD!$B:$B,Analises!$B42,BD!$I:$I,Analises!K$41)</f>
        <v>783941.67</v>
      </c>
      <c r="L42" s="21">
        <f>SUMIFS(BD!$F:$F,BD!$B:$B,Analises!$B42,BD!$I:$I,Analises!L$41)</f>
        <v>2725979.4</v>
      </c>
      <c r="M42" s="21">
        <f>SUMIFS(BD!$F:$F,BD!$B:$B,Analises!$B42,BD!$I:$I,Analises!M$41)</f>
        <v>2109549.2850000001</v>
      </c>
      <c r="N42" s="21">
        <f>SUMIFS(BD!$F:$F,BD!$B:$B,Analises!$B42,BD!$I:$I,Analises!N$41)</f>
        <v>952043.03999999992</v>
      </c>
      <c r="O42" s="21">
        <f>SUMIFS(BD!$F:$F,BD!$B:$B,Analises!$B42,BD!$I:$I,Analises!O$41)</f>
        <v>938647.61</v>
      </c>
      <c r="P42" s="21">
        <f>SUMIFS(BD!$F:$F,BD!$B:$B,Analises!$B42,BD!$I:$I,Analises!P$41)</f>
        <v>2215924.4800000004</v>
      </c>
      <c r="Q42" s="21">
        <f>SUMIFS(BD!$F:$F,BD!$B:$B,Analises!$B42,BD!$I:$I,Analises!Q$41)</f>
        <v>952833.26</v>
      </c>
      <c r="R42" s="21">
        <f>SUMIFS(BD!$F:$F,BD!$B:$B,Analises!$B42,BD!$I:$I,Analises!R$41)</f>
        <v>3959729.44</v>
      </c>
      <c r="S42" s="22">
        <f>AVERAGE(C42:R42)</f>
        <v>1555478.4303125001</v>
      </c>
      <c r="Z42" s="37">
        <f>MAX(C47:R47)</f>
        <v>12375819.919999998</v>
      </c>
      <c r="AA42" s="37">
        <f xml:space="preserve"> AVERAGE(C47:R47)</f>
        <v>7420396.8912500013</v>
      </c>
      <c r="AB42" s="37">
        <f>Z42 - AA42</f>
        <v>4955423.0287499968</v>
      </c>
      <c r="AC42" s="39">
        <f>(MAX(C47:R47) - AVERAGE(C47:R47)) / AVERAGE(C47:R47)</f>
        <v>0.66781104856983364</v>
      </c>
    </row>
    <row r="43" spans="2:31" outlineLevel="1" x14ac:dyDescent="0.2">
      <c r="B43" s="3" t="s">
        <v>9</v>
      </c>
      <c r="C43" s="21">
        <f>SUMIFS(BD!$F:$F,BD!$B:$B,Analises!$B43,BD!$I:$I,Analises!C$41)</f>
        <v>1095488.1599999999</v>
      </c>
      <c r="D43" s="21">
        <f>SUMIFS(BD!$F:$F,BD!$B:$B,Analises!$B43,BD!$I:$I,Analises!D$41)</f>
        <v>2555442.5600000005</v>
      </c>
      <c r="E43" s="21">
        <f>SUMIFS(BD!$F:$F,BD!$B:$B,Analises!$B43,BD!$I:$I,Analises!E$41)</f>
        <v>1718947.9</v>
      </c>
      <c r="F43" s="21">
        <f>SUMIFS(BD!$F:$F,BD!$B:$B,Analises!$B43,BD!$I:$I,Analises!F$41)</f>
        <v>857856.85000000009</v>
      </c>
      <c r="G43" s="21">
        <f>SUMIFS(BD!$F:$F,BD!$B:$B,Analises!$B43,BD!$I:$I,Analises!G$41)</f>
        <v>874935.1100000001</v>
      </c>
      <c r="H43" s="21">
        <f>SUMIFS(BD!$F:$F,BD!$B:$B,Analises!$B43,BD!$I:$I,Analises!H$41)</f>
        <v>1347335.8699999999</v>
      </c>
      <c r="I43" s="21">
        <f>SUMIFS(BD!$F:$F,BD!$B:$B,Analises!$B43,BD!$I:$I,Analises!I$41)</f>
        <v>479509.58999999997</v>
      </c>
      <c r="J43" s="21">
        <f>SUMIFS(BD!$F:$F,BD!$B:$B,Analises!$B43,BD!$I:$I,Analises!J$41)</f>
        <v>1394813.46</v>
      </c>
      <c r="K43" s="21">
        <f>SUMIFS(BD!$F:$F,BD!$B:$B,Analises!$B43,BD!$I:$I,Analises!K$41)</f>
        <v>1317483</v>
      </c>
      <c r="L43" s="21">
        <f>SUMIFS(BD!$F:$F,BD!$B:$B,Analises!$B43,BD!$I:$I,Analises!L$41)</f>
        <v>1630025.24</v>
      </c>
      <c r="M43" s="21">
        <f>SUMIFS(BD!$F:$F,BD!$B:$B,Analises!$B43,BD!$I:$I,Analises!M$41)</f>
        <v>1609549.75</v>
      </c>
      <c r="N43" s="21">
        <f>SUMIFS(BD!$F:$F,BD!$B:$B,Analises!$B43,BD!$I:$I,Analises!N$41)</f>
        <v>1046755.1699999999</v>
      </c>
      <c r="O43" s="21">
        <f>SUMIFS(BD!$F:$F,BD!$B:$B,Analises!$B43,BD!$I:$I,Analises!O$41)</f>
        <v>1255161.8999999999</v>
      </c>
      <c r="P43" s="21">
        <f>SUMIFS(BD!$F:$F,BD!$B:$B,Analises!$B43,BD!$I:$I,Analises!P$41)</f>
        <v>3421587.32</v>
      </c>
      <c r="Q43" s="21">
        <f>SUMIFS(BD!$F:$F,BD!$B:$B,Analises!$B43,BD!$I:$I,Analises!Q$41)</f>
        <v>617106.5</v>
      </c>
      <c r="R43" s="21">
        <f>SUMIFS(BD!$F:$F,BD!$B:$B,Analises!$B43,BD!$I:$I,Analises!R$41)</f>
        <v>2283342.4400000009</v>
      </c>
      <c r="S43" s="22">
        <f t="shared" ref="S43:S45" si="2">AVERAGE(C43:R43)</f>
        <v>1469083.80125</v>
      </c>
    </row>
    <row r="44" spans="2:31" outlineLevel="1" x14ac:dyDescent="0.2">
      <c r="B44" s="3" t="s">
        <v>27</v>
      </c>
      <c r="C44" s="21">
        <f>SUMIFS(BD!$F:$F,BD!$B:$B,Analises!$B44,BD!$I:$I,Analises!C$41)</f>
        <v>821599.59000000008</v>
      </c>
      <c r="D44" s="21">
        <f>SUMIFS(BD!$F:$F,BD!$B:$B,Analises!$B44,BD!$I:$I,Analises!D$41)</f>
        <v>2390476.9600000004</v>
      </c>
      <c r="E44" s="21">
        <f>SUMIFS(BD!$F:$F,BD!$B:$B,Analises!$B44,BD!$I:$I,Analises!E$41)</f>
        <v>985577.29999999993</v>
      </c>
      <c r="F44" s="21">
        <f>SUMIFS(BD!$F:$F,BD!$B:$B,Analises!$B44,BD!$I:$I,Analises!F$41)</f>
        <v>935141.32000000007</v>
      </c>
      <c r="G44" s="21">
        <f>SUMIFS(BD!$F:$F,BD!$B:$B,Analises!$B44,BD!$I:$I,Analises!G$41)</f>
        <v>1544720.7450000001</v>
      </c>
      <c r="H44" s="21">
        <f>SUMIFS(BD!$F:$F,BD!$B:$B,Analises!$B44,BD!$I:$I,Analises!H$41)</f>
        <v>1537438.46</v>
      </c>
      <c r="I44" s="21">
        <f>SUMIFS(BD!$F:$F,BD!$B:$B,Analises!$B44,BD!$I:$I,Analises!I$41)</f>
        <v>1559748.75</v>
      </c>
      <c r="J44" s="21">
        <f>SUMIFS(BD!$F:$F,BD!$B:$B,Analises!$B44,BD!$I:$I,Analises!J$41)</f>
        <v>1332862.6950000001</v>
      </c>
      <c r="K44" s="21">
        <f>SUMIFS(BD!$F:$F,BD!$B:$B,Analises!$B44,BD!$I:$I,Analises!K$41)</f>
        <v>1042776.97</v>
      </c>
      <c r="L44" s="21">
        <f>SUMIFS(BD!$F:$F,BD!$B:$B,Analises!$B44,BD!$I:$I,Analises!L$41)</f>
        <v>1629183.98</v>
      </c>
      <c r="M44" s="21">
        <f>SUMIFS(BD!$F:$F,BD!$B:$B,Analises!$B44,BD!$I:$I,Analises!M$41)</f>
        <v>1148065.08</v>
      </c>
      <c r="N44" s="21">
        <f>SUMIFS(BD!$F:$F,BD!$B:$B,Analises!$B44,BD!$I:$I,Analises!N$41)</f>
        <v>779802.09000000008</v>
      </c>
      <c r="O44" s="21">
        <f>SUMIFS(BD!$F:$F,BD!$B:$B,Analises!$B44,BD!$I:$I,Analises!O$41)</f>
        <v>1753192.99</v>
      </c>
      <c r="P44" s="21">
        <f>SUMIFS(BD!$F:$F,BD!$B:$B,Analises!$B44,BD!$I:$I,Analises!P$41)</f>
        <v>3379661.5599999996</v>
      </c>
      <c r="Q44" s="21">
        <f>SUMIFS(BD!$F:$F,BD!$B:$B,Analises!$B44,BD!$I:$I,Analises!Q$41)</f>
        <v>1123994.5900000001</v>
      </c>
      <c r="R44" s="21">
        <f>SUMIFS(BD!$F:$F,BD!$B:$B,Analises!$B44,BD!$I:$I,Analises!R$41)</f>
        <v>2389929.1999999997</v>
      </c>
      <c r="S44" s="22">
        <f t="shared" si="2"/>
        <v>1522135.7674999998</v>
      </c>
    </row>
    <row r="45" spans="2:31" outlineLevel="1" x14ac:dyDescent="0.2">
      <c r="B45" s="3" t="s">
        <v>26</v>
      </c>
      <c r="C45" s="21">
        <f>SUMIFS(BD!$F:$F,BD!$B:$B,Analises!$B45,BD!$I:$I,Analises!C$41)</f>
        <v>646694.20000000007</v>
      </c>
      <c r="D45" s="21">
        <f>SUMIFS(BD!$F:$F,BD!$B:$B,Analises!$B45,BD!$I:$I,Analises!D$41)</f>
        <v>1166052.5599999996</v>
      </c>
      <c r="E45" s="21">
        <f>SUMIFS(BD!$F:$F,BD!$B:$B,Analises!$B45,BD!$I:$I,Analises!E$41)</f>
        <v>1616106.36</v>
      </c>
      <c r="F45" s="21">
        <f>SUMIFS(BD!$F:$F,BD!$B:$B,Analises!$B45,BD!$I:$I,Analises!F$41)</f>
        <v>1325568.1400000001</v>
      </c>
      <c r="G45" s="21">
        <f>SUMIFS(BD!$F:$F,BD!$B:$B,Analises!$B45,BD!$I:$I,Analises!G$41)</f>
        <v>1655822.8499999999</v>
      </c>
      <c r="H45" s="21">
        <f>SUMIFS(BD!$F:$F,BD!$B:$B,Analises!$B45,BD!$I:$I,Analises!H$41)</f>
        <v>1597700.4200000002</v>
      </c>
      <c r="I45" s="21">
        <f>SUMIFS(BD!$F:$F,BD!$B:$B,Analises!$B45,BD!$I:$I,Analises!I$41)</f>
        <v>946494.55999999994</v>
      </c>
      <c r="J45" s="21">
        <f>SUMIFS(BD!$F:$F,BD!$B:$B,Analises!$B45,BD!$I:$I,Analises!J$41)</f>
        <v>1026911.49</v>
      </c>
      <c r="K45" s="21">
        <f>SUMIFS(BD!$F:$F,BD!$B:$B,Analises!$B45,BD!$I:$I,Analises!K$41)</f>
        <v>1116760.07</v>
      </c>
      <c r="L45" s="21">
        <f>SUMIFS(BD!$F:$F,BD!$B:$B,Analises!$B45,BD!$I:$I,Analises!L$41)</f>
        <v>2210094.3999999994</v>
      </c>
      <c r="M45" s="21">
        <f>SUMIFS(BD!$F:$F,BD!$B:$B,Analises!$B45,BD!$I:$I,Analises!M$41)</f>
        <v>926957.94</v>
      </c>
      <c r="N45" s="21">
        <f>SUMIFS(BD!$F:$F,BD!$B:$B,Analises!$B45,BD!$I:$I,Analises!N$41)</f>
        <v>1078756</v>
      </c>
      <c r="O45" s="21">
        <f>SUMIFS(BD!$F:$F,BD!$B:$B,Analises!$B45,BD!$I:$I,Analises!O$41)</f>
        <v>1022441.2599999999</v>
      </c>
      <c r="P45" s="21">
        <f>SUMIFS(BD!$F:$F,BD!$B:$B,Analises!$B45,BD!$I:$I,Analises!P$41)</f>
        <v>1855574.2999999996</v>
      </c>
      <c r="Q45" s="21">
        <f>SUMIFS(BD!$F:$F,BD!$B:$B,Analises!$B45,BD!$I:$I,Analises!Q$41)</f>
        <v>1123522.8399999999</v>
      </c>
      <c r="R45" s="21">
        <f>SUMIFS(BD!$F:$F,BD!$B:$B,Analises!$B45,BD!$I:$I,Analises!R$41)</f>
        <v>1633894.7200000002</v>
      </c>
      <c r="S45" s="22">
        <f t="shared" si="2"/>
        <v>1309334.506875</v>
      </c>
    </row>
    <row r="46" spans="2:31" ht="15" outlineLevel="1" x14ac:dyDescent="0.25">
      <c r="B46" s="3" t="s">
        <v>10</v>
      </c>
      <c r="C46" s="21">
        <f>SUMIFS(BD!$F:$F,BD!$B:$B,Analises!$B46,BD!$I:$I,Analises!C$41)</f>
        <v>981022.87</v>
      </c>
      <c r="D46" s="21">
        <f>SUMIFS(BD!$F:$F,BD!$B:$B,Analises!$B46,BD!$I:$I,Analises!D$41)</f>
        <v>1954030.7400000002</v>
      </c>
      <c r="E46" s="21">
        <f>SUMIFS(BD!$F:$F,BD!$B:$B,Analises!$B46,BD!$I:$I,Analises!E$41)</f>
        <v>1526745.6400000001</v>
      </c>
      <c r="F46" s="21">
        <f>SUMIFS(BD!$F:$F,BD!$B:$B,Analises!$B46,BD!$I:$I,Analises!F$41)</f>
        <v>662615.58000000007</v>
      </c>
      <c r="G46" s="21">
        <f>SUMIFS(BD!$F:$F,BD!$B:$B,Analises!$B46,BD!$I:$I,Analises!G$41)</f>
        <v>1346026.4850000001</v>
      </c>
      <c r="H46" s="21">
        <f>SUMIFS(BD!$F:$F,BD!$B:$B,Analises!$B46,BD!$I:$I,Analises!H$41)</f>
        <v>1332890.6600000001</v>
      </c>
      <c r="I46" s="21">
        <f>SUMIFS(BD!$F:$F,BD!$B:$B,Analises!$B46,BD!$I:$I,Analises!I$41)</f>
        <v>1789974.47</v>
      </c>
      <c r="J46" s="21">
        <f>SUMIFS(BD!$F:$F,BD!$B:$B,Analises!$B46,BD!$I:$I,Analises!J$41)</f>
        <v>1616624.4750000001</v>
      </c>
      <c r="K46" s="21">
        <f>SUMIFS(BD!$F:$F,BD!$B:$B,Analises!$B46,BD!$I:$I,Analises!K$41)</f>
        <v>1949249.3499999999</v>
      </c>
      <c r="L46" s="21">
        <f>SUMIFS(BD!$F:$F,BD!$B:$B,Analises!$B46,BD!$I:$I,Analises!L$41)</f>
        <v>1323610.7999999998</v>
      </c>
      <c r="M46" s="21">
        <f>SUMIFS(BD!$F:$F,BD!$B:$B,Analises!$B46,BD!$I:$I,Analises!M$41)</f>
        <v>2308798.125</v>
      </c>
      <c r="N46" s="21">
        <f>SUMIFS(BD!$F:$F,BD!$B:$B,Analises!$B46,BD!$I:$I,Analises!N$41)</f>
        <v>2007266.1199999999</v>
      </c>
      <c r="O46" s="21">
        <f>SUMIFS(BD!$F:$F,BD!$B:$B,Analises!$B46,BD!$I:$I,Analises!O$41)</f>
        <v>1429253.48</v>
      </c>
      <c r="P46" s="21">
        <f>SUMIFS(BD!$F:$F,BD!$B:$B,Analises!$B46,BD!$I:$I,Analises!P$41)</f>
        <v>1503072.26</v>
      </c>
      <c r="Q46" s="21">
        <f>SUMIFS(BD!$F:$F,BD!$B:$B,Analises!$B46,BD!$I:$I,Analises!Q$41)</f>
        <v>1566757.01</v>
      </c>
      <c r="R46" s="21">
        <f>SUMIFS(BD!$F:$F,BD!$B:$B,Analises!$B46,BD!$I:$I,Analises!R$41)</f>
        <v>1731892.1</v>
      </c>
      <c r="S46" s="22">
        <f>AVERAGE(C46:R46)</f>
        <v>1564364.3853125004</v>
      </c>
      <c r="T46"/>
      <c r="V46" s="37"/>
    </row>
    <row r="47" spans="2:31" ht="15.75" outlineLevel="1" thickBot="1" x14ac:dyDescent="0.3">
      <c r="B47" s="23" t="s">
        <v>30</v>
      </c>
      <c r="C47" s="24">
        <f>SUM(C42:C46)</f>
        <v>4484000.03</v>
      </c>
      <c r="D47" s="24">
        <f t="shared" ref="D47:R47" si="3">SUM(D42:D46)</f>
        <v>9295611.1000000015</v>
      </c>
      <c r="E47" s="24">
        <f t="shared" si="3"/>
        <v>7267203.3000000007</v>
      </c>
      <c r="F47" s="24">
        <f t="shared" si="3"/>
        <v>5368441.08</v>
      </c>
      <c r="G47" s="24">
        <f t="shared" si="3"/>
        <v>6607761.6800000006</v>
      </c>
      <c r="H47" s="24">
        <f t="shared" si="3"/>
        <v>7297531.3899999997</v>
      </c>
      <c r="I47" s="24">
        <f t="shared" si="3"/>
        <v>5586859.8700000001</v>
      </c>
      <c r="J47" s="24">
        <f t="shared" si="3"/>
        <v>6964775.0700000003</v>
      </c>
      <c r="K47" s="24">
        <f t="shared" si="3"/>
        <v>6210211.0599999996</v>
      </c>
      <c r="L47" s="24">
        <f t="shared" si="3"/>
        <v>9518893.8199999984</v>
      </c>
      <c r="M47" s="24">
        <f t="shared" si="3"/>
        <v>8102920.1799999997</v>
      </c>
      <c r="N47" s="24">
        <f t="shared" si="3"/>
        <v>5864622.4199999999</v>
      </c>
      <c r="O47" s="24">
        <f t="shared" si="3"/>
        <v>6398697.2400000002</v>
      </c>
      <c r="P47" s="25">
        <f t="shared" si="3"/>
        <v>12375819.919999998</v>
      </c>
      <c r="Q47" s="24">
        <f t="shared" si="3"/>
        <v>5384214.2000000002</v>
      </c>
      <c r="R47" s="24">
        <f t="shared" si="3"/>
        <v>11998787.9</v>
      </c>
      <c r="S47" s="26">
        <f>AVERAGE(C47:R47)</f>
        <v>7420396.8912500013</v>
      </c>
    </row>
    <row r="48" spans="2:31" outlineLevel="1" x14ac:dyDescent="0.2">
      <c r="C48" s="38">
        <f>AVERAGE($C$47:$R$47)</f>
        <v>7420396.8912500013</v>
      </c>
      <c r="D48" s="38">
        <f t="shared" ref="D48:R48" si="4">AVERAGE($C$47:$R$47)</f>
        <v>7420396.8912500013</v>
      </c>
      <c r="E48" s="38">
        <f t="shared" si="4"/>
        <v>7420396.8912500013</v>
      </c>
      <c r="F48" s="38">
        <f t="shared" si="4"/>
        <v>7420396.8912500013</v>
      </c>
      <c r="G48" s="38">
        <f t="shared" si="4"/>
        <v>7420396.8912500013</v>
      </c>
      <c r="H48" s="38">
        <f t="shared" si="4"/>
        <v>7420396.8912500013</v>
      </c>
      <c r="I48" s="38">
        <f t="shared" si="4"/>
        <v>7420396.8912500013</v>
      </c>
      <c r="J48" s="38">
        <f t="shared" si="4"/>
        <v>7420396.8912500013</v>
      </c>
      <c r="K48" s="38">
        <f t="shared" si="4"/>
        <v>7420396.8912500013</v>
      </c>
      <c r="L48" s="38">
        <f t="shared" si="4"/>
        <v>7420396.8912500013</v>
      </c>
      <c r="M48" s="38">
        <f t="shared" si="4"/>
        <v>7420396.8912500013</v>
      </c>
      <c r="N48" s="38">
        <f t="shared" si="4"/>
        <v>7420396.8912500013</v>
      </c>
      <c r="O48" s="38">
        <f t="shared" si="4"/>
        <v>7420396.8912500013</v>
      </c>
      <c r="P48" s="38">
        <f t="shared" si="4"/>
        <v>7420396.8912500013</v>
      </c>
      <c r="Q48" s="38">
        <f t="shared" si="4"/>
        <v>7420396.8912500013</v>
      </c>
      <c r="R48" s="38">
        <f t="shared" si="4"/>
        <v>7420396.8912500013</v>
      </c>
    </row>
    <row r="49" spans="3:18" outlineLevel="1" x14ac:dyDescent="0.2">
      <c r="C49" s="38">
        <f>MAX($C$47:$R$47)</f>
        <v>12375819.919999998</v>
      </c>
      <c r="D49" s="38">
        <f t="shared" ref="D49:R49" si="5">MAX($C$47:$R$47)</f>
        <v>12375819.919999998</v>
      </c>
      <c r="E49" s="38">
        <f t="shared" si="5"/>
        <v>12375819.919999998</v>
      </c>
      <c r="F49" s="38">
        <f t="shared" si="5"/>
        <v>12375819.919999998</v>
      </c>
      <c r="G49" s="38">
        <f t="shared" si="5"/>
        <v>12375819.919999998</v>
      </c>
      <c r="H49" s="38">
        <f t="shared" si="5"/>
        <v>12375819.919999998</v>
      </c>
      <c r="I49" s="38">
        <f t="shared" si="5"/>
        <v>12375819.919999998</v>
      </c>
      <c r="J49" s="38">
        <f t="shared" si="5"/>
        <v>12375819.919999998</v>
      </c>
      <c r="K49" s="38">
        <f t="shared" si="5"/>
        <v>12375819.919999998</v>
      </c>
      <c r="L49" s="38">
        <f t="shared" si="5"/>
        <v>12375819.919999998</v>
      </c>
      <c r="M49" s="38">
        <f t="shared" si="5"/>
        <v>12375819.919999998</v>
      </c>
      <c r="N49" s="38">
        <f t="shared" si="5"/>
        <v>12375819.919999998</v>
      </c>
      <c r="O49" s="38">
        <f t="shared" si="5"/>
        <v>12375819.919999998</v>
      </c>
      <c r="P49" s="38">
        <f t="shared" si="5"/>
        <v>12375819.919999998</v>
      </c>
      <c r="Q49" s="38">
        <f t="shared" si="5"/>
        <v>12375819.919999998</v>
      </c>
      <c r="R49" s="38">
        <f t="shared" si="5"/>
        <v>12375819.919999998</v>
      </c>
    </row>
    <row r="50" spans="3:18" outlineLevel="1" x14ac:dyDescent="0.2"/>
    <row r="51" spans="3:18" outlineLevel="1" x14ac:dyDescent="0.2"/>
    <row r="52" spans="3:18" outlineLevel="1" x14ac:dyDescent="0.2"/>
    <row r="53" spans="3:18" outlineLevel="1" x14ac:dyDescent="0.2"/>
    <row r="54" spans="3:18" outlineLevel="1" x14ac:dyDescent="0.2"/>
    <row r="55" spans="3:18" outlineLevel="1" x14ac:dyDescent="0.2">
      <c r="I55" s="45"/>
    </row>
    <row r="56" spans="3:18" outlineLevel="1" x14ac:dyDescent="0.2"/>
    <row r="57" spans="3:18" outlineLevel="1" x14ac:dyDescent="0.2"/>
    <row r="58" spans="3:18" outlineLevel="1" x14ac:dyDescent="0.2"/>
    <row r="59" spans="3:18" outlineLevel="1" x14ac:dyDescent="0.2"/>
    <row r="60" spans="3:18" outlineLevel="1" x14ac:dyDescent="0.2"/>
    <row r="61" spans="3:18" outlineLevel="1" x14ac:dyDescent="0.2"/>
    <row r="62" spans="3:18" outlineLevel="1" x14ac:dyDescent="0.2"/>
    <row r="63" spans="3:18" outlineLevel="1" x14ac:dyDescent="0.2"/>
    <row r="64" spans="3:18" outlineLevel="1" x14ac:dyDescent="0.2"/>
    <row r="65" spans="1:29" outlineLevel="1" x14ac:dyDescent="0.2"/>
    <row r="66" spans="1:29" outlineLevel="1" x14ac:dyDescent="0.2"/>
    <row r="67" spans="1:29" outlineLevel="1" x14ac:dyDescent="0.2"/>
    <row r="68" spans="1:29" ht="15.75" outlineLevel="1" x14ac:dyDescent="0.25">
      <c r="B68" s="87" t="s">
        <v>105</v>
      </c>
    </row>
    <row r="69" spans="1:29" ht="15.75" outlineLevel="1" x14ac:dyDescent="0.25">
      <c r="B69" s="87" t="s">
        <v>106</v>
      </c>
      <c r="G69" s="6"/>
    </row>
    <row r="71" spans="1:29" ht="15.75" x14ac:dyDescent="0.25">
      <c r="B71" s="87" t="s">
        <v>74</v>
      </c>
    </row>
    <row r="72" spans="1:29" ht="15.75" x14ac:dyDescent="0.25">
      <c r="B72" s="87" t="s">
        <v>75</v>
      </c>
    </row>
    <row r="73" spans="1:29" ht="15.75" x14ac:dyDescent="0.25">
      <c r="B73" s="87" t="s">
        <v>76</v>
      </c>
    </row>
    <row r="74" spans="1:29" ht="15" outlineLevel="1" x14ac:dyDescent="0.25">
      <c r="A74" s="2"/>
    </row>
    <row r="75" spans="1:29" outlineLevel="1" x14ac:dyDescent="0.2">
      <c r="B75" s="4" t="s">
        <v>93</v>
      </c>
    </row>
    <row r="76" spans="1:29" ht="31.5" outlineLevel="1" x14ac:dyDescent="0.25">
      <c r="B76" s="68" t="s">
        <v>29</v>
      </c>
      <c r="C76" s="66" t="s">
        <v>32</v>
      </c>
      <c r="D76" s="66" t="s">
        <v>33</v>
      </c>
      <c r="E76" s="66" t="s">
        <v>34</v>
      </c>
      <c r="F76" s="66" t="s">
        <v>35</v>
      </c>
      <c r="G76" s="66" t="s">
        <v>0</v>
      </c>
      <c r="H76" s="89" t="s">
        <v>36</v>
      </c>
      <c r="Z76" s="40" t="s">
        <v>84</v>
      </c>
      <c r="AA76" s="40" t="s">
        <v>85</v>
      </c>
      <c r="AB76" s="40" t="s">
        <v>82</v>
      </c>
      <c r="AC76" s="40" t="s">
        <v>86</v>
      </c>
    </row>
    <row r="77" spans="1:29" ht="14.25" customHeight="1" outlineLevel="1" x14ac:dyDescent="0.2">
      <c r="B77" s="69" t="s">
        <v>26</v>
      </c>
      <c r="C77" s="70">
        <f>SUMIFS(BD!D:D,BD!$B:$B,Analises!$B77)</f>
        <v>22726935</v>
      </c>
      <c r="D77" s="88">
        <f>SUMIFS(BD!E:E,BD!$B:$B,Analises!$B77)</f>
        <v>1777582.8900000004</v>
      </c>
      <c r="E77" s="71">
        <f>SUMIFS(BD!F:F,BD!$B:$B,Analises!$B77)</f>
        <v>20949352.109999985</v>
      </c>
      <c r="F77" s="70">
        <f>SUMIFS(BD!G:G,BD!$B:$B,Analises!$B77)</f>
        <v>18290422.300000004</v>
      </c>
      <c r="G77" s="70">
        <f>SUMIFS(BD!H:H,BD!$B:$B,Analises!$B77)</f>
        <v>2658929.81</v>
      </c>
      <c r="H77" s="72">
        <f t="shared" ref="H77:H82" si="6">G77/E77</f>
        <v>0.12692181581743447</v>
      </c>
      <c r="Z77" s="37">
        <f>MAX(E77:E81)</f>
        <v>25029830.165000007</v>
      </c>
      <c r="AA77" s="37">
        <f>MIN(E77:E81)</f>
        <v>20949352.109999985</v>
      </c>
      <c r="AB77" s="37">
        <f>Z77 - AA77</f>
        <v>4080478.0550000221</v>
      </c>
      <c r="AC77" s="43">
        <f>AB77 / Z77</f>
        <v>0.16302460017111431</v>
      </c>
    </row>
    <row r="78" spans="1:29" outlineLevel="1" x14ac:dyDescent="0.2">
      <c r="B78" s="69" t="s">
        <v>9</v>
      </c>
      <c r="C78" s="73">
        <f>SUMIFS(BD!D:D,BD!$B:$B,Analises!$B78)</f>
        <v>24921467.5</v>
      </c>
      <c r="D78" s="73">
        <f>SUMIFS(BD!E:E,BD!$B:$B,Analises!$B78)</f>
        <v>1416126.68</v>
      </c>
      <c r="E78" s="73">
        <f>SUMIFS(BD!F:F,BD!$B:$B,Analises!$B78)</f>
        <v>23505340.819999993</v>
      </c>
      <c r="F78" s="73">
        <f>SUMIFS(BD!G:G,BD!$B:$B,Analises!$B78)</f>
        <v>20094218.600000001</v>
      </c>
      <c r="G78" s="73">
        <f>SUMIFS(BD!H:H,BD!$B:$B,Analises!$B78)</f>
        <v>3411122.2200000016</v>
      </c>
      <c r="H78" s="79">
        <f t="shared" si="6"/>
        <v>0.14512115549065255</v>
      </c>
      <c r="L78" s="37"/>
    </row>
    <row r="79" spans="1:29" outlineLevel="1" x14ac:dyDescent="0.2">
      <c r="B79" s="69" t="s">
        <v>27</v>
      </c>
      <c r="C79" s="73">
        <f>SUMIFS(BD!D:D,BD!$B:$B,Analises!$B79)</f>
        <v>26081674.5</v>
      </c>
      <c r="D79" s="73">
        <f>SUMIFS(BD!E:E,BD!$B:$B,Analises!$B79)</f>
        <v>1727502.2200000002</v>
      </c>
      <c r="E79" s="73">
        <f>SUMIFS(BD!F:F,BD!$B:$B,Analises!$B79)</f>
        <v>24354172.280000005</v>
      </c>
      <c r="F79" s="73">
        <f>SUMIFS(BD!G:G,BD!$B:$B,Analises!$B79)</f>
        <v>20876597.199999999</v>
      </c>
      <c r="G79" s="73">
        <f>SUMIFS(BD!H:H,BD!$B:$B,Analises!$B79)</f>
        <v>3477575.0800000005</v>
      </c>
      <c r="H79" s="74">
        <f t="shared" si="6"/>
        <v>0.14279175822599544</v>
      </c>
      <c r="K79" s="44"/>
    </row>
    <row r="80" spans="1:29" outlineLevel="1" x14ac:dyDescent="0.2">
      <c r="B80" s="69" t="s">
        <v>8</v>
      </c>
      <c r="C80" s="70">
        <f>SUMIFS(BD!D:D,BD!$B:$B,Analises!$B80)</f>
        <v>26932163.5</v>
      </c>
      <c r="D80" s="70">
        <f>SUMIFS(BD!E:E,BD!$B:$B,Analises!$B80)</f>
        <v>2044508.6150000007</v>
      </c>
      <c r="E80" s="70">
        <f>SUMIFS(BD!F:F,BD!$B:$B,Analises!$B80)</f>
        <v>24887654.884999994</v>
      </c>
      <c r="F80" s="70">
        <f>SUMIFS(BD!G:G,BD!$B:$B,Analises!$B80)</f>
        <v>21575835.899999999</v>
      </c>
      <c r="G80" s="70">
        <f>SUMIFS(BD!H:H,BD!$B:$B,Analises!$B80)</f>
        <v>3311818.9850000017</v>
      </c>
      <c r="H80" s="72">
        <f t="shared" si="6"/>
        <v>0.13307075336359087</v>
      </c>
    </row>
    <row r="81" spans="2:26" ht="14.25" customHeight="1" outlineLevel="1" x14ac:dyDescent="0.25">
      <c r="B81" s="69" t="s">
        <v>10</v>
      </c>
      <c r="C81" s="73">
        <f>SUMIFS(BD!D:D,BD!$B:$B,Analises!$B81)</f>
        <v>27269358</v>
      </c>
      <c r="D81" s="73">
        <f>SUMIFS(BD!E:E,BD!$B:$B,Analises!$B81)</f>
        <v>2239527.8350000014</v>
      </c>
      <c r="E81" s="80">
        <f>SUMIFS(BD!F:F,BD!$B:$B,Analises!$B81)</f>
        <v>25029830.165000007</v>
      </c>
      <c r="F81" s="73">
        <f>SUMIFS(BD!G:G,BD!$B:$B,Analises!$B81)</f>
        <v>22194424.300000001</v>
      </c>
      <c r="G81" s="73">
        <f>SUMIFS(BD!H:H,BD!$B:$B,Analises!$B81)</f>
        <v>2835405.8649999984</v>
      </c>
      <c r="H81" s="75">
        <f t="shared" si="6"/>
        <v>0.11328106688333967</v>
      </c>
      <c r="Z81" s="40" t="s">
        <v>92</v>
      </c>
    </row>
    <row r="82" spans="2:26" ht="15.75" customHeight="1" outlineLevel="1" thickBot="1" x14ac:dyDescent="0.25">
      <c r="B82" s="76" t="s">
        <v>30</v>
      </c>
      <c r="C82" s="77">
        <f>SUM(C77:C81)</f>
        <v>127931598.5</v>
      </c>
      <c r="D82" s="81">
        <f>SUM(D77:D81)</f>
        <v>9205248.2400000021</v>
      </c>
      <c r="E82" s="77">
        <f>SUM(E77:E81)</f>
        <v>118726350.25999998</v>
      </c>
      <c r="F82" s="77">
        <f>SUM(F77:F81)</f>
        <v>103031498.3</v>
      </c>
      <c r="G82" s="77">
        <f>SUM(G77:G81)</f>
        <v>15694851.960000001</v>
      </c>
      <c r="H82" s="78">
        <f t="shared" si="6"/>
        <v>0.13219350149002049</v>
      </c>
      <c r="M82" s="44"/>
      <c r="Z82" s="37">
        <f>AVERAGE(D77:D81)</f>
        <v>1841049.6480000005</v>
      </c>
    </row>
    <row r="83" spans="2:26" outlineLevel="1" x14ac:dyDescent="0.2">
      <c r="B83" s="37"/>
      <c r="C83" s="38">
        <f>$Z$77</f>
        <v>25029830.165000007</v>
      </c>
      <c r="D83" s="38">
        <f>$Z$77</f>
        <v>25029830.165000007</v>
      </c>
      <c r="E83" s="38">
        <f>$Z$77</f>
        <v>25029830.165000007</v>
      </c>
      <c r="F83" s="38">
        <f>$Z$77</f>
        <v>25029830.165000007</v>
      </c>
      <c r="G83" s="38">
        <f>$Z$77</f>
        <v>25029830.165000007</v>
      </c>
      <c r="H83" s="42"/>
    </row>
    <row r="84" spans="2:26" outlineLevel="1" x14ac:dyDescent="0.2">
      <c r="B84" s="37"/>
      <c r="C84" s="38">
        <f>$AA$77</f>
        <v>20949352.109999985</v>
      </c>
      <c r="D84" s="38">
        <f t="shared" ref="D84:G84" si="7">$AA$77</f>
        <v>20949352.109999985</v>
      </c>
      <c r="E84" s="38">
        <f t="shared" si="7"/>
        <v>20949352.109999985</v>
      </c>
      <c r="F84" s="38">
        <f t="shared" si="7"/>
        <v>20949352.109999985</v>
      </c>
      <c r="G84" s="38">
        <f t="shared" si="7"/>
        <v>20949352.109999985</v>
      </c>
      <c r="H84" s="42"/>
    </row>
    <row r="85" spans="2:26" ht="15" outlineLevel="1" x14ac:dyDescent="0.25">
      <c r="B85" s="37"/>
      <c r="C85" s="38">
        <f>$Z$82</f>
        <v>1841049.6480000005</v>
      </c>
      <c r="D85" s="38">
        <f t="shared" ref="D85:G85" si="8">$Z$82</f>
        <v>1841049.6480000005</v>
      </c>
      <c r="E85" s="38">
        <f t="shared" si="8"/>
        <v>1841049.6480000005</v>
      </c>
      <c r="F85" s="38">
        <f t="shared" si="8"/>
        <v>1841049.6480000005</v>
      </c>
      <c r="G85" s="38">
        <f t="shared" si="8"/>
        <v>1841049.6480000005</v>
      </c>
      <c r="H85" s="53"/>
    </row>
    <row r="86" spans="2:26" ht="15" outlineLevel="1" x14ac:dyDescent="0.25">
      <c r="B86" s="38"/>
      <c r="C86" s="38"/>
      <c r="D86" s="65"/>
      <c r="E86" s="38"/>
      <c r="F86" s="38"/>
      <c r="G86" s="35"/>
      <c r="H86" s="36"/>
      <c r="K86" s="44"/>
      <c r="M86" s="44"/>
    </row>
    <row r="87" spans="2:26" ht="15" outlineLevel="1" x14ac:dyDescent="0.25">
      <c r="B87" s="38"/>
      <c r="C87" s="38"/>
      <c r="D87" s="38"/>
      <c r="E87" s="38"/>
      <c r="F87" s="38"/>
      <c r="G87" s="35"/>
      <c r="H87" s="36"/>
      <c r="K87" s="44"/>
      <c r="M87" s="44"/>
    </row>
    <row r="88" spans="2:26" ht="15" outlineLevel="1" x14ac:dyDescent="0.25">
      <c r="B88" s="38"/>
      <c r="C88" s="38"/>
      <c r="D88" s="38"/>
      <c r="E88" s="38"/>
      <c r="F88" s="38"/>
      <c r="G88" s="35"/>
      <c r="H88" s="36"/>
      <c r="K88" s="44"/>
      <c r="M88" s="44"/>
    </row>
    <row r="89" spans="2:26" ht="15" outlineLevel="1" x14ac:dyDescent="0.25">
      <c r="B89" s="38"/>
      <c r="C89" s="38"/>
      <c r="D89" s="38"/>
      <c r="E89" s="38"/>
      <c r="F89" s="38"/>
      <c r="G89" s="35"/>
      <c r="H89" s="36"/>
      <c r="K89" s="44"/>
      <c r="M89" s="44"/>
    </row>
    <row r="90" spans="2:26" ht="15" outlineLevel="1" x14ac:dyDescent="0.25">
      <c r="B90" s="38"/>
      <c r="C90" s="38"/>
      <c r="D90" s="38"/>
      <c r="E90" s="38"/>
      <c r="F90" s="38"/>
      <c r="G90" s="35"/>
      <c r="H90" s="36"/>
      <c r="K90" s="44"/>
      <c r="M90" s="44"/>
    </row>
    <row r="91" spans="2:26" ht="15" outlineLevel="1" x14ac:dyDescent="0.25">
      <c r="B91" s="38"/>
      <c r="C91" s="38"/>
      <c r="D91" s="38"/>
      <c r="E91" s="38"/>
      <c r="F91" s="38"/>
      <c r="G91" s="35"/>
      <c r="H91" s="36"/>
      <c r="K91" s="44"/>
      <c r="M91" s="44"/>
    </row>
    <row r="92" spans="2:26" ht="15" outlineLevel="1" x14ac:dyDescent="0.25">
      <c r="B92" s="38"/>
      <c r="C92" s="38"/>
      <c r="D92" s="38"/>
      <c r="E92" s="38"/>
      <c r="F92" s="38"/>
      <c r="G92" s="35"/>
      <c r="H92" s="36"/>
      <c r="K92" s="44"/>
      <c r="M92" s="44"/>
    </row>
    <row r="93" spans="2:26" ht="15" outlineLevel="1" x14ac:dyDescent="0.25">
      <c r="B93" s="38"/>
      <c r="C93" s="38"/>
      <c r="D93" s="38"/>
      <c r="E93" s="38"/>
      <c r="F93" s="38"/>
      <c r="G93" s="35"/>
      <c r="H93" s="36"/>
      <c r="K93" s="44"/>
      <c r="M93" s="44"/>
    </row>
    <row r="94" spans="2:26" ht="15" outlineLevel="1" x14ac:dyDescent="0.25">
      <c r="B94" s="38"/>
      <c r="C94" s="38"/>
      <c r="D94" s="38"/>
      <c r="E94" s="38"/>
      <c r="F94" s="38"/>
      <c r="G94" s="35"/>
      <c r="H94" s="36"/>
      <c r="K94" s="44"/>
      <c r="M94" s="44"/>
    </row>
    <row r="95" spans="2:26" ht="15" outlineLevel="1" x14ac:dyDescent="0.25">
      <c r="B95" s="38"/>
      <c r="D95" s="38"/>
      <c r="E95" s="38"/>
      <c r="F95" s="38"/>
      <c r="G95" s="35"/>
      <c r="H95" s="36"/>
      <c r="K95" s="44"/>
      <c r="M95" s="44"/>
    </row>
    <row r="96" spans="2:26" ht="15" outlineLevel="1" x14ac:dyDescent="0.25">
      <c r="B96" s="38"/>
      <c r="C96" s="38"/>
      <c r="D96" s="38"/>
      <c r="E96" s="38"/>
      <c r="F96" s="38"/>
      <c r="G96" s="35"/>
      <c r="H96" s="36"/>
      <c r="K96" s="44"/>
      <c r="M96" s="44"/>
    </row>
    <row r="97" spans="2:14" ht="15" outlineLevel="1" x14ac:dyDescent="0.25">
      <c r="B97" s="38"/>
      <c r="C97" s="38"/>
      <c r="D97" s="38"/>
      <c r="E97" s="38"/>
      <c r="F97" s="38"/>
      <c r="G97" s="35"/>
      <c r="H97" s="36"/>
      <c r="K97" s="44"/>
      <c r="M97" s="44"/>
    </row>
    <row r="98" spans="2:14" ht="15" outlineLevel="1" x14ac:dyDescent="0.25">
      <c r="B98" s="38"/>
      <c r="C98" s="38"/>
      <c r="D98" s="38"/>
      <c r="E98" s="38"/>
      <c r="F98" s="38"/>
      <c r="G98" s="35"/>
      <c r="H98" s="36"/>
      <c r="K98" s="44"/>
      <c r="M98" s="44"/>
    </row>
    <row r="99" spans="2:14" ht="15" outlineLevel="1" x14ac:dyDescent="0.25">
      <c r="B99" s="38"/>
      <c r="C99" s="38"/>
      <c r="D99" s="38"/>
      <c r="E99" s="38"/>
      <c r="F99" s="38"/>
      <c r="G99" s="35"/>
      <c r="H99" s="36"/>
      <c r="K99" s="44"/>
      <c r="M99" s="44"/>
    </row>
    <row r="100" spans="2:14" ht="15" outlineLevel="1" x14ac:dyDescent="0.25">
      <c r="B100" s="38"/>
      <c r="C100" s="38"/>
      <c r="D100" s="38"/>
      <c r="E100" s="38"/>
      <c r="F100" s="38"/>
      <c r="G100" s="35"/>
      <c r="H100" s="36"/>
      <c r="K100" s="44"/>
      <c r="M100" s="44"/>
    </row>
    <row r="101" spans="2:14" ht="15" outlineLevel="1" x14ac:dyDescent="0.25">
      <c r="B101" s="38"/>
      <c r="C101" s="38"/>
      <c r="D101" s="38"/>
      <c r="E101" s="38"/>
      <c r="F101" s="38"/>
      <c r="G101" s="35"/>
      <c r="H101" s="36"/>
      <c r="K101" s="44"/>
      <c r="M101" s="44"/>
    </row>
    <row r="102" spans="2:14" ht="15" outlineLevel="1" x14ac:dyDescent="0.25">
      <c r="B102" s="38"/>
      <c r="C102" s="38"/>
      <c r="D102" s="38"/>
      <c r="E102" s="38"/>
      <c r="F102" s="38"/>
      <c r="G102" s="35"/>
      <c r="H102" s="36"/>
      <c r="K102" s="44"/>
      <c r="M102" s="44"/>
    </row>
    <row r="103" spans="2:14" ht="15" outlineLevel="1" x14ac:dyDescent="0.25">
      <c r="B103" s="34"/>
      <c r="C103" s="35"/>
      <c r="D103"/>
      <c r="E103" s="35"/>
      <c r="F103" s="35"/>
      <c r="G103" s="35"/>
      <c r="H103" s="36"/>
    </row>
    <row r="104" spans="2:14" ht="15" outlineLevel="1" x14ac:dyDescent="0.25">
      <c r="B104" s="34"/>
      <c r="C104" s="35"/>
      <c r="D104"/>
      <c r="E104" s="35"/>
      <c r="F104" s="35"/>
      <c r="G104" s="35"/>
      <c r="H104" s="36"/>
      <c r="M104" s="44"/>
    </row>
    <row r="105" spans="2:14" ht="15" outlineLevel="1" x14ac:dyDescent="0.25">
      <c r="B105" s="34"/>
      <c r="C105" s="35"/>
      <c r="D105"/>
      <c r="E105" s="35"/>
      <c r="F105" s="35"/>
      <c r="G105" s="35"/>
      <c r="H105" s="36"/>
      <c r="K105" s="44"/>
    </row>
    <row r="106" spans="2:14" ht="15" outlineLevel="1" x14ac:dyDescent="0.25">
      <c r="B106" s="34"/>
      <c r="C106" s="35"/>
      <c r="D106"/>
      <c r="E106" s="35"/>
      <c r="F106" s="35"/>
      <c r="G106" s="35"/>
      <c r="H106" s="36"/>
    </row>
    <row r="107" spans="2:14" ht="15" outlineLevel="1" x14ac:dyDescent="0.25">
      <c r="B107" s="34"/>
      <c r="C107" s="35"/>
      <c r="D107"/>
      <c r="E107" s="35"/>
      <c r="F107" s="35"/>
      <c r="G107" s="35"/>
      <c r="H107" s="36"/>
      <c r="L107" s="47"/>
      <c r="N107" s="44"/>
    </row>
    <row r="108" spans="2:14" ht="15" outlineLevel="1" x14ac:dyDescent="0.25">
      <c r="B108" s="34"/>
      <c r="C108" s="35"/>
      <c r="D108"/>
      <c r="E108" s="35"/>
      <c r="F108" s="35"/>
      <c r="G108" s="35"/>
      <c r="H108" s="36"/>
    </row>
    <row r="109" spans="2:14" ht="15" outlineLevel="1" x14ac:dyDescent="0.25">
      <c r="B109" s="34"/>
      <c r="C109" s="35"/>
      <c r="D109"/>
      <c r="E109" s="35"/>
      <c r="F109" s="35"/>
      <c r="G109" s="35"/>
      <c r="H109" s="36"/>
      <c r="M109" s="44"/>
    </row>
    <row r="110" spans="2:14" ht="15" outlineLevel="1" x14ac:dyDescent="0.25">
      <c r="B110" s="34"/>
      <c r="C110" s="35"/>
      <c r="D110"/>
      <c r="E110" s="35"/>
      <c r="F110" s="35"/>
      <c r="G110" s="35"/>
      <c r="H110" s="36"/>
    </row>
    <row r="111" spans="2:14" ht="15" outlineLevel="1" x14ac:dyDescent="0.25">
      <c r="B111" s="34"/>
      <c r="C111" s="35"/>
      <c r="D111"/>
      <c r="E111" s="35"/>
      <c r="F111" s="35"/>
      <c r="G111" s="35"/>
      <c r="H111" s="36"/>
      <c r="M111" s="44"/>
    </row>
    <row r="112" spans="2:14" ht="15" outlineLevel="1" x14ac:dyDescent="0.25">
      <c r="B112" s="34"/>
      <c r="C112" s="35"/>
      <c r="D112"/>
      <c r="E112" s="35"/>
      <c r="F112" s="35"/>
      <c r="G112" s="35"/>
      <c r="H112" s="36"/>
    </row>
    <row r="113" spans="2:14" ht="15" outlineLevel="1" x14ac:dyDescent="0.25">
      <c r="B113" s="34"/>
      <c r="C113" s="35"/>
      <c r="D113"/>
      <c r="E113" s="35"/>
      <c r="F113" s="35"/>
      <c r="G113" s="35"/>
      <c r="H113" s="36"/>
      <c r="M113" s="44"/>
    </row>
    <row r="114" spans="2:14" ht="15" outlineLevel="1" x14ac:dyDescent="0.25">
      <c r="B114" s="34"/>
      <c r="C114" s="35"/>
      <c r="D114"/>
      <c r="E114" s="35"/>
      <c r="F114" s="35"/>
      <c r="G114" s="35"/>
      <c r="H114" s="36"/>
    </row>
    <row r="115" spans="2:14" ht="15" outlineLevel="1" x14ac:dyDescent="0.25">
      <c r="B115" s="34"/>
      <c r="C115" s="35"/>
      <c r="D115"/>
      <c r="E115" s="35"/>
      <c r="F115" s="35"/>
      <c r="G115" s="35"/>
      <c r="H115" s="36"/>
    </row>
    <row r="116" spans="2:14" ht="15" outlineLevel="1" x14ac:dyDescent="0.25">
      <c r="B116" s="34"/>
      <c r="C116" s="35"/>
      <c r="D116"/>
      <c r="E116" s="35"/>
      <c r="F116" s="35"/>
      <c r="G116" s="35"/>
      <c r="H116" s="36"/>
    </row>
    <row r="117" spans="2:14" ht="15" outlineLevel="1" x14ac:dyDescent="0.25">
      <c r="B117" s="34"/>
      <c r="C117" s="35"/>
      <c r="D117"/>
      <c r="E117" s="35"/>
      <c r="F117" s="35"/>
      <c r="G117" s="35"/>
      <c r="H117" s="36"/>
    </row>
    <row r="118" spans="2:14" ht="15" outlineLevel="1" x14ac:dyDescent="0.25">
      <c r="B118" s="34"/>
      <c r="C118" s="35"/>
      <c r="D118"/>
      <c r="E118" s="35"/>
      <c r="F118" s="35"/>
      <c r="G118" s="35"/>
      <c r="H118" s="36"/>
    </row>
    <row r="119" spans="2:14" ht="15" outlineLevel="1" x14ac:dyDescent="0.25">
      <c r="B119" s="34"/>
      <c r="C119" s="35"/>
      <c r="D119"/>
      <c r="E119" s="35"/>
      <c r="F119" s="35"/>
      <c r="G119" s="35"/>
      <c r="H119" s="36"/>
    </row>
    <row r="120" spans="2:14" ht="15" outlineLevel="1" x14ac:dyDescent="0.25">
      <c r="B120" s="34"/>
      <c r="C120" s="35"/>
      <c r="D120"/>
      <c r="E120" s="35"/>
      <c r="F120" s="35"/>
      <c r="G120" s="35"/>
      <c r="H120" s="36"/>
    </row>
    <row r="121" spans="2:14" ht="15" outlineLevel="1" x14ac:dyDescent="0.25">
      <c r="B121" s="34"/>
      <c r="C121" s="35"/>
      <c r="D121"/>
      <c r="E121" s="35"/>
      <c r="F121" s="35"/>
      <c r="G121" s="35"/>
      <c r="H121" s="36"/>
    </row>
    <row r="122" spans="2:14" ht="15" outlineLevel="1" x14ac:dyDescent="0.25">
      <c r="B122" s="34"/>
      <c r="C122" s="35"/>
      <c r="D122"/>
      <c r="E122" s="35"/>
      <c r="F122" s="35"/>
      <c r="G122" s="35"/>
      <c r="H122" s="36"/>
      <c r="L122" s="46"/>
      <c r="M122" s="46"/>
    </row>
    <row r="123" spans="2:14" ht="15" outlineLevel="1" x14ac:dyDescent="0.25">
      <c r="B123" s="34"/>
      <c r="C123" s="35"/>
      <c r="D123"/>
      <c r="E123" s="35"/>
      <c r="F123" s="35"/>
      <c r="G123" s="35"/>
      <c r="H123" s="36"/>
    </row>
    <row r="124" spans="2:14" ht="15" outlineLevel="1" x14ac:dyDescent="0.25">
      <c r="B124" s="34"/>
      <c r="C124" s="35"/>
      <c r="D124"/>
      <c r="E124" s="35"/>
      <c r="F124" s="35"/>
      <c r="G124" s="35"/>
      <c r="H124" s="36"/>
      <c r="N124" s="46"/>
    </row>
    <row r="125" spans="2:14" ht="15" outlineLevel="1" x14ac:dyDescent="0.25">
      <c r="B125" s="34"/>
      <c r="C125" s="35"/>
      <c r="D125"/>
      <c r="E125" s="35"/>
      <c r="F125" s="35"/>
      <c r="G125" s="35"/>
      <c r="H125" s="36"/>
    </row>
    <row r="126" spans="2:14" ht="15" outlineLevel="1" x14ac:dyDescent="0.25">
      <c r="B126" s="34"/>
      <c r="C126" s="35"/>
      <c r="D126"/>
      <c r="E126" s="35"/>
      <c r="F126" s="35"/>
      <c r="G126" s="35"/>
      <c r="H126" s="36"/>
    </row>
    <row r="127" spans="2:14" ht="15" outlineLevel="1" x14ac:dyDescent="0.25">
      <c r="B127" s="34"/>
      <c r="C127" s="35"/>
      <c r="D127"/>
      <c r="E127" s="35"/>
      <c r="F127" s="35"/>
      <c r="G127" s="35"/>
      <c r="H127" s="36"/>
    </row>
    <row r="128" spans="2:14" ht="15" outlineLevel="1" x14ac:dyDescent="0.25">
      <c r="B128" s="34"/>
      <c r="C128" s="35"/>
      <c r="D128"/>
      <c r="E128" s="35"/>
      <c r="F128" s="35"/>
      <c r="G128" s="35"/>
      <c r="H128" s="36"/>
    </row>
    <row r="129" spans="2:8" ht="15" outlineLevel="1" x14ac:dyDescent="0.25">
      <c r="B129" s="34"/>
      <c r="C129" s="35"/>
      <c r="D129"/>
      <c r="E129" s="35"/>
      <c r="F129" s="35"/>
      <c r="G129" s="35"/>
      <c r="H129" s="36"/>
    </row>
    <row r="130" spans="2:8" ht="15" outlineLevel="1" x14ac:dyDescent="0.25">
      <c r="B130" s="34"/>
      <c r="C130" s="35"/>
      <c r="D130"/>
      <c r="E130" s="35"/>
      <c r="F130" s="35"/>
      <c r="G130" s="35"/>
      <c r="H130" s="36"/>
    </row>
    <row r="131" spans="2:8" ht="15" outlineLevel="1" x14ac:dyDescent="0.25">
      <c r="B131" s="34"/>
      <c r="C131" s="35"/>
      <c r="D131"/>
      <c r="E131" s="35"/>
      <c r="F131" s="35"/>
      <c r="G131" s="35"/>
      <c r="H131" s="36"/>
    </row>
    <row r="132" spans="2:8" ht="15" outlineLevel="1" x14ac:dyDescent="0.25">
      <c r="B132" s="34"/>
      <c r="C132" s="35"/>
      <c r="D132"/>
      <c r="E132" s="35"/>
      <c r="F132" s="35"/>
      <c r="G132" s="35"/>
      <c r="H132" s="36"/>
    </row>
    <row r="133" spans="2:8" ht="15.75" outlineLevel="1" x14ac:dyDescent="0.25">
      <c r="B133" s="27" t="s">
        <v>90</v>
      </c>
      <c r="C133" s="17"/>
      <c r="D133" s="17"/>
      <c r="E133" s="17"/>
    </row>
    <row r="134" spans="2:8" ht="15.75" outlineLevel="1" x14ac:dyDescent="0.25">
      <c r="B134" s="27"/>
      <c r="C134" s="17"/>
      <c r="D134" s="17"/>
      <c r="E134" s="17"/>
    </row>
    <row r="135" spans="2:8" ht="15.75" outlineLevel="1" x14ac:dyDescent="0.25">
      <c r="B135" s="64" t="s">
        <v>101</v>
      </c>
      <c r="C135" s="17"/>
      <c r="D135" s="17"/>
      <c r="E135" s="17"/>
    </row>
    <row r="136" spans="2:8" ht="15" outlineLevel="1" x14ac:dyDescent="0.2">
      <c r="B136" s="64" t="s">
        <v>102</v>
      </c>
      <c r="C136" s="17"/>
      <c r="D136" s="17"/>
      <c r="E136" s="17"/>
    </row>
    <row r="137" spans="2:8" ht="15" outlineLevel="1" x14ac:dyDescent="0.2">
      <c r="B137" s="64" t="s">
        <v>103</v>
      </c>
      <c r="C137" s="17"/>
      <c r="D137" s="17"/>
      <c r="E137" s="17"/>
    </row>
    <row r="138" spans="2:8" ht="15.75" outlineLevel="1" x14ac:dyDescent="0.25">
      <c r="B138" s="27"/>
      <c r="C138" s="17"/>
      <c r="D138" s="17"/>
      <c r="E138" s="17"/>
    </row>
    <row r="139" spans="2:8" ht="15.75" outlineLevel="1" x14ac:dyDescent="0.25">
      <c r="B139" s="27" t="s">
        <v>100</v>
      </c>
      <c r="C139" s="17"/>
      <c r="D139" s="17"/>
      <c r="E139" s="17"/>
      <c r="H139" s="64"/>
    </row>
    <row r="141" spans="2:8" ht="15.75" x14ac:dyDescent="0.25">
      <c r="B141" s="87" t="s">
        <v>77</v>
      </c>
    </row>
    <row r="142" spans="2:8" ht="15.75" x14ac:dyDescent="0.25">
      <c r="B142" s="87" t="s">
        <v>78</v>
      </c>
    </row>
    <row r="143" spans="2:8" ht="15.75" x14ac:dyDescent="0.25">
      <c r="B143" s="7"/>
    </row>
    <row r="144" spans="2:8" x14ac:dyDescent="0.2">
      <c r="B144" s="4" t="s">
        <v>95</v>
      </c>
    </row>
    <row r="145" spans="2:19" ht="15.75" x14ac:dyDescent="0.2">
      <c r="B145" s="8" t="s">
        <v>37</v>
      </c>
      <c r="C145" s="9">
        <v>43344</v>
      </c>
      <c r="D145" s="9">
        <v>43374</v>
      </c>
      <c r="E145" s="9">
        <v>43405</v>
      </c>
      <c r="F145" s="9">
        <v>43435</v>
      </c>
      <c r="G145" s="9">
        <v>43466</v>
      </c>
      <c r="H145" s="9">
        <v>43497</v>
      </c>
      <c r="I145" s="9">
        <v>43525</v>
      </c>
      <c r="J145" s="9">
        <v>43556</v>
      </c>
      <c r="K145" s="9">
        <v>43586</v>
      </c>
      <c r="L145" s="9">
        <v>43617</v>
      </c>
      <c r="M145" s="9">
        <v>43647</v>
      </c>
      <c r="N145" s="9">
        <v>43678</v>
      </c>
      <c r="O145" s="9">
        <v>43709</v>
      </c>
      <c r="P145" s="9">
        <v>43739</v>
      </c>
      <c r="Q145" s="9">
        <v>43770</v>
      </c>
      <c r="R145" s="9">
        <v>43800</v>
      </c>
      <c r="S145" s="10" t="s">
        <v>30</v>
      </c>
    </row>
    <row r="146" spans="2:19" ht="15" x14ac:dyDescent="0.2">
      <c r="B146" s="3" t="s">
        <v>2</v>
      </c>
      <c r="C146" s="12">
        <f>SUMIFS(BD!$H:$H,BD!$A:$A,Analises!$B146,BD!$I:$I,Analises!C$9)</f>
        <v>471199.52</v>
      </c>
      <c r="D146" s="12">
        <f>SUMIFS(BD!$H:$H,BD!$A:$A,Analises!$B146,BD!$I:$I,Analises!D$9)</f>
        <v>1249845.4400000002</v>
      </c>
      <c r="E146" s="12">
        <f>SUMIFS(BD!$H:$H,BD!$A:$A,Analises!$B146,BD!$I:$I,Analises!E$9)</f>
        <v>620237.38</v>
      </c>
      <c r="F146" s="12">
        <f>SUMIFS(BD!$H:$H,BD!$A:$A,Analises!$B146,BD!$I:$I,Analises!F$9)</f>
        <v>537098.43999999994</v>
      </c>
      <c r="G146" s="12">
        <f>SUMIFS(BD!$H:$H,BD!$A:$A,Analises!$B146,BD!$I:$I,Analises!G$9)</f>
        <v>510331.935</v>
      </c>
      <c r="H146" s="12">
        <f>SUMIFS(BD!$H:$H,BD!$A:$A,Analises!$B146,BD!$I:$I,Analises!H$9)</f>
        <v>686597.42</v>
      </c>
      <c r="I146" s="12">
        <f>SUMIFS(BD!$H:$H,BD!$A:$A,Analises!$B146,BD!$I:$I,Analises!I$9)</f>
        <v>280800.35999999987</v>
      </c>
      <c r="J146" s="12">
        <f>SUMIFS(BD!$H:$H,BD!$A:$A,Analises!$B146,BD!$I:$I,Analises!J$9)</f>
        <v>445853.34500000003</v>
      </c>
      <c r="K146" s="12">
        <f>SUMIFS(BD!$H:$H,BD!$A:$A,Analises!$B146,BD!$I:$I,Analises!K$9)</f>
        <v>500378.08999999997</v>
      </c>
      <c r="L146" s="12">
        <f>SUMIFS(BD!$H:$H,BD!$A:$A,Analises!$B146,BD!$I:$I,Analises!L$9)</f>
        <v>908331.17999999993</v>
      </c>
      <c r="M146" s="12">
        <f>SUMIFS(BD!$H:$H,BD!$A:$A,Analises!$B146,BD!$I:$I,Analises!M$9)</f>
        <v>608903.1399999999</v>
      </c>
      <c r="N146" s="12">
        <f>SUMIFS(BD!$H:$H,BD!$A:$A,Analises!$B146,BD!$I:$I,Analises!N$9)</f>
        <v>458662.38000000006</v>
      </c>
      <c r="O146" s="12">
        <f>SUMIFS(BD!$H:$H,BD!$A:$A,Analises!$B146,BD!$I:$I,Analises!O$9)</f>
        <v>704078.42000000016</v>
      </c>
      <c r="P146" s="12">
        <f>SUMIFS(BD!$H:$H,BD!$A:$A,Analises!$B146,BD!$I:$I,Analises!P$9)</f>
        <v>1381431.82</v>
      </c>
      <c r="Q146" s="12">
        <f>SUMIFS(BD!$H:$H,BD!$A:$A,Analises!$B146,BD!$I:$I,Analises!Q$9)</f>
        <v>293838.02</v>
      </c>
      <c r="R146" s="12">
        <f>SUMIFS(BD!$H:$H,BD!$A:$A,Analises!$B146,BD!$I:$I,Analises!R$9)</f>
        <v>1262391.28</v>
      </c>
      <c r="S146" s="13">
        <f>SUM(C146:R146)</f>
        <v>10919978.169999998</v>
      </c>
    </row>
    <row r="147" spans="2:19" ht="15" x14ac:dyDescent="0.2">
      <c r="B147" s="3" t="s">
        <v>13</v>
      </c>
      <c r="C147" s="12">
        <f>SUMIFS(BD!$H:$H,BD!$A:$A,Analises!$B147,BD!$I:$I,Analises!C$9)</f>
        <v>25692.7</v>
      </c>
      <c r="D147" s="12">
        <f>SUMIFS(BD!$H:$H,BD!$A:$A,Analises!$B147,BD!$I:$I,Analises!D$9)</f>
        <v>62205.9</v>
      </c>
      <c r="E147" s="12">
        <f>SUMIFS(BD!$H:$H,BD!$A:$A,Analises!$B147,BD!$I:$I,Analises!E$9)</f>
        <v>22339.949999999997</v>
      </c>
      <c r="F147" s="12">
        <f>SUMIFS(BD!$H:$H,BD!$A:$A,Analises!$B147,BD!$I:$I,Analises!F$9)</f>
        <v>39964.9</v>
      </c>
      <c r="G147" s="12">
        <f>SUMIFS(BD!$H:$H,BD!$A:$A,Analises!$B147,BD!$I:$I,Analises!G$9)</f>
        <v>30380.275000000001</v>
      </c>
      <c r="H147" s="12">
        <f>SUMIFS(BD!$H:$H,BD!$A:$A,Analises!$B147,BD!$I:$I,Analises!H$9)</f>
        <v>35260.800000000003</v>
      </c>
      <c r="I147" s="12">
        <f>SUMIFS(BD!$H:$H,BD!$A:$A,Analises!$B147,BD!$I:$I,Analises!I$9)</f>
        <v>35667.9</v>
      </c>
      <c r="J147" s="12">
        <f>SUMIFS(BD!$H:$H,BD!$A:$A,Analises!$B147,BD!$I:$I,Analises!J$9)</f>
        <v>44813.55</v>
      </c>
      <c r="K147" s="12">
        <f>SUMIFS(BD!$H:$H,BD!$A:$A,Analises!$B147,BD!$I:$I,Analises!K$9)</f>
        <v>22688.65</v>
      </c>
      <c r="L147" s="12">
        <f>SUMIFS(BD!$H:$H,BD!$A:$A,Analises!$B147,BD!$I:$I,Analises!L$9)</f>
        <v>83392.499999999971</v>
      </c>
      <c r="M147" s="12">
        <f>SUMIFS(BD!$H:$H,BD!$A:$A,Analises!$B147,BD!$I:$I,Analises!M$9)</f>
        <v>32664.549999999988</v>
      </c>
      <c r="N147" s="12">
        <f>SUMIFS(BD!$H:$H,BD!$A:$A,Analises!$B147,BD!$I:$I,Analises!N$9)</f>
        <v>38140.699999999997</v>
      </c>
      <c r="O147" s="12">
        <f>SUMIFS(BD!$H:$H,BD!$A:$A,Analises!$B147,BD!$I:$I,Analises!O$9)</f>
        <v>33201.449999999997</v>
      </c>
      <c r="P147" s="12">
        <f>SUMIFS(BD!$H:$H,BD!$A:$A,Analises!$B147,BD!$I:$I,Analises!P$9)</f>
        <v>52293.500000000015</v>
      </c>
      <c r="Q147" s="12">
        <f>SUMIFS(BD!$H:$H,BD!$A:$A,Analises!$B147,BD!$I:$I,Analises!Q$9)</f>
        <v>25526.249999999996</v>
      </c>
      <c r="R147" s="12">
        <f>SUMIFS(BD!$H:$H,BD!$A:$A,Analises!$B147,BD!$I:$I,Analises!R$9)</f>
        <v>51549.5</v>
      </c>
      <c r="S147" s="13">
        <f t="shared" ref="S147:S150" si="9">SUM(C147:R147)</f>
        <v>635783.07500000007</v>
      </c>
    </row>
    <row r="148" spans="2:19" ht="15" x14ac:dyDescent="0.2">
      <c r="B148" s="3" t="s">
        <v>12</v>
      </c>
      <c r="C148" s="12">
        <f>SUMIFS(BD!$H:$H,BD!$A:$A,Analises!$B148,BD!$I:$I,Analises!C$9)</f>
        <v>82021.56</v>
      </c>
      <c r="D148" s="12">
        <f>SUMIFS(BD!$H:$H,BD!$A:$A,Analises!$B148,BD!$I:$I,Analises!D$9)</f>
        <v>80406.960000000006</v>
      </c>
      <c r="E148" s="12">
        <f>SUMIFS(BD!$H:$H,BD!$A:$A,Analises!$B148,BD!$I:$I,Analises!E$9)</f>
        <v>76713.72</v>
      </c>
      <c r="F148" s="12">
        <f>SUMIFS(BD!$H:$H,BD!$A:$A,Analises!$B148,BD!$I:$I,Analises!F$9)</f>
        <v>48969.84</v>
      </c>
      <c r="G148" s="12">
        <f>SUMIFS(BD!$H:$H,BD!$A:$A,Analises!$B148,BD!$I:$I,Analises!G$9)</f>
        <v>95796.72</v>
      </c>
      <c r="H148" s="12">
        <f>SUMIFS(BD!$H:$H,BD!$A:$A,Analises!$B148,BD!$I:$I,Analises!H$9)</f>
        <v>60097.02</v>
      </c>
      <c r="I148" s="12">
        <f>SUMIFS(BD!$H:$H,BD!$A:$A,Analises!$B148,BD!$I:$I,Analises!I$9)</f>
        <v>55917.36</v>
      </c>
      <c r="J148" s="12">
        <f>SUMIFS(BD!$H:$H,BD!$A:$A,Analises!$B148,BD!$I:$I,Analises!J$9)</f>
        <v>101319.3</v>
      </c>
      <c r="K148" s="12">
        <f>SUMIFS(BD!$H:$H,BD!$A:$A,Analises!$B148,BD!$I:$I,Analises!K$9)</f>
        <v>63412.32</v>
      </c>
      <c r="L148" s="12">
        <f>SUMIFS(BD!$H:$H,BD!$A:$A,Analises!$B148,BD!$I:$I,Analises!L$9)</f>
        <v>134978.63999999998</v>
      </c>
      <c r="M148" s="12">
        <f>SUMIFS(BD!$H:$H,BD!$A:$A,Analises!$B148,BD!$I:$I,Analises!M$9)</f>
        <v>68931.239999999991</v>
      </c>
      <c r="N148" s="12">
        <f>SUMIFS(BD!$H:$H,BD!$A:$A,Analises!$B148,BD!$I:$I,Analises!N$9)</f>
        <v>81704.639999999999</v>
      </c>
      <c r="O148" s="12">
        <f>SUMIFS(BD!$H:$H,BD!$A:$A,Analises!$B148,BD!$I:$I,Analises!O$9)</f>
        <v>68077.62</v>
      </c>
      <c r="P148" s="12">
        <f>SUMIFS(BD!$H:$H,BD!$A:$A,Analises!$B148,BD!$I:$I,Analises!P$9)</f>
        <v>98705.099999999991</v>
      </c>
      <c r="Q148" s="12">
        <f>SUMIFS(BD!$H:$H,BD!$A:$A,Analises!$B148,BD!$I:$I,Analises!Q$9)</f>
        <v>85756.68</v>
      </c>
      <c r="R148" s="12">
        <f>SUMIFS(BD!$H:$H,BD!$A:$A,Analises!$B148,BD!$I:$I,Analises!R$9)</f>
        <v>106551.12000000001</v>
      </c>
      <c r="S148" s="13">
        <f t="shared" si="9"/>
        <v>1309359.8400000001</v>
      </c>
    </row>
    <row r="149" spans="2:19" ht="15" x14ac:dyDescent="0.2">
      <c r="B149" s="3" t="s">
        <v>14</v>
      </c>
      <c r="C149" s="12">
        <f>SUMIFS(BD!$H:$H,BD!$A:$A,Analises!$B149,BD!$I:$I,Analises!C$9)</f>
        <v>-92951.75</v>
      </c>
      <c r="D149" s="12">
        <f>SUMIFS(BD!$H:$H,BD!$A:$A,Analises!$B149,BD!$I:$I,Analises!D$9)</f>
        <v>21432.5</v>
      </c>
      <c r="E149" s="12">
        <f>SUMIFS(BD!$H:$H,BD!$A:$A,Analises!$B149,BD!$I:$I,Analises!E$9)</f>
        <v>-70978.75</v>
      </c>
      <c r="F149" s="12">
        <f>SUMIFS(BD!$H:$H,BD!$A:$A,Analises!$B149,BD!$I:$I,Analises!F$9)</f>
        <v>-158767.50000000009</v>
      </c>
      <c r="G149" s="12">
        <f>SUMIFS(BD!$H:$H,BD!$A:$A,Analises!$B149,BD!$I:$I,Analises!G$9)</f>
        <v>-60516.25</v>
      </c>
      <c r="H149" s="12">
        <f>SUMIFS(BD!$H:$H,BD!$A:$A,Analises!$B149,BD!$I:$I,Analises!H$9)</f>
        <v>-20943.75</v>
      </c>
      <c r="I149" s="12">
        <f>SUMIFS(BD!$H:$H,BD!$A:$A,Analises!$B149,BD!$I:$I,Analises!I$9)</f>
        <v>-10073.75</v>
      </c>
      <c r="J149" s="12">
        <f>SUMIFS(BD!$H:$H,BD!$A:$A,Analises!$B149,BD!$I:$I,Analises!J$9)</f>
        <v>-98761.125000000073</v>
      </c>
      <c r="K149" s="12">
        <f>SUMIFS(BD!$H:$H,BD!$A:$A,Analises!$B149,BD!$I:$I,Analises!K$9)</f>
        <v>-51125</v>
      </c>
      <c r="L149" s="12">
        <f>SUMIFS(BD!$H:$H,BD!$A:$A,Analises!$B149,BD!$I:$I,Analises!L$9)</f>
        <v>-17027.5</v>
      </c>
      <c r="M149" s="12">
        <f>SUMIFS(BD!$H:$H,BD!$A:$A,Analises!$B149,BD!$I:$I,Analises!M$9)</f>
        <v>2456.25</v>
      </c>
      <c r="N149" s="12">
        <f>SUMIFS(BD!$H:$H,BD!$A:$A,Analises!$B149,BD!$I:$I,Analises!N$9)</f>
        <v>-110094.50000000009</v>
      </c>
      <c r="O149" s="12">
        <f>SUMIFS(BD!$H:$H,BD!$A:$A,Analises!$B149,BD!$I:$I,Analises!O$9)</f>
        <v>-45643.75</v>
      </c>
      <c r="P149" s="12">
        <f>SUMIFS(BD!$H:$H,BD!$A:$A,Analises!$B149,BD!$I:$I,Analises!P$9)</f>
        <v>-180989</v>
      </c>
      <c r="Q149" s="12">
        <f>SUMIFS(BD!$H:$H,BD!$A:$A,Analises!$B149,BD!$I:$I,Analises!Q$9)</f>
        <v>-49368.75</v>
      </c>
      <c r="R149" s="12">
        <f>SUMIFS(BD!$H:$H,BD!$A:$A,Analises!$B149,BD!$I:$I,Analises!R$9)</f>
        <v>-13835</v>
      </c>
      <c r="S149" s="55">
        <f t="shared" si="9"/>
        <v>-957187.62500000035</v>
      </c>
    </row>
    <row r="150" spans="2:19" ht="15" x14ac:dyDescent="0.2">
      <c r="B150" s="3" t="s">
        <v>11</v>
      </c>
      <c r="C150" s="12">
        <f>SUMIFS(BD!$H:$H,BD!$A:$A,Analises!$B150,BD!$I:$I,Analises!C$9)</f>
        <v>230137</v>
      </c>
      <c r="D150" s="12">
        <f>SUMIFS(BD!$H:$H,BD!$A:$A,Analises!$B150,BD!$I:$I,Analises!D$9)</f>
        <v>221776</v>
      </c>
      <c r="E150" s="12">
        <f>SUMIFS(BD!$H:$H,BD!$A:$A,Analises!$B150,BD!$I:$I,Analises!E$9)</f>
        <v>112565</v>
      </c>
      <c r="F150" s="12">
        <f>SUMIFS(BD!$H:$H,BD!$A:$A,Analises!$B150,BD!$I:$I,Analises!F$9)</f>
        <v>161746</v>
      </c>
      <c r="G150" s="12">
        <f>SUMIFS(BD!$H:$H,BD!$A:$A,Analises!$B150,BD!$I:$I,Analises!G$9)</f>
        <v>231457.5</v>
      </c>
      <c r="H150" s="12">
        <f>SUMIFS(BD!$H:$H,BD!$A:$A,Analises!$B150,BD!$I:$I,Analises!H$9)</f>
        <v>385285</v>
      </c>
      <c r="I150" s="12">
        <f>SUMIFS(BD!$H:$H,BD!$A:$A,Analises!$B150,BD!$I:$I,Analises!I$9)</f>
        <v>139179</v>
      </c>
      <c r="J150" s="12">
        <f>SUMIFS(BD!$H:$H,BD!$A:$A,Analises!$B150,BD!$I:$I,Analises!J$9)</f>
        <v>330422.5</v>
      </c>
      <c r="K150" s="12">
        <f>SUMIFS(BD!$H:$H,BD!$A:$A,Analises!$B150,BD!$I:$I,Analises!K$9)</f>
        <v>288486</v>
      </c>
      <c r="L150" s="12">
        <f>SUMIFS(BD!$H:$H,BD!$A:$A,Analises!$B150,BD!$I:$I,Analises!L$9)</f>
        <v>249545.99999999994</v>
      </c>
      <c r="M150" s="12">
        <f>SUMIFS(BD!$H:$H,BD!$A:$A,Analises!$B150,BD!$I:$I,Analises!M$9)</f>
        <v>118936.49999999985</v>
      </c>
      <c r="N150" s="12">
        <f>SUMIFS(BD!$H:$H,BD!$A:$A,Analises!$B150,BD!$I:$I,Analises!N$9)</f>
        <v>256316</v>
      </c>
      <c r="O150" s="12">
        <f>SUMIFS(BD!$H:$H,BD!$A:$A,Analises!$B150,BD!$I:$I,Analises!O$9)</f>
        <v>260957</v>
      </c>
      <c r="P150" s="12">
        <f>SUMIFS(BD!$H:$H,BD!$A:$A,Analises!$B150,BD!$I:$I,Analises!P$9)</f>
        <v>157949.99999999994</v>
      </c>
      <c r="Q150" s="12">
        <f>SUMIFS(BD!$H:$H,BD!$A:$A,Analises!$B150,BD!$I:$I,Analises!Q$9)</f>
        <v>239335</v>
      </c>
      <c r="R150" s="12">
        <f>SUMIFS(BD!$H:$H,BD!$A:$A,Analises!$B150,BD!$I:$I,Analises!R$9)</f>
        <v>402824</v>
      </c>
      <c r="S150" s="13">
        <f t="shared" si="9"/>
        <v>3786918.5</v>
      </c>
    </row>
    <row r="151" spans="2:19" ht="15.75" thickBot="1" x14ac:dyDescent="0.25">
      <c r="B151" s="14" t="s">
        <v>30</v>
      </c>
      <c r="C151" s="15">
        <f>SUM(C146:C150)</f>
        <v>716099.03</v>
      </c>
      <c r="D151" s="15">
        <f t="shared" ref="D151:S151" si="10">SUM(D146:D150)</f>
        <v>1635666.8</v>
      </c>
      <c r="E151" s="15">
        <f t="shared" si="10"/>
        <v>760877.29999999993</v>
      </c>
      <c r="F151" s="15">
        <f t="shared" si="10"/>
        <v>629011.67999999982</v>
      </c>
      <c r="G151" s="15">
        <f t="shared" si="10"/>
        <v>807450.17999999993</v>
      </c>
      <c r="H151" s="15">
        <f t="shared" si="10"/>
        <v>1146296.4900000002</v>
      </c>
      <c r="I151" s="15">
        <f t="shared" si="10"/>
        <v>501490.86999999988</v>
      </c>
      <c r="J151" s="15">
        <f t="shared" si="10"/>
        <v>823647.57000000007</v>
      </c>
      <c r="K151" s="15">
        <f t="shared" si="10"/>
        <v>823840.05999999994</v>
      </c>
      <c r="L151" s="15">
        <f t="shared" si="10"/>
        <v>1359220.8199999998</v>
      </c>
      <c r="M151" s="15">
        <f t="shared" si="10"/>
        <v>831891.67999999982</v>
      </c>
      <c r="N151" s="15">
        <f t="shared" si="10"/>
        <v>724729.22</v>
      </c>
      <c r="O151" s="15">
        <f t="shared" si="10"/>
        <v>1020670.7400000001</v>
      </c>
      <c r="P151" s="15">
        <f t="shared" si="10"/>
        <v>1509391.4200000002</v>
      </c>
      <c r="Q151" s="15">
        <f t="shared" si="10"/>
        <v>595087.19999999995</v>
      </c>
      <c r="R151" s="15">
        <f t="shared" si="10"/>
        <v>1809480.9000000001</v>
      </c>
      <c r="S151" s="16">
        <f t="shared" si="10"/>
        <v>15694851.959999997</v>
      </c>
    </row>
    <row r="152" spans="2:19" ht="15.75" x14ac:dyDescent="0.25">
      <c r="B152" s="7"/>
    </row>
    <row r="153" spans="2:19" ht="15.75" x14ac:dyDescent="0.25">
      <c r="B153" s="7"/>
    </row>
    <row r="154" spans="2:19" ht="15.75" x14ac:dyDescent="0.25">
      <c r="B154" s="7"/>
    </row>
    <row r="155" spans="2:19" ht="15.75" x14ac:dyDescent="0.25">
      <c r="B155" s="7"/>
    </row>
    <row r="156" spans="2:19" ht="15.75" x14ac:dyDescent="0.25">
      <c r="B156" s="7"/>
    </row>
    <row r="157" spans="2:19" ht="15.75" x14ac:dyDescent="0.25">
      <c r="B157" s="7"/>
    </row>
    <row r="158" spans="2:19" ht="15.75" x14ac:dyDescent="0.25">
      <c r="B158" s="7"/>
    </row>
    <row r="159" spans="2:19" ht="15.75" x14ac:dyDescent="0.25">
      <c r="B159" s="7"/>
    </row>
    <row r="160" spans="2:19" ht="15.75" x14ac:dyDescent="0.25">
      <c r="B160" s="7"/>
    </row>
    <row r="161" spans="2:8" ht="15.75" x14ac:dyDescent="0.25">
      <c r="B161" s="7"/>
    </row>
    <row r="162" spans="2:8" ht="15.75" x14ac:dyDescent="0.25">
      <c r="B162" s="7"/>
    </row>
    <row r="163" spans="2:8" ht="15.75" x14ac:dyDescent="0.25">
      <c r="B163" s="7"/>
    </row>
    <row r="164" spans="2:8" ht="15.75" x14ac:dyDescent="0.25">
      <c r="B164" s="7"/>
    </row>
    <row r="165" spans="2:8" ht="15.75" x14ac:dyDescent="0.25">
      <c r="B165" s="7"/>
    </row>
    <row r="166" spans="2:8" ht="15.75" x14ac:dyDescent="0.25">
      <c r="B166" s="7"/>
    </row>
    <row r="167" spans="2:8" ht="15.75" x14ac:dyDescent="0.25">
      <c r="B167" s="7"/>
    </row>
    <row r="168" spans="2:8" ht="15.75" x14ac:dyDescent="0.25">
      <c r="B168" s="7"/>
    </row>
    <row r="169" spans="2:8" ht="15.75" x14ac:dyDescent="0.25">
      <c r="B169" s="7"/>
    </row>
    <row r="170" spans="2:8" outlineLevel="1" x14ac:dyDescent="0.2">
      <c r="B170" s="4" t="s">
        <v>96</v>
      </c>
    </row>
    <row r="171" spans="2:8" ht="31.5" outlineLevel="1" x14ac:dyDescent="0.2">
      <c r="B171" s="68" t="s">
        <v>37</v>
      </c>
      <c r="C171" s="66" t="s">
        <v>32</v>
      </c>
      <c r="D171" s="66" t="s">
        <v>33</v>
      </c>
      <c r="E171" s="66" t="s">
        <v>34</v>
      </c>
      <c r="F171" s="66" t="s">
        <v>35</v>
      </c>
      <c r="G171" s="66" t="s">
        <v>0</v>
      </c>
      <c r="H171" s="67" t="s">
        <v>36</v>
      </c>
    </row>
    <row r="172" spans="2:8" outlineLevel="1" x14ac:dyDescent="0.2">
      <c r="B172" s="3" t="s">
        <v>2</v>
      </c>
      <c r="C172" s="52">
        <f>SUMIFS(BD!D:D,BD!$A:$A,Analises!$B172)</f>
        <v>56403066.5</v>
      </c>
      <c r="D172" s="52">
        <f>SUMIFS(BD!E:E,BD!$A:$A,Analises!$B172)</f>
        <v>3898805.8299999991</v>
      </c>
      <c r="E172" s="84">
        <f>SUMIFS(BD!F:F,BD!$A:$A,Analises!$B172)</f>
        <v>52504260.670000009</v>
      </c>
      <c r="F172" s="52">
        <f>SUMIFS(BD!G:G,BD!$A:$A,Analises!$B172)</f>
        <v>41584282.5</v>
      </c>
      <c r="G172" s="52">
        <f>SUMIFS(BD!H:H,BD!$A:$A,Analises!$B172)</f>
        <v>10919978.169999996</v>
      </c>
      <c r="H172" s="30">
        <f t="shared" ref="H172:H177" si="11">G172/E172</f>
        <v>0.20798270522528234</v>
      </c>
    </row>
    <row r="173" spans="2:8" outlineLevel="1" x14ac:dyDescent="0.2">
      <c r="B173" s="3" t="s">
        <v>13</v>
      </c>
      <c r="C173" s="52">
        <f>SUMIFS(BD!D:D,BD!$A:$A,Analises!$B173)</f>
        <v>2582670</v>
      </c>
      <c r="D173" s="52">
        <f>SUMIFS(BD!E:E,BD!$A:$A,Analises!$B173)</f>
        <v>200786.92500000005</v>
      </c>
      <c r="E173" s="52">
        <f>SUMIFS(BD!F:F,BD!$A:$A,Analises!$B173)</f>
        <v>2381883.0749999997</v>
      </c>
      <c r="F173" s="52">
        <f>SUMIFS(BD!G:G,BD!$A:$A,Analises!$B173)</f>
        <v>1746100</v>
      </c>
      <c r="G173" s="52">
        <f>SUMIFS(BD!H:H,BD!$A:$A,Analises!$B173)</f>
        <v>635783.07500000019</v>
      </c>
      <c r="H173" s="30">
        <f t="shared" si="11"/>
        <v>0.26692455296110629</v>
      </c>
    </row>
    <row r="174" spans="2:8" outlineLevel="1" x14ac:dyDescent="0.2">
      <c r="B174" s="3" t="s">
        <v>12</v>
      </c>
      <c r="C174" s="52">
        <f>SUMIFS(BD!D:D,BD!$A:$A,Analises!$B174)</f>
        <v>1935162</v>
      </c>
      <c r="D174" s="52">
        <f>SUMIFS(BD!E:E,BD!$A:$A,Analises!$B174)</f>
        <v>134568.35999999999</v>
      </c>
      <c r="E174" s="52">
        <f>SUMIFS(BD!F:F,BD!$A:$A,Analises!$B174)</f>
        <v>1800593.64</v>
      </c>
      <c r="F174" s="52">
        <f>SUMIFS(BD!G:G,BD!$A:$A,Analises!$B174)</f>
        <v>491233.80000000005</v>
      </c>
      <c r="G174" s="52">
        <f>SUMIFS(BD!H:H,BD!$A:$A,Analises!$B174)</f>
        <v>1309359.8400000003</v>
      </c>
      <c r="H174" s="83">
        <f t="shared" si="11"/>
        <v>0.72718230860795463</v>
      </c>
    </row>
    <row r="175" spans="2:8" outlineLevel="1" x14ac:dyDescent="0.2">
      <c r="B175" s="3" t="s">
        <v>14</v>
      </c>
      <c r="C175" s="52">
        <f>SUMIFS(BD!D:D,BD!$A:$A,Analises!$B175)</f>
        <v>21069000</v>
      </c>
      <c r="D175" s="52">
        <f>SUMIFS(BD!E:E,BD!$A:$A,Analises!$B175)</f>
        <v>1457305.625</v>
      </c>
      <c r="E175" s="52">
        <f>SUMIFS(BD!F:F,BD!$A:$A,Analises!$B175)</f>
        <v>19611694.375</v>
      </c>
      <c r="F175" s="52">
        <f>SUMIFS(BD!G:G,BD!$A:$A,Analises!$B175)</f>
        <v>20568882</v>
      </c>
      <c r="G175" s="86">
        <f>SUMIFS(BD!H:H,BD!$A:$A,Analises!$B175)</f>
        <v>-957187.62500000023</v>
      </c>
      <c r="H175" s="85">
        <f t="shared" si="11"/>
        <v>-4.8806982543036913E-2</v>
      </c>
    </row>
    <row r="176" spans="2:8" outlineLevel="1" x14ac:dyDescent="0.2">
      <c r="B176" s="3" t="s">
        <v>11</v>
      </c>
      <c r="C176" s="52">
        <f>SUMIFS(BD!D:D,BD!$A:$A,Analises!$B176)</f>
        <v>45941700</v>
      </c>
      <c r="D176" s="52">
        <f>SUMIFS(BD!E:E,BD!$A:$A,Analises!$B176)</f>
        <v>3513781.5</v>
      </c>
      <c r="E176" s="52">
        <f>SUMIFS(BD!F:F,BD!$A:$A,Analises!$B176)</f>
        <v>42427918.5</v>
      </c>
      <c r="F176" s="52">
        <f>SUMIFS(BD!G:G,BD!$A:$A,Analises!$B176)</f>
        <v>38641000</v>
      </c>
      <c r="G176" s="52">
        <f>SUMIFS(BD!H:H,BD!$A:$A,Analises!$B176)</f>
        <v>3786918.5</v>
      </c>
      <c r="H176" s="30">
        <f t="shared" si="11"/>
        <v>8.9255344921057106E-2</v>
      </c>
    </row>
    <row r="177" spans="2:8" ht="15.75" outlineLevel="1" thickBot="1" x14ac:dyDescent="0.3">
      <c r="B177" s="23" t="s">
        <v>30</v>
      </c>
      <c r="C177" s="51">
        <f>SUM(C172:C176)</f>
        <v>127931598.5</v>
      </c>
      <c r="D177" s="51">
        <f t="shared" ref="D177:G177" si="12">SUM(D172:D176)</f>
        <v>9205248.2399999984</v>
      </c>
      <c r="E177" s="51">
        <f t="shared" si="12"/>
        <v>118726350.26000002</v>
      </c>
      <c r="F177" s="51">
        <f t="shared" si="12"/>
        <v>103031498.3</v>
      </c>
      <c r="G177" s="51">
        <f t="shared" si="12"/>
        <v>15694851.959999997</v>
      </c>
      <c r="H177" s="31">
        <f t="shared" si="11"/>
        <v>0.1321935014900204</v>
      </c>
    </row>
    <row r="178" spans="2:8" outlineLevel="1" x14ac:dyDescent="0.2">
      <c r="C178" s="5"/>
      <c r="D178" s="5"/>
      <c r="E178" s="5"/>
      <c r="F178" s="5"/>
    </row>
    <row r="179" spans="2:8" outlineLevel="1" x14ac:dyDescent="0.2">
      <c r="D179" s="5"/>
      <c r="E179" s="5"/>
      <c r="F179" s="5"/>
    </row>
    <row r="180" spans="2:8" outlineLevel="1" x14ac:dyDescent="0.2">
      <c r="C180" s="5"/>
      <c r="D180" s="5"/>
      <c r="E180" s="5"/>
      <c r="F180" s="5"/>
    </row>
    <row r="181" spans="2:8" outlineLevel="1" x14ac:dyDescent="0.2">
      <c r="C181" s="5"/>
      <c r="D181" s="5"/>
      <c r="E181" s="5"/>
      <c r="F181" s="5"/>
    </row>
    <row r="182" spans="2:8" outlineLevel="1" x14ac:dyDescent="0.2">
      <c r="C182" s="5"/>
      <c r="D182" s="5"/>
      <c r="E182" s="5"/>
      <c r="F182" s="5"/>
    </row>
    <row r="183" spans="2:8" outlineLevel="1" x14ac:dyDescent="0.2">
      <c r="C183" s="5"/>
      <c r="D183" s="5"/>
      <c r="E183" s="5"/>
      <c r="F183" s="5"/>
    </row>
    <row r="184" spans="2:8" outlineLevel="1" x14ac:dyDescent="0.2">
      <c r="C184" s="5"/>
      <c r="D184" s="5"/>
      <c r="E184" s="5"/>
      <c r="F184" s="5"/>
    </row>
    <row r="185" spans="2:8" outlineLevel="1" x14ac:dyDescent="0.2">
      <c r="C185" s="5"/>
      <c r="D185" s="5"/>
      <c r="E185" s="5"/>
      <c r="F185" s="5"/>
    </row>
    <row r="186" spans="2:8" outlineLevel="1" x14ac:dyDescent="0.2">
      <c r="C186" s="5"/>
      <c r="D186" s="5"/>
      <c r="E186" s="5"/>
      <c r="F186" s="5"/>
    </row>
    <row r="187" spans="2:8" outlineLevel="1" x14ac:dyDescent="0.2">
      <c r="C187" s="5"/>
      <c r="D187" s="5"/>
      <c r="E187" s="5"/>
      <c r="F187" s="5"/>
    </row>
    <row r="188" spans="2:8" outlineLevel="1" x14ac:dyDescent="0.2">
      <c r="C188" s="5"/>
      <c r="D188" s="5"/>
      <c r="E188" s="5"/>
      <c r="F188" s="5"/>
    </row>
    <row r="189" spans="2:8" outlineLevel="1" x14ac:dyDescent="0.2">
      <c r="C189" s="5"/>
      <c r="D189" s="5"/>
      <c r="E189" s="5"/>
      <c r="F189" s="5"/>
    </row>
    <row r="190" spans="2:8" outlineLevel="1" x14ac:dyDescent="0.2">
      <c r="C190" s="5"/>
      <c r="D190" s="5"/>
      <c r="E190" s="5"/>
      <c r="F190" s="5"/>
    </row>
    <row r="191" spans="2:8" outlineLevel="1" x14ac:dyDescent="0.2">
      <c r="C191" s="5"/>
      <c r="D191" s="5"/>
      <c r="E191" s="5"/>
      <c r="F191" s="5"/>
    </row>
    <row r="192" spans="2:8" outlineLevel="1" x14ac:dyDescent="0.2">
      <c r="C192" s="5"/>
      <c r="D192" s="5"/>
      <c r="E192" s="5"/>
      <c r="F192" s="5"/>
    </row>
    <row r="193" spans="3:6" outlineLevel="1" x14ac:dyDescent="0.2">
      <c r="C193" s="5"/>
      <c r="D193" s="5"/>
      <c r="E193" s="5"/>
      <c r="F193" s="5"/>
    </row>
    <row r="194" spans="3:6" outlineLevel="1" x14ac:dyDescent="0.2">
      <c r="C194" s="5"/>
      <c r="D194" s="5"/>
      <c r="E194" s="5"/>
      <c r="F194" s="5"/>
    </row>
    <row r="195" spans="3:6" outlineLevel="1" x14ac:dyDescent="0.2">
      <c r="C195" s="5"/>
      <c r="D195" s="5"/>
      <c r="E195" s="5"/>
      <c r="F195" s="5"/>
    </row>
    <row r="196" spans="3:6" outlineLevel="1" x14ac:dyDescent="0.2">
      <c r="C196" s="5"/>
      <c r="D196" s="5"/>
      <c r="E196" s="5"/>
      <c r="F196" s="5"/>
    </row>
    <row r="197" spans="3:6" outlineLevel="1" x14ac:dyDescent="0.2">
      <c r="C197" s="5"/>
      <c r="D197" s="5"/>
      <c r="E197" s="5"/>
      <c r="F197" s="5"/>
    </row>
    <row r="198" spans="3:6" outlineLevel="1" x14ac:dyDescent="0.2">
      <c r="C198" s="5"/>
      <c r="D198" s="5"/>
      <c r="E198" s="5"/>
      <c r="F198" s="5"/>
    </row>
    <row r="199" spans="3:6" outlineLevel="1" x14ac:dyDescent="0.2">
      <c r="C199" s="5"/>
      <c r="D199" s="5"/>
      <c r="E199" s="5"/>
      <c r="F199" s="5"/>
    </row>
    <row r="200" spans="3:6" outlineLevel="1" x14ac:dyDescent="0.2">
      <c r="C200" s="5"/>
      <c r="D200" s="5"/>
      <c r="E200" s="5"/>
      <c r="F200" s="5"/>
    </row>
    <row r="201" spans="3:6" outlineLevel="1" x14ac:dyDescent="0.2">
      <c r="C201" s="5"/>
      <c r="D201" s="5"/>
      <c r="E201" s="5"/>
      <c r="F201" s="5"/>
    </row>
    <row r="202" spans="3:6" outlineLevel="1" x14ac:dyDescent="0.2">
      <c r="C202" s="5"/>
      <c r="D202" s="5"/>
      <c r="E202" s="5"/>
      <c r="F202" s="5"/>
    </row>
    <row r="203" spans="3:6" outlineLevel="1" x14ac:dyDescent="0.2">
      <c r="C203" s="5"/>
      <c r="D203" s="5"/>
      <c r="E203" s="5"/>
      <c r="F203" s="5"/>
    </row>
    <row r="204" spans="3:6" outlineLevel="1" x14ac:dyDescent="0.2">
      <c r="C204" s="5"/>
      <c r="D204" s="5"/>
      <c r="E204" s="5"/>
      <c r="F204" s="5"/>
    </row>
    <row r="205" spans="3:6" outlineLevel="1" x14ac:dyDescent="0.2">
      <c r="C205" s="5"/>
      <c r="D205" s="5"/>
      <c r="E205" s="5"/>
      <c r="F205" s="5"/>
    </row>
    <row r="206" spans="3:6" outlineLevel="1" x14ac:dyDescent="0.2">
      <c r="C206" s="5"/>
      <c r="D206" s="5"/>
      <c r="E206" s="5"/>
      <c r="F206" s="5"/>
    </row>
    <row r="207" spans="3:6" outlineLevel="1" x14ac:dyDescent="0.2">
      <c r="C207" s="5"/>
      <c r="D207" s="5"/>
      <c r="E207" s="5"/>
      <c r="F207" s="5"/>
    </row>
    <row r="208" spans="3:6" outlineLevel="1" x14ac:dyDescent="0.2">
      <c r="C208" s="5"/>
      <c r="D208" s="5"/>
      <c r="E208" s="5"/>
      <c r="F208" s="5"/>
    </row>
    <row r="209" spans="2:19" outlineLevel="1" x14ac:dyDescent="0.2">
      <c r="C209" s="5"/>
      <c r="D209" s="5"/>
      <c r="E209" s="5"/>
      <c r="F209" s="5"/>
    </row>
    <row r="210" spans="2:19" outlineLevel="1" x14ac:dyDescent="0.2">
      <c r="C210" s="5"/>
      <c r="D210" s="5"/>
      <c r="E210" s="5"/>
      <c r="F210" s="5"/>
    </row>
    <row r="211" spans="2:19" ht="15.75" outlineLevel="1" x14ac:dyDescent="0.25">
      <c r="B211" s="48" t="s">
        <v>89</v>
      </c>
    </row>
    <row r="212" spans="2:19" ht="15.75" outlineLevel="1" x14ac:dyDescent="0.25">
      <c r="B212" s="48" t="s">
        <v>88</v>
      </c>
    </row>
    <row r="214" spans="2:19" ht="15.75" x14ac:dyDescent="0.25">
      <c r="B214" s="87" t="s">
        <v>79</v>
      </c>
    </row>
    <row r="215" spans="2:19" ht="15.75" x14ac:dyDescent="0.25">
      <c r="B215" s="87" t="s">
        <v>80</v>
      </c>
    </row>
    <row r="216" spans="2:19" ht="15.75" x14ac:dyDescent="0.25">
      <c r="B216" s="7"/>
    </row>
    <row r="217" spans="2:19" x14ac:dyDescent="0.2">
      <c r="B217" s="4" t="s">
        <v>99</v>
      </c>
    </row>
    <row r="218" spans="2:19" ht="15.75" x14ac:dyDescent="0.2">
      <c r="B218" s="28" t="s">
        <v>38</v>
      </c>
      <c r="C218" s="9">
        <v>43344</v>
      </c>
      <c r="D218" s="9">
        <v>43374</v>
      </c>
      <c r="E218" s="9">
        <v>43405</v>
      </c>
      <c r="F218" s="9">
        <v>43435</v>
      </c>
      <c r="G218" s="9">
        <v>43466</v>
      </c>
      <c r="H218" s="9">
        <v>43497</v>
      </c>
      <c r="I218" s="9">
        <v>43525</v>
      </c>
      <c r="J218" s="9">
        <v>43556</v>
      </c>
      <c r="K218" s="9">
        <v>43586</v>
      </c>
      <c r="L218" s="9">
        <v>43617</v>
      </c>
      <c r="M218" s="9">
        <v>43647</v>
      </c>
      <c r="N218" s="9">
        <v>43678</v>
      </c>
      <c r="O218" s="9">
        <v>43709</v>
      </c>
      <c r="P218" s="9">
        <v>43739</v>
      </c>
      <c r="Q218" s="9">
        <v>43770</v>
      </c>
      <c r="R218" s="9">
        <v>43800</v>
      </c>
      <c r="S218" s="10" t="s">
        <v>30</v>
      </c>
    </row>
    <row r="219" spans="2:19" ht="15" x14ac:dyDescent="0.2">
      <c r="B219" s="3" t="s">
        <v>1</v>
      </c>
      <c r="C219" s="12">
        <f>SUMIFS(BD!$H:$H,BD!$C:$C,Analises!$B219,BD!$I:$I,Analises!C$9)</f>
        <v>-64170.8</v>
      </c>
      <c r="D219" s="12">
        <f>SUMIFS(BD!$H:$H,BD!$C:$C,Analises!$B219,BD!$I:$I,Analises!D$9)</f>
        <v>59421.219999999987</v>
      </c>
      <c r="E219" s="12">
        <f>SUMIFS(BD!$H:$H,BD!$C:$C,Analises!$B219,BD!$I:$I,Analises!E$9)</f>
        <v>10011.019999999997</v>
      </c>
      <c r="F219" s="12">
        <f>SUMIFS(BD!$H:$H,BD!$C:$C,Analises!$B219,BD!$I:$I,Analises!F$9)</f>
        <v>-103302.2800000001</v>
      </c>
      <c r="G219" s="12">
        <f>SUMIFS(BD!$H:$H,BD!$C:$C,Analises!$B219,BD!$I:$I,Analises!G$9)</f>
        <v>51813.899999999994</v>
      </c>
      <c r="H219" s="12">
        <f>SUMIFS(BD!$H:$H,BD!$C:$C,Analises!$B219,BD!$I:$I,Analises!H$9)</f>
        <v>60097.02</v>
      </c>
      <c r="I219" s="12">
        <f>SUMIFS(BD!$H:$H,BD!$C:$C,Analises!$B219,BD!$I:$I,Analises!I$9)</f>
        <v>213150.99999999985</v>
      </c>
      <c r="J219" s="12">
        <f>SUMIFS(BD!$H:$H,BD!$C:$C,Analises!$B219,BD!$I:$I,Analises!J$9)</f>
        <v>-82196.82500000007</v>
      </c>
      <c r="K219" s="12">
        <f>SUMIFS(BD!$H:$H,BD!$C:$C,Analises!$B219,BD!$I:$I,Analises!K$9)</f>
        <v>35064.6</v>
      </c>
      <c r="L219" s="12">
        <f>SUMIFS(BD!$H:$H,BD!$C:$C,Analises!$B219,BD!$I:$I,Analises!L$9)</f>
        <v>76252.749999999913</v>
      </c>
      <c r="M219" s="12">
        <f>SUMIFS(BD!$H:$H,BD!$C:$C,Analises!$B219,BD!$I:$I,Analises!M$9)</f>
        <v>-31776.000000000153</v>
      </c>
      <c r="N219" s="12">
        <f>SUMIFS(BD!$H:$H,BD!$C:$C,Analises!$B219,BD!$I:$I,Analises!N$9)</f>
        <v>-112852.51000000008</v>
      </c>
      <c r="O219" s="12">
        <f>SUMIFS(BD!$H:$H,BD!$C:$C,Analises!$B219,BD!$I:$I,Analises!O$9)</f>
        <v>68077.62</v>
      </c>
      <c r="P219" s="12">
        <f>SUMIFS(BD!$H:$H,BD!$C:$C,Analises!$B219,BD!$I:$I,Analises!P$9)</f>
        <v>-38152.300000000119</v>
      </c>
      <c r="Q219" s="12">
        <f>SUMIFS(BD!$H:$H,BD!$C:$C,Analises!$B219,BD!$I:$I,Analises!Q$9)</f>
        <v>25526.249999999996</v>
      </c>
      <c r="R219" s="12">
        <f>SUMIFS(BD!$H:$H,BD!$C:$C,Analises!$B219,BD!$I:$I,Analises!R$9)</f>
        <v>460989.91999999981</v>
      </c>
      <c r="S219" s="13">
        <f>SUM(C219:R219)</f>
        <v>627954.58499999903</v>
      </c>
    </row>
    <row r="220" spans="2:19" ht="15" x14ac:dyDescent="0.2">
      <c r="B220" s="3" t="s">
        <v>3</v>
      </c>
      <c r="C220" s="12">
        <f>SUMIFS(BD!$H:$H,BD!$C:$C,Analises!$B220,BD!$I:$I,Analises!C$9)</f>
        <v>353231.5</v>
      </c>
      <c r="D220" s="12">
        <f>SUMIFS(BD!$H:$H,BD!$C:$C,Analises!$B220,BD!$I:$I,Analises!D$9)</f>
        <v>69894.720000000001</v>
      </c>
      <c r="E220" s="12">
        <f>SUMIFS(BD!$H:$H,BD!$C:$C,Analises!$B220,BD!$I:$I,Analises!E$9)</f>
        <v>-30361.25</v>
      </c>
      <c r="F220" s="12">
        <f>SUMIFS(BD!$H:$H,BD!$C:$C,Analises!$B220,BD!$I:$I,Analises!F$9)</f>
        <v>64993.07</v>
      </c>
      <c r="G220" s="12">
        <f>SUMIFS(BD!$H:$H,BD!$C:$C,Analises!$B220,BD!$I:$I,Analises!G$9)</f>
        <v>293968.40000000002</v>
      </c>
      <c r="H220" s="12">
        <f>SUMIFS(BD!$H:$H,BD!$C:$C,Analises!$B220,BD!$I:$I,Analises!H$9)</f>
        <v>7220.8200000000015</v>
      </c>
      <c r="I220" s="12">
        <f>SUMIFS(BD!$H:$H,BD!$C:$C,Analises!$B220,BD!$I:$I,Analises!I$9)</f>
        <v>35667.9</v>
      </c>
      <c r="J220" s="12">
        <f>SUMIFS(BD!$H:$H,BD!$C:$C,Analises!$B220,BD!$I:$I,Analises!J$9)</f>
        <v>337205.5</v>
      </c>
      <c r="K220" s="12">
        <f>SUMIFS(BD!$H:$H,BD!$C:$C,Analises!$B220,BD!$I:$I,Analises!K$9)</f>
        <v>353733.16</v>
      </c>
      <c r="L220" s="12">
        <f>SUMIFS(BD!$H:$H,BD!$C:$C,Analises!$B220,BD!$I:$I,Analises!L$9)</f>
        <v>115545.31999999999</v>
      </c>
      <c r="M220" s="12">
        <f>SUMIFS(BD!$H:$H,BD!$C:$C,Analises!$B220,BD!$I:$I,Analises!M$9)</f>
        <v>44378.65</v>
      </c>
      <c r="N220" s="12">
        <f>SUMIFS(BD!$H:$H,BD!$C:$C,Analises!$B220,BD!$I:$I,Analises!N$9)</f>
        <v>162685.9</v>
      </c>
      <c r="O220" s="12">
        <f>SUMIFS(BD!$H:$H,BD!$C:$C,Analises!$B220,BD!$I:$I,Analises!O$9)</f>
        <v>11495.12</v>
      </c>
      <c r="P220" s="12">
        <f>SUMIFS(BD!$H:$H,BD!$C:$C,Analises!$B220,BD!$I:$I,Analises!P$9)</f>
        <v>196154.64</v>
      </c>
      <c r="Q220" s="12">
        <f>SUMIFS(BD!$H:$H,BD!$C:$C,Analises!$B220,BD!$I:$I,Analises!Q$9)</f>
        <v>85756.68</v>
      </c>
      <c r="R220" s="12">
        <f>SUMIFS(BD!$H:$H,BD!$C:$C,Analises!$B220,BD!$I:$I,Analises!R$9)</f>
        <v>13184.75</v>
      </c>
      <c r="S220" s="13">
        <f>SUM(C220:R220)</f>
        <v>2114754.88</v>
      </c>
    </row>
    <row r="221" spans="2:19" ht="15" x14ac:dyDescent="0.2">
      <c r="B221" s="32" t="s">
        <v>4</v>
      </c>
      <c r="C221" s="12">
        <f>SUMIFS(BD!$H:$H,BD!$C:$C,Analises!$B221,BD!$I:$I,Analises!C$9)</f>
        <v>105971.87</v>
      </c>
      <c r="D221" s="12">
        <f>SUMIFS(BD!$H:$H,BD!$C:$C,Analises!$B221,BD!$I:$I,Analises!D$9)</f>
        <v>283960.03000000003</v>
      </c>
      <c r="E221" s="12">
        <f>SUMIFS(BD!$H:$H,BD!$C:$C,Analises!$B221,BD!$I:$I,Analises!E$9)</f>
        <v>640458.72</v>
      </c>
      <c r="F221" s="12">
        <f>SUMIFS(BD!$H:$H,BD!$C:$C,Analises!$B221,BD!$I:$I,Analises!F$9)</f>
        <v>69462.47</v>
      </c>
      <c r="G221" s="12">
        <f>SUMIFS(BD!$H:$H,BD!$C:$C,Analises!$B221,BD!$I:$I,Analises!G$9)</f>
        <v>391609.33499999996</v>
      </c>
      <c r="H221" s="12">
        <f>SUMIFS(BD!$H:$H,BD!$C:$C,Analises!$B221,BD!$I:$I,Analises!H$9)</f>
        <v>91362.400000000009</v>
      </c>
      <c r="I221" s="12">
        <f>SUMIFS(BD!$H:$H,BD!$C:$C,Analises!$B221,BD!$I:$I,Analises!I$9)</f>
        <v>47876.049999999996</v>
      </c>
      <c r="J221" s="12">
        <f>SUMIFS(BD!$H:$H,BD!$C:$C,Analises!$B221,BD!$I:$I,Analises!J$9)</f>
        <v>160125.29500000001</v>
      </c>
      <c r="K221" s="12">
        <f>SUMIFS(BD!$H:$H,BD!$C:$C,Analises!$B221,BD!$I:$I,Analises!K$9)</f>
        <v>403172.83</v>
      </c>
      <c r="L221" s="12">
        <f>SUMIFS(BD!$H:$H,BD!$C:$C,Analises!$B221,BD!$I:$I,Analises!L$9)</f>
        <v>622671.81000000006</v>
      </c>
      <c r="M221" s="12">
        <f>SUMIFS(BD!$H:$H,BD!$C:$C,Analises!$B221,BD!$I:$I,Analises!M$9)</f>
        <v>433175.49</v>
      </c>
      <c r="N221" s="12">
        <f>SUMIFS(BD!$H:$H,BD!$C:$C,Analises!$B221,BD!$I:$I,Analises!N$9)</f>
        <v>64795.979999999996</v>
      </c>
      <c r="O221" s="12">
        <f>SUMIFS(BD!$H:$H,BD!$C:$C,Analises!$B221,BD!$I:$I,Analises!O$9)</f>
        <v>116585.25</v>
      </c>
      <c r="P221" s="12">
        <f>SUMIFS(BD!$H:$H,BD!$C:$C,Analises!$B221,BD!$I:$I,Analises!P$9)</f>
        <v>39645.96</v>
      </c>
      <c r="Q221" s="12">
        <f>SUMIFS(BD!$H:$H,BD!$C:$C,Analises!$B221,BD!$I:$I,Analises!Q$9)</f>
        <v>466146.5</v>
      </c>
      <c r="R221" s="12">
        <f>SUMIFS(BD!$H:$H,BD!$C:$C,Analises!$B221,BD!$I:$I,Analises!R$9)</f>
        <v>860417.96</v>
      </c>
      <c r="S221" s="13">
        <f t="shared" ref="S221:S224" si="13">SUM(C221:R221)</f>
        <v>4797437.9499999993</v>
      </c>
    </row>
    <row r="222" spans="2:19" ht="15" x14ac:dyDescent="0.2">
      <c r="B222" s="3" t="s">
        <v>5</v>
      </c>
      <c r="C222" s="12">
        <f>SUMIFS(BD!$H:$H,BD!$C:$C,Analises!$B222,BD!$I:$I,Analises!C$9)</f>
        <v>57200.65</v>
      </c>
      <c r="D222" s="12">
        <f>SUMIFS(BD!$H:$H,BD!$C:$C,Analises!$B222,BD!$I:$I,Analises!D$9)</f>
        <v>504958.25</v>
      </c>
      <c r="E222" s="12">
        <f>SUMIFS(BD!$H:$H,BD!$C:$C,Analises!$B222,BD!$I:$I,Analises!E$9)</f>
        <v>75886.559999999998</v>
      </c>
      <c r="F222" s="12">
        <f>SUMIFS(BD!$H:$H,BD!$C:$C,Analises!$B222,BD!$I:$I,Analises!F$9)</f>
        <v>-16095.7</v>
      </c>
      <c r="G222" s="12">
        <f>SUMIFS(BD!$H:$H,BD!$C:$C,Analises!$B222,BD!$I:$I,Analises!G$9)</f>
        <v>33366.275000000001</v>
      </c>
      <c r="H222" s="12">
        <f>SUMIFS(BD!$H:$H,BD!$C:$C,Analises!$B222,BD!$I:$I,Analises!H$9)</f>
        <v>-20943.75</v>
      </c>
      <c r="I222" s="12">
        <f>SUMIFS(BD!$H:$H,BD!$C:$C,Analises!$B222,BD!$I:$I,Analises!I$9)</f>
        <v>55917.36</v>
      </c>
      <c r="J222" s="12">
        <f>SUMIFS(BD!$H:$H,BD!$C:$C,Analises!$B222,BD!$I:$I,Analises!J$9)</f>
        <v>89802.300000000017</v>
      </c>
      <c r="K222" s="12">
        <f>SUMIFS(BD!$H:$H,BD!$C:$C,Analises!$B222,BD!$I:$I,Analises!K$9)</f>
        <v>23387.31</v>
      </c>
      <c r="L222" s="12">
        <f>SUMIFS(BD!$H:$H,BD!$C:$C,Analises!$B222,BD!$I:$I,Analises!L$9)</f>
        <v>385862.35</v>
      </c>
      <c r="M222" s="12">
        <f>SUMIFS(BD!$H:$H,BD!$C:$C,Analises!$B222,BD!$I:$I,Analises!M$9)</f>
        <v>333606</v>
      </c>
      <c r="N222" s="12">
        <f>SUMIFS(BD!$H:$H,BD!$C:$C,Analises!$B222,BD!$I:$I,Analises!N$9)</f>
        <v>71311.45</v>
      </c>
      <c r="O222" s="12">
        <f>SUMIFS(BD!$H:$H,BD!$C:$C,Analises!$B222,BD!$I:$I,Analises!O$9)</f>
        <v>-45643.75</v>
      </c>
      <c r="P222" s="12">
        <f>SUMIFS(BD!$H:$H,BD!$C:$C,Analises!$B222,BD!$I:$I,Analises!P$9)</f>
        <v>574751.05999999994</v>
      </c>
      <c r="Q222" s="12">
        <f>SUMIFS(BD!$H:$H,BD!$C:$C,Analises!$B222,BD!$I:$I,Analises!Q$9)</f>
        <v>9853.7200000000012</v>
      </c>
      <c r="R222" s="12">
        <f>SUMIFS(BD!$H:$H,BD!$C:$C,Analises!$B222,BD!$I:$I,Analises!R$9)</f>
        <v>172772.37999999998</v>
      </c>
      <c r="S222" s="13">
        <f t="shared" si="13"/>
        <v>2305992.4649999999</v>
      </c>
    </row>
    <row r="223" spans="2:19" ht="15" x14ac:dyDescent="0.2">
      <c r="B223" s="3" t="s">
        <v>6</v>
      </c>
      <c r="C223" s="12">
        <f>SUMIFS(BD!$H:$H,BD!$C:$C,Analises!$B223,BD!$I:$I,Analises!C$9)</f>
        <v>237344.08</v>
      </c>
      <c r="D223" s="12">
        <f>SUMIFS(BD!$H:$H,BD!$C:$C,Analises!$B223,BD!$I:$I,Analises!D$9)</f>
        <v>157203.85</v>
      </c>
      <c r="E223" s="12">
        <f>SUMIFS(BD!$H:$H,BD!$C:$C,Analises!$B223,BD!$I:$I,Analises!E$9)</f>
        <v>46208.3</v>
      </c>
      <c r="F223" s="12">
        <f>SUMIFS(BD!$H:$H,BD!$C:$C,Analises!$B223,BD!$I:$I,Analises!F$9)</f>
        <v>437429</v>
      </c>
      <c r="G223" s="12">
        <f>SUMIFS(BD!$H:$H,BD!$C:$C,Analises!$B223,BD!$I:$I,Analises!G$9)</f>
        <v>71854.819999999992</v>
      </c>
      <c r="H223" s="12">
        <f>SUMIFS(BD!$H:$H,BD!$C:$C,Analises!$B223,BD!$I:$I,Analises!H$9)</f>
        <v>385285</v>
      </c>
      <c r="I223" s="12">
        <f>SUMIFS(BD!$H:$H,BD!$C:$C,Analises!$B223,BD!$I:$I,Analises!I$9)</f>
        <v>9699.56</v>
      </c>
      <c r="J223" s="12">
        <f>SUMIFS(BD!$H:$H,BD!$C:$C,Analises!$B223,BD!$I:$I,Analises!J$9)</f>
        <v>252576.9</v>
      </c>
      <c r="K223" s="12">
        <f>SUMIFS(BD!$H:$H,BD!$C:$C,Analises!$B223,BD!$I:$I,Analises!K$9)</f>
        <v>40737.659999999996</v>
      </c>
      <c r="L223" s="12">
        <f>SUMIFS(BD!$H:$H,BD!$C:$C,Analises!$B223,BD!$I:$I,Analises!L$9)</f>
        <v>32039.559999999998</v>
      </c>
      <c r="M223" s="12">
        <f>SUMIFS(BD!$H:$H,BD!$C:$C,Analises!$B223,BD!$I:$I,Analises!M$9)</f>
        <v>25719.999999999989</v>
      </c>
      <c r="N223" s="12">
        <f>SUMIFS(BD!$H:$H,BD!$C:$C,Analises!$B223,BD!$I:$I,Analises!N$9)</f>
        <v>431872</v>
      </c>
      <c r="O223" s="12">
        <f>SUMIFS(BD!$H:$H,BD!$C:$C,Analises!$B223,BD!$I:$I,Analises!O$9)</f>
        <v>260957</v>
      </c>
      <c r="P223" s="12">
        <f>SUMIFS(BD!$H:$H,BD!$C:$C,Analises!$B223,BD!$I:$I,Analises!P$9)</f>
        <v>614599.90000000014</v>
      </c>
      <c r="Q223" s="12">
        <f>SUMIFS(BD!$H:$H,BD!$C:$C,Analises!$B223,BD!$I:$I,Analises!Q$9)</f>
        <v>-49368.75</v>
      </c>
      <c r="R223" s="12">
        <f>SUMIFS(BD!$H:$H,BD!$C:$C,Analises!$B223,BD!$I:$I,Analises!R$9)</f>
        <v>80449.14</v>
      </c>
      <c r="S223" s="56">
        <f t="shared" si="13"/>
        <v>3034608.02</v>
      </c>
    </row>
    <row r="224" spans="2:19" ht="15" x14ac:dyDescent="0.2">
      <c r="B224" s="3" t="s">
        <v>7</v>
      </c>
      <c r="C224" s="12">
        <f>SUMIFS(BD!$H:$H,BD!$C:$C,Analises!$B224,BD!$I:$I,Analises!C$9)</f>
        <v>26521.73</v>
      </c>
      <c r="D224" s="12">
        <f>SUMIFS(BD!$H:$H,BD!$C:$C,Analises!$B224,BD!$I:$I,Analises!D$9)</f>
        <v>560228.72999999986</v>
      </c>
      <c r="E224" s="12">
        <f>SUMIFS(BD!$H:$H,BD!$C:$C,Analises!$B224,BD!$I:$I,Analises!E$9)</f>
        <v>18673.949999999997</v>
      </c>
      <c r="F224" s="12">
        <f>SUMIFS(BD!$H:$H,BD!$C:$C,Analises!$B224,BD!$I:$I,Analises!F$9)</f>
        <v>176525.11999999997</v>
      </c>
      <c r="G224" s="12">
        <f>SUMIFS(BD!$H:$H,BD!$C:$C,Analises!$B224,BD!$I:$I,Analises!G$9)</f>
        <v>-35162.550000000003</v>
      </c>
      <c r="H224" s="12">
        <f>SUMIFS(BD!$H:$H,BD!$C:$C,Analises!$B224,BD!$I:$I,Analises!H$9)</f>
        <v>623275</v>
      </c>
      <c r="I224" s="12">
        <f>SUMIFS(BD!$H:$H,BD!$C:$C,Analises!$B224,BD!$I:$I,Analises!I$9)</f>
        <v>139179</v>
      </c>
      <c r="J224" s="12">
        <f>SUMIFS(BD!$H:$H,BD!$C:$C,Analises!$B224,BD!$I:$I,Analises!J$9)</f>
        <v>66134.399999999994</v>
      </c>
      <c r="K224" s="12">
        <f>SUMIFS(BD!$H:$H,BD!$C:$C,Analises!$B224,BD!$I:$I,Analises!K$9)</f>
        <v>-32255.5</v>
      </c>
      <c r="L224" s="12">
        <f>SUMIFS(BD!$H:$H,BD!$C:$C,Analises!$B224,BD!$I:$I,Analises!L$9)</f>
        <v>126849.03</v>
      </c>
      <c r="M224" s="12">
        <f>SUMIFS(BD!$H:$H,BD!$C:$C,Analises!$B224,BD!$I:$I,Analises!M$9)</f>
        <v>26787.539999999997</v>
      </c>
      <c r="N224" s="12">
        <f>SUMIFS(BD!$H:$H,BD!$C:$C,Analises!$B224,BD!$I:$I,Analises!N$9)</f>
        <v>106916.4</v>
      </c>
      <c r="O224" s="12">
        <f>SUMIFS(BD!$H:$H,BD!$C:$C,Analises!$B224,BD!$I:$I,Analises!O$9)</f>
        <v>609199.5</v>
      </c>
      <c r="P224" s="12">
        <f>SUMIFS(BD!$H:$H,BD!$C:$C,Analises!$B224,BD!$I:$I,Analises!P$9)</f>
        <v>122392.15999999999</v>
      </c>
      <c r="Q224" s="12">
        <f>SUMIFS(BD!$H:$H,BD!$C:$C,Analises!$B224,BD!$I:$I,Analises!Q$9)</f>
        <v>57172.799999999996</v>
      </c>
      <c r="R224" s="12">
        <f>SUMIFS(BD!$H:$H,BD!$C:$C,Analises!$B224,BD!$I:$I,Analises!R$9)</f>
        <v>221666.75</v>
      </c>
      <c r="S224" s="13">
        <f t="shared" si="13"/>
        <v>2814104.0599999996</v>
      </c>
    </row>
    <row r="225" spans="1:19" ht="15.75" thickBot="1" x14ac:dyDescent="0.3">
      <c r="B225" s="23" t="s">
        <v>30</v>
      </c>
      <c r="C225" s="15">
        <f>SUM(C219:C224)</f>
        <v>716099.03</v>
      </c>
      <c r="D225" s="15">
        <f>SUM(D219:D224)</f>
        <v>1635666.7999999998</v>
      </c>
      <c r="E225" s="15">
        <f t="shared" ref="E225:R225" si="14">SUM(E219:E224)</f>
        <v>760877.3</v>
      </c>
      <c r="F225" s="15">
        <f t="shared" si="14"/>
        <v>629011.67999999982</v>
      </c>
      <c r="G225" s="15">
        <f t="shared" si="14"/>
        <v>807450.17999999993</v>
      </c>
      <c r="H225" s="15">
        <f t="shared" si="14"/>
        <v>1146296.49</v>
      </c>
      <c r="I225" s="15">
        <f t="shared" si="14"/>
        <v>501490.86999999982</v>
      </c>
      <c r="J225" s="15">
        <f t="shared" si="14"/>
        <v>823647.57000000007</v>
      </c>
      <c r="K225" s="15">
        <f t="shared" si="14"/>
        <v>823840.06</v>
      </c>
      <c r="L225" s="15">
        <f t="shared" si="14"/>
        <v>1359220.82</v>
      </c>
      <c r="M225" s="15">
        <f t="shared" si="14"/>
        <v>831891.67999999993</v>
      </c>
      <c r="N225" s="15">
        <f t="shared" si="14"/>
        <v>724729.21999999986</v>
      </c>
      <c r="O225" s="15">
        <f t="shared" si="14"/>
        <v>1020670.74</v>
      </c>
      <c r="P225" s="15">
        <f t="shared" si="14"/>
        <v>1509391.42</v>
      </c>
      <c r="Q225" s="15">
        <f t="shared" si="14"/>
        <v>595087.19999999995</v>
      </c>
      <c r="R225" s="15">
        <f t="shared" si="14"/>
        <v>1809480.8999999997</v>
      </c>
      <c r="S225" s="16">
        <f>SUM(S219:S224)</f>
        <v>15694851.959999997</v>
      </c>
    </row>
    <row r="226" spans="1:19" ht="15.75" x14ac:dyDescent="0.25">
      <c r="B226" s="7"/>
    </row>
    <row r="227" spans="1:19" ht="15" outlineLevel="1" x14ac:dyDescent="0.25">
      <c r="A227" s="2"/>
    </row>
    <row r="228" spans="1:19" outlineLevel="1" x14ac:dyDescent="0.2">
      <c r="B228" s="4" t="s">
        <v>98</v>
      </c>
    </row>
    <row r="229" spans="1:19" ht="31.5" outlineLevel="1" x14ac:dyDescent="0.2">
      <c r="B229" s="68" t="s">
        <v>38</v>
      </c>
      <c r="C229" s="66" t="s">
        <v>32</v>
      </c>
      <c r="D229" s="66" t="s">
        <v>33</v>
      </c>
      <c r="E229" s="66" t="s">
        <v>34</v>
      </c>
      <c r="F229" s="66" t="s">
        <v>35</v>
      </c>
      <c r="G229" s="66" t="s">
        <v>0</v>
      </c>
      <c r="H229" s="67" t="s">
        <v>36</v>
      </c>
      <c r="J229" s="33"/>
      <c r="K229" s="29"/>
    </row>
    <row r="230" spans="1:19" outlineLevel="1" x14ac:dyDescent="0.2">
      <c r="B230" s="3" t="s">
        <v>1</v>
      </c>
      <c r="C230" s="52">
        <f>SUMIFS(BD!D:D,BD!$C:$C,Analises!$B230)</f>
        <v>14937520.5</v>
      </c>
      <c r="D230" s="52">
        <f>SUMIFS(BD!E:E,BD!$C:$C,Analises!$B230)</f>
        <v>1122212.6149999998</v>
      </c>
      <c r="E230" s="52">
        <f>SUMIFS(BD!F:F,BD!$C:$C,Analises!$B230)</f>
        <v>13815307.885</v>
      </c>
      <c r="F230" s="52">
        <f>SUMIFS(BD!G:G,BD!$C:$C,Analises!$B230)</f>
        <v>13187353.300000001</v>
      </c>
      <c r="G230" s="52">
        <f>SUMIFS(BD!H:H,BD!$C:$C,Analises!$B230)</f>
        <v>627954.5849999995</v>
      </c>
      <c r="H230" s="30">
        <f t="shared" ref="H230:H236" si="15">G230/E230</f>
        <v>4.5453535326693842E-2</v>
      </c>
    </row>
    <row r="231" spans="1:19" outlineLevel="1" x14ac:dyDescent="0.2">
      <c r="B231" s="3" t="s">
        <v>3</v>
      </c>
      <c r="C231" s="52">
        <f>SUMIFS(BD!D:D,BD!$C:$C,Analises!$B231)</f>
        <v>16549834.5</v>
      </c>
      <c r="D231" s="52">
        <f>SUMIFS(BD!E:E,BD!$C:$C,Analises!$B231)</f>
        <v>1159032.6200000003</v>
      </c>
      <c r="E231" s="52">
        <f>SUMIFS(BD!F:F,BD!$C:$C,Analises!$B231)</f>
        <v>15390801.880000005</v>
      </c>
      <c r="F231" s="52">
        <f>SUMIFS(BD!G:G,BD!$C:$C,Analises!$B231)</f>
        <v>13276047</v>
      </c>
      <c r="G231" s="52">
        <f>SUMIFS(BD!H:H,BD!$C:$C,Analises!$B231)</f>
        <v>2114754.8799999994</v>
      </c>
      <c r="H231" s="30">
        <f t="shared" si="15"/>
        <v>0.13740381407599528</v>
      </c>
    </row>
    <row r="232" spans="1:19" outlineLevel="1" x14ac:dyDescent="0.2">
      <c r="B232" s="32" t="s">
        <v>4</v>
      </c>
      <c r="C232" s="52">
        <f>SUMIFS(BD!D:D,BD!$C:$C,Analises!$B232)</f>
        <v>35611662</v>
      </c>
      <c r="D232" s="52">
        <f>SUMIFS(BD!E:E,BD!$C:$C,Analises!$B232)</f>
        <v>2600518.0499999998</v>
      </c>
      <c r="E232" s="52">
        <f>SUMIFS(BD!F:F,BD!$C:$C,Analises!$B232)</f>
        <v>33011143.949999996</v>
      </c>
      <c r="F232" s="52">
        <f>SUMIFS(BD!G:G,BD!$C:$C,Analises!$B232)</f>
        <v>28213706</v>
      </c>
      <c r="G232" s="52">
        <f>SUMIFS(BD!H:H,BD!$C:$C,Analises!$B232)</f>
        <v>4797437.9499999983</v>
      </c>
      <c r="H232" s="30">
        <f t="shared" si="15"/>
        <v>0.1453278310278005</v>
      </c>
    </row>
    <row r="233" spans="1:19" outlineLevel="1" x14ac:dyDescent="0.2">
      <c r="B233" s="3" t="s">
        <v>5</v>
      </c>
      <c r="C233" s="52">
        <f>SUMIFS(BD!D:D,BD!$C:$C,Analises!$B233)</f>
        <v>19826768.5</v>
      </c>
      <c r="D233" s="52">
        <f>SUMIFS(BD!E:E,BD!$C:$C,Analises!$B233)</f>
        <v>1576709.0350000004</v>
      </c>
      <c r="E233" s="52">
        <f>SUMIFS(BD!F:F,BD!$C:$C,Analises!$B233)</f>
        <v>18250059.465</v>
      </c>
      <c r="F233" s="52">
        <f>SUMIFS(BD!G:G,BD!$C:$C,Analises!$B233)</f>
        <v>15944067</v>
      </c>
      <c r="G233" s="52">
        <f>SUMIFS(BD!H:H,BD!$C:$C,Analises!$B233)</f>
        <v>2305992.4649999989</v>
      </c>
      <c r="H233" s="30">
        <f t="shared" si="15"/>
        <v>0.12635533979614894</v>
      </c>
    </row>
    <row r="234" spans="1:19" outlineLevel="1" x14ac:dyDescent="0.2">
      <c r="B234" s="3" t="s">
        <v>6</v>
      </c>
      <c r="C234" s="52">
        <f>SUMIFS(BD!D:D,BD!$C:$C,Analises!$B234)</f>
        <v>21968533.5</v>
      </c>
      <c r="D234" s="52">
        <f>SUMIFS(BD!E:E,BD!$C:$C,Analises!$B234)</f>
        <v>1456612.4799999997</v>
      </c>
      <c r="E234" s="52">
        <f>SUMIFS(BD!F:F,BD!$C:$C,Analises!$B234)</f>
        <v>20511921.019999996</v>
      </c>
      <c r="F234" s="52">
        <f>SUMIFS(BD!G:G,BD!$C:$C,Analises!$B234)</f>
        <v>17477313</v>
      </c>
      <c r="G234" s="52">
        <f>SUMIFS(BD!H:H,BD!$C:$C,Analises!$B234)</f>
        <v>3034608.0200000009</v>
      </c>
      <c r="H234" s="30">
        <f t="shared" si="15"/>
        <v>0.14794362834378744</v>
      </c>
    </row>
    <row r="235" spans="1:19" outlineLevel="1" x14ac:dyDescent="0.2">
      <c r="B235" s="3" t="s">
        <v>7</v>
      </c>
      <c r="C235" s="52">
        <f>SUMIFS(BD!D:D,BD!$C:$C,Analises!$B235)</f>
        <v>19037279.5</v>
      </c>
      <c r="D235" s="52">
        <f>SUMIFS(BD!E:E,BD!$C:$C,Analises!$B235)</f>
        <v>1290163.4400000006</v>
      </c>
      <c r="E235" s="52">
        <f>SUMIFS(BD!F:F,BD!$C:$C,Analises!$B235)</f>
        <v>17747116.059999995</v>
      </c>
      <c r="F235" s="52">
        <f>SUMIFS(BD!G:G,BD!$C:$C,Analises!$B235)</f>
        <v>14933012</v>
      </c>
      <c r="G235" s="52">
        <f>SUMIFS(BD!H:H,BD!$C:$C,Analises!$B235)</f>
        <v>2814104.0600000005</v>
      </c>
      <c r="H235" s="30">
        <f t="shared" si="15"/>
        <v>0.15856683702782981</v>
      </c>
    </row>
    <row r="236" spans="1:19" ht="15.75" outlineLevel="1" thickBot="1" x14ac:dyDescent="0.3">
      <c r="B236" s="23" t="s">
        <v>30</v>
      </c>
      <c r="C236" s="49">
        <f>SUM(C230:C235)</f>
        <v>127931598.5</v>
      </c>
      <c r="D236" s="49">
        <f t="shared" ref="D236:G236" si="16">SUM(D230:D235)</f>
        <v>9205248.2400000002</v>
      </c>
      <c r="E236" s="50">
        <f t="shared" si="16"/>
        <v>118726350.25999999</v>
      </c>
      <c r="F236" s="49">
        <f t="shared" si="16"/>
        <v>103031498.3</v>
      </c>
      <c r="G236" s="49">
        <f t="shared" si="16"/>
        <v>15694851.959999997</v>
      </c>
      <c r="H236" s="82">
        <f t="shared" si="15"/>
        <v>0.13219350149002043</v>
      </c>
    </row>
    <row r="237" spans="1:19" outlineLevel="1" x14ac:dyDescent="0.2">
      <c r="C237" s="5"/>
      <c r="D237" s="5"/>
      <c r="E237" s="5"/>
      <c r="F237" s="5"/>
      <c r="G237" s="5"/>
    </row>
    <row r="238" spans="1:19" outlineLevel="1" x14ac:dyDescent="0.2">
      <c r="C238" s="5"/>
      <c r="D238" s="5"/>
      <c r="E238" s="5"/>
      <c r="F238" s="5"/>
      <c r="G238" s="5"/>
    </row>
    <row r="239" spans="1:19" ht="15" outlineLevel="1" x14ac:dyDescent="0.2">
      <c r="B239" s="54" t="s">
        <v>94</v>
      </c>
    </row>
    <row r="240" spans="1:19" ht="15" x14ac:dyDescent="0.2">
      <c r="B240" s="48" t="s">
        <v>87</v>
      </c>
    </row>
  </sheetData>
  <sortState xmlns:xlrd2="http://schemas.microsoft.com/office/spreadsheetml/2017/richdata2" ref="B77:H82">
    <sortCondition ref="E77:E82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3E58-4439-4BCB-8ACF-353504B2D974}">
  <sheetPr>
    <tabColor theme="3" tint="-0.499984740745262"/>
  </sheetPr>
  <dimension ref="A1:K701"/>
  <sheetViews>
    <sheetView topLeftCell="A19" workbookViewId="0">
      <selection activeCell="C1" sqref="C1"/>
    </sheetView>
  </sheetViews>
  <sheetFormatPr defaultRowHeight="15" x14ac:dyDescent="0.25"/>
  <cols>
    <col min="1" max="1" width="20.5703125" bestFit="1" customWidth="1"/>
    <col min="2" max="2" width="10" bestFit="1" customWidth="1"/>
    <col min="3" max="3" width="12.7109375" bestFit="1" customWidth="1"/>
    <col min="4" max="4" width="15.140625" bestFit="1" customWidth="1"/>
    <col min="5" max="5" width="13.7109375" bestFit="1" customWidth="1"/>
    <col min="6" max="6" width="24.5703125" bestFit="1" customWidth="1"/>
    <col min="7" max="7" width="15.42578125" bestFit="1" customWidth="1"/>
    <col min="8" max="9" width="10.7109375" bestFit="1" customWidth="1"/>
    <col min="10" max="10" width="10.42578125" bestFit="1" customWidth="1"/>
    <col min="11" max="11" width="8.85546875" bestFit="1" customWidth="1"/>
  </cols>
  <sheetData>
    <row r="1" spans="1:11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</row>
    <row r="2" spans="1:11" x14ac:dyDescent="0.25">
      <c r="A2" t="s">
        <v>2</v>
      </c>
      <c r="B2" t="s">
        <v>9</v>
      </c>
      <c r="C2" t="s">
        <v>1</v>
      </c>
      <c r="D2">
        <v>26420</v>
      </c>
      <c r="E2">
        <v>0</v>
      </c>
      <c r="F2">
        <v>26420</v>
      </c>
      <c r="G2">
        <v>14531</v>
      </c>
      <c r="H2">
        <v>11889</v>
      </c>
      <c r="I2" t="s">
        <v>53</v>
      </c>
      <c r="J2" t="s">
        <v>15</v>
      </c>
      <c r="K2">
        <v>2019</v>
      </c>
    </row>
    <row r="3" spans="1:11" x14ac:dyDescent="0.25">
      <c r="A3" t="s">
        <v>2</v>
      </c>
      <c r="B3" t="s">
        <v>9</v>
      </c>
      <c r="C3" t="s">
        <v>1</v>
      </c>
      <c r="D3">
        <v>529550</v>
      </c>
      <c r="E3">
        <v>0</v>
      </c>
      <c r="F3">
        <v>529550</v>
      </c>
      <c r="G3">
        <v>432718.00000000012</v>
      </c>
      <c r="H3">
        <v>96831.999999999942</v>
      </c>
      <c r="I3" t="s">
        <v>54</v>
      </c>
      <c r="J3" t="s">
        <v>18</v>
      </c>
      <c r="K3">
        <v>2019</v>
      </c>
    </row>
    <row r="4" spans="1:11" x14ac:dyDescent="0.25">
      <c r="A4" t="s">
        <v>2</v>
      </c>
      <c r="B4" t="s">
        <v>9</v>
      </c>
      <c r="C4" t="s">
        <v>3</v>
      </c>
      <c r="D4">
        <v>15022</v>
      </c>
      <c r="E4">
        <v>0</v>
      </c>
      <c r="F4">
        <v>15022</v>
      </c>
      <c r="G4">
        <v>10730</v>
      </c>
      <c r="H4">
        <v>4292</v>
      </c>
      <c r="I4" t="s">
        <v>55</v>
      </c>
      <c r="J4" t="s">
        <v>22</v>
      </c>
      <c r="K4">
        <v>2019</v>
      </c>
    </row>
    <row r="5" spans="1:11" x14ac:dyDescent="0.25">
      <c r="A5" t="s">
        <v>2</v>
      </c>
      <c r="B5" t="s">
        <v>9</v>
      </c>
      <c r="C5" t="s">
        <v>4</v>
      </c>
      <c r="D5">
        <v>352100</v>
      </c>
      <c r="E5">
        <v>0</v>
      </c>
      <c r="F5">
        <v>352100</v>
      </c>
      <c r="G5">
        <v>261560</v>
      </c>
      <c r="H5">
        <v>90540</v>
      </c>
      <c r="I5" t="s">
        <v>56</v>
      </c>
      <c r="J5" t="s">
        <v>17</v>
      </c>
      <c r="K5">
        <v>2019</v>
      </c>
    </row>
    <row r="6" spans="1:11" x14ac:dyDescent="0.25">
      <c r="A6" t="s">
        <v>2</v>
      </c>
      <c r="B6" t="s">
        <v>9</v>
      </c>
      <c r="C6" t="s">
        <v>4</v>
      </c>
      <c r="D6">
        <v>529550</v>
      </c>
      <c r="E6">
        <v>0</v>
      </c>
      <c r="F6">
        <v>529550</v>
      </c>
      <c r="G6">
        <v>393380</v>
      </c>
      <c r="H6">
        <v>136170</v>
      </c>
      <c r="I6" t="s">
        <v>54</v>
      </c>
      <c r="J6" t="s">
        <v>18</v>
      </c>
      <c r="K6">
        <v>2019</v>
      </c>
    </row>
    <row r="7" spans="1:11" x14ac:dyDescent="0.25">
      <c r="A7" t="s">
        <v>2</v>
      </c>
      <c r="B7" t="s">
        <v>9</v>
      </c>
      <c r="C7" t="s">
        <v>5</v>
      </c>
      <c r="D7">
        <v>352100</v>
      </c>
      <c r="E7">
        <v>0</v>
      </c>
      <c r="F7">
        <v>352100</v>
      </c>
      <c r="G7">
        <v>261560</v>
      </c>
      <c r="H7">
        <v>90540</v>
      </c>
      <c r="I7" t="s">
        <v>56</v>
      </c>
      <c r="J7" t="s">
        <v>17</v>
      </c>
      <c r="K7">
        <v>2019</v>
      </c>
    </row>
    <row r="8" spans="1:11" x14ac:dyDescent="0.25">
      <c r="A8" t="s">
        <v>2</v>
      </c>
      <c r="B8" t="s">
        <v>9</v>
      </c>
      <c r="C8" t="s">
        <v>7</v>
      </c>
      <c r="D8">
        <v>11802</v>
      </c>
      <c r="E8">
        <v>0</v>
      </c>
      <c r="F8">
        <v>11802</v>
      </c>
      <c r="G8">
        <v>8430</v>
      </c>
      <c r="H8">
        <v>3372</v>
      </c>
      <c r="I8" t="s">
        <v>57</v>
      </c>
      <c r="J8" t="s">
        <v>20</v>
      </c>
      <c r="K8">
        <v>2019</v>
      </c>
    </row>
    <row r="9" spans="1:11" x14ac:dyDescent="0.25">
      <c r="A9" t="s">
        <v>2</v>
      </c>
      <c r="B9" t="s">
        <v>9</v>
      </c>
      <c r="C9" t="s">
        <v>6</v>
      </c>
      <c r="D9">
        <v>1841</v>
      </c>
      <c r="E9">
        <v>18.41</v>
      </c>
      <c r="F9">
        <v>1822.59</v>
      </c>
      <c r="G9">
        <v>1315</v>
      </c>
      <c r="H9">
        <v>507.58999999999992</v>
      </c>
      <c r="I9" t="s">
        <v>58</v>
      </c>
      <c r="J9" t="s">
        <v>19</v>
      </c>
      <c r="K9">
        <v>2019</v>
      </c>
    </row>
    <row r="10" spans="1:11" x14ac:dyDescent="0.25">
      <c r="A10" t="s">
        <v>2</v>
      </c>
      <c r="B10" t="s">
        <v>9</v>
      </c>
      <c r="C10" t="s">
        <v>5</v>
      </c>
      <c r="D10">
        <v>1038100</v>
      </c>
      <c r="E10">
        <v>20762</v>
      </c>
      <c r="F10">
        <v>1017338</v>
      </c>
      <c r="G10">
        <v>771160</v>
      </c>
      <c r="H10">
        <v>246178</v>
      </c>
      <c r="I10" t="s">
        <v>59</v>
      </c>
      <c r="J10" t="s">
        <v>23</v>
      </c>
      <c r="K10">
        <v>2018</v>
      </c>
    </row>
    <row r="11" spans="1:11" x14ac:dyDescent="0.25">
      <c r="A11" t="s">
        <v>2</v>
      </c>
      <c r="B11" t="s">
        <v>9</v>
      </c>
      <c r="C11" t="s">
        <v>5</v>
      </c>
      <c r="D11">
        <v>1006950</v>
      </c>
      <c r="E11">
        <v>20139</v>
      </c>
      <c r="F11">
        <v>986811</v>
      </c>
      <c r="G11">
        <v>748020</v>
      </c>
      <c r="H11">
        <v>238791</v>
      </c>
      <c r="I11" t="s">
        <v>60</v>
      </c>
      <c r="J11" t="s">
        <v>23</v>
      </c>
      <c r="K11">
        <v>2019</v>
      </c>
    </row>
    <row r="12" spans="1:11" x14ac:dyDescent="0.25">
      <c r="A12" t="s">
        <v>2</v>
      </c>
      <c r="B12" t="s">
        <v>9</v>
      </c>
      <c r="C12" t="s">
        <v>6</v>
      </c>
      <c r="D12">
        <v>1006950</v>
      </c>
      <c r="E12">
        <v>20139</v>
      </c>
      <c r="F12">
        <v>986811</v>
      </c>
      <c r="G12">
        <v>748020</v>
      </c>
      <c r="H12">
        <v>238791</v>
      </c>
      <c r="I12" t="s">
        <v>60</v>
      </c>
      <c r="J12" t="s">
        <v>23</v>
      </c>
      <c r="K12">
        <v>2019</v>
      </c>
    </row>
    <row r="13" spans="1:11" x14ac:dyDescent="0.25">
      <c r="A13" t="s">
        <v>2</v>
      </c>
      <c r="B13" t="s">
        <v>9</v>
      </c>
      <c r="C13" t="s">
        <v>7</v>
      </c>
      <c r="D13">
        <v>1038100</v>
      </c>
      <c r="E13">
        <v>20762</v>
      </c>
      <c r="F13">
        <v>1017338</v>
      </c>
      <c r="G13">
        <v>771160</v>
      </c>
      <c r="H13">
        <v>246178</v>
      </c>
      <c r="I13" t="s">
        <v>59</v>
      </c>
      <c r="J13" t="s">
        <v>23</v>
      </c>
      <c r="K13">
        <v>2018</v>
      </c>
    </row>
    <row r="14" spans="1:11" x14ac:dyDescent="0.25">
      <c r="A14" t="s">
        <v>2</v>
      </c>
      <c r="B14" t="s">
        <v>9</v>
      </c>
      <c r="C14" t="s">
        <v>1</v>
      </c>
      <c r="D14">
        <v>51600</v>
      </c>
      <c r="E14">
        <v>1548</v>
      </c>
      <c r="F14">
        <v>50052</v>
      </c>
      <c r="G14">
        <v>28380</v>
      </c>
      <c r="H14">
        <v>21672</v>
      </c>
      <c r="I14" t="s">
        <v>61</v>
      </c>
      <c r="J14" t="s">
        <v>28</v>
      </c>
      <c r="K14">
        <v>2019</v>
      </c>
    </row>
    <row r="15" spans="1:11" x14ac:dyDescent="0.25">
      <c r="A15" t="s">
        <v>2</v>
      </c>
      <c r="B15" t="s">
        <v>9</v>
      </c>
      <c r="C15" t="s">
        <v>3</v>
      </c>
      <c r="D15">
        <v>13706</v>
      </c>
      <c r="E15">
        <v>411.18</v>
      </c>
      <c r="F15">
        <v>13294.82</v>
      </c>
      <c r="G15">
        <v>9790</v>
      </c>
      <c r="H15">
        <v>3504.82</v>
      </c>
      <c r="I15" t="s">
        <v>62</v>
      </c>
      <c r="J15" t="s">
        <v>16</v>
      </c>
      <c r="K15">
        <v>2019</v>
      </c>
    </row>
    <row r="16" spans="1:11" x14ac:dyDescent="0.25">
      <c r="A16" t="s">
        <v>2</v>
      </c>
      <c r="B16" t="s">
        <v>9</v>
      </c>
      <c r="C16" t="s">
        <v>3</v>
      </c>
      <c r="D16">
        <v>628950</v>
      </c>
      <c r="E16">
        <v>18868.5</v>
      </c>
      <c r="F16">
        <v>610081.5</v>
      </c>
      <c r="G16">
        <v>467220</v>
      </c>
      <c r="H16">
        <v>142861.5</v>
      </c>
      <c r="I16" t="s">
        <v>63</v>
      </c>
      <c r="J16" t="s">
        <v>22</v>
      </c>
      <c r="K16">
        <v>2018</v>
      </c>
    </row>
    <row r="17" spans="1:11" x14ac:dyDescent="0.25">
      <c r="A17" t="s">
        <v>2</v>
      </c>
      <c r="B17" t="s">
        <v>9</v>
      </c>
      <c r="C17" t="s">
        <v>7</v>
      </c>
      <c r="D17">
        <v>667450</v>
      </c>
      <c r="E17">
        <v>26698</v>
      </c>
      <c r="F17">
        <v>640752</v>
      </c>
      <c r="G17">
        <v>495820</v>
      </c>
      <c r="H17">
        <v>144932</v>
      </c>
      <c r="I17" t="s">
        <v>55</v>
      </c>
      <c r="J17" t="s">
        <v>22</v>
      </c>
      <c r="K17">
        <v>2019</v>
      </c>
    </row>
    <row r="18" spans="1:11" x14ac:dyDescent="0.25">
      <c r="A18" t="s">
        <v>2</v>
      </c>
      <c r="B18" t="s">
        <v>9</v>
      </c>
      <c r="C18" t="s">
        <v>3</v>
      </c>
      <c r="D18">
        <v>8113</v>
      </c>
      <c r="E18">
        <v>405.65</v>
      </c>
      <c r="F18">
        <v>7707.35</v>
      </c>
      <c r="G18">
        <v>5795</v>
      </c>
      <c r="H18">
        <v>1912.35</v>
      </c>
      <c r="I18" t="s">
        <v>59</v>
      </c>
      <c r="J18" t="s">
        <v>23</v>
      </c>
      <c r="K18">
        <v>2018</v>
      </c>
    </row>
    <row r="19" spans="1:11" x14ac:dyDescent="0.25">
      <c r="A19" t="s">
        <v>2</v>
      </c>
      <c r="B19" t="s">
        <v>9</v>
      </c>
      <c r="C19" t="s">
        <v>4</v>
      </c>
      <c r="D19">
        <v>9604</v>
      </c>
      <c r="E19">
        <v>480.2</v>
      </c>
      <c r="F19">
        <v>9123.7999999999993</v>
      </c>
      <c r="G19">
        <v>6860</v>
      </c>
      <c r="H19">
        <v>2263.7999999999988</v>
      </c>
      <c r="I19" t="s">
        <v>53</v>
      </c>
      <c r="J19" t="s">
        <v>15</v>
      </c>
      <c r="K19">
        <v>2019</v>
      </c>
    </row>
    <row r="20" spans="1:11" x14ac:dyDescent="0.25">
      <c r="A20" t="s">
        <v>2</v>
      </c>
      <c r="B20" t="s">
        <v>9</v>
      </c>
      <c r="C20" t="s">
        <v>7</v>
      </c>
      <c r="D20">
        <v>8113</v>
      </c>
      <c r="E20">
        <v>405.65</v>
      </c>
      <c r="F20">
        <v>7707.35</v>
      </c>
      <c r="G20">
        <v>5795</v>
      </c>
      <c r="H20">
        <v>1912.35</v>
      </c>
      <c r="I20" t="s">
        <v>59</v>
      </c>
      <c r="J20" t="s">
        <v>23</v>
      </c>
      <c r="K20">
        <v>2018</v>
      </c>
    </row>
    <row r="21" spans="1:11" x14ac:dyDescent="0.25">
      <c r="A21" t="s">
        <v>2</v>
      </c>
      <c r="B21" t="s">
        <v>9</v>
      </c>
      <c r="C21" t="s">
        <v>1</v>
      </c>
      <c r="D21">
        <v>7112</v>
      </c>
      <c r="E21">
        <v>355.6</v>
      </c>
      <c r="F21">
        <v>6756.4</v>
      </c>
      <c r="G21">
        <v>5588</v>
      </c>
      <c r="H21">
        <v>1168.4000000000001</v>
      </c>
      <c r="I21" t="s">
        <v>64</v>
      </c>
      <c r="J21" t="s">
        <v>24</v>
      </c>
      <c r="K21">
        <v>2018</v>
      </c>
    </row>
    <row r="22" spans="1:11" x14ac:dyDescent="0.25">
      <c r="A22" t="s">
        <v>2</v>
      </c>
      <c r="B22" t="s">
        <v>9</v>
      </c>
      <c r="C22" t="s">
        <v>6</v>
      </c>
      <c r="D22">
        <v>45940</v>
      </c>
      <c r="E22">
        <v>2297</v>
      </c>
      <c r="F22">
        <v>43643</v>
      </c>
      <c r="G22">
        <v>22970</v>
      </c>
      <c r="H22">
        <v>20673</v>
      </c>
      <c r="I22" t="s">
        <v>64</v>
      </c>
      <c r="J22" t="s">
        <v>24</v>
      </c>
      <c r="K22">
        <v>2018</v>
      </c>
    </row>
    <row r="23" spans="1:11" x14ac:dyDescent="0.25">
      <c r="A23" t="s">
        <v>2</v>
      </c>
      <c r="B23" t="s">
        <v>9</v>
      </c>
      <c r="C23" t="s">
        <v>7</v>
      </c>
      <c r="D23">
        <v>472500</v>
      </c>
      <c r="E23">
        <v>23625</v>
      </c>
      <c r="F23">
        <v>448875</v>
      </c>
      <c r="G23">
        <v>351000</v>
      </c>
      <c r="H23">
        <v>97875</v>
      </c>
      <c r="I23" t="s">
        <v>62</v>
      </c>
      <c r="J23" t="s">
        <v>16</v>
      </c>
      <c r="K23">
        <v>2019</v>
      </c>
    </row>
    <row r="24" spans="1:11" x14ac:dyDescent="0.25">
      <c r="A24" t="s">
        <v>2</v>
      </c>
      <c r="B24" t="s">
        <v>9</v>
      </c>
      <c r="C24" t="s">
        <v>3</v>
      </c>
      <c r="D24">
        <v>511000</v>
      </c>
      <c r="E24">
        <v>30660</v>
      </c>
      <c r="F24">
        <v>480340</v>
      </c>
      <c r="G24">
        <v>379600</v>
      </c>
      <c r="H24">
        <v>100740</v>
      </c>
      <c r="I24" t="s">
        <v>65</v>
      </c>
      <c r="J24" t="s">
        <v>25</v>
      </c>
      <c r="K24">
        <v>2019</v>
      </c>
    </row>
    <row r="25" spans="1:11" x14ac:dyDescent="0.25">
      <c r="A25" t="s">
        <v>2</v>
      </c>
      <c r="B25" t="s">
        <v>9</v>
      </c>
      <c r="C25" t="s">
        <v>5</v>
      </c>
      <c r="D25">
        <v>20020</v>
      </c>
      <c r="E25">
        <v>1201.2</v>
      </c>
      <c r="F25">
        <v>18818.8</v>
      </c>
      <c r="G25">
        <v>10010</v>
      </c>
      <c r="H25">
        <v>8808.7999999999993</v>
      </c>
      <c r="I25" t="s">
        <v>66</v>
      </c>
      <c r="J25" t="s">
        <v>21</v>
      </c>
      <c r="K25">
        <v>2019</v>
      </c>
    </row>
    <row r="26" spans="1:11" x14ac:dyDescent="0.25">
      <c r="A26" t="s">
        <v>2</v>
      </c>
      <c r="B26" t="s">
        <v>9</v>
      </c>
      <c r="C26" t="s">
        <v>4</v>
      </c>
      <c r="D26">
        <v>14875</v>
      </c>
      <c r="E26">
        <v>1041.25</v>
      </c>
      <c r="F26">
        <v>13833.75</v>
      </c>
      <c r="G26">
        <v>10625</v>
      </c>
      <c r="H26">
        <v>3208.75</v>
      </c>
      <c r="I26" t="s">
        <v>67</v>
      </c>
      <c r="J26" t="s">
        <v>18</v>
      </c>
      <c r="K26">
        <v>2018</v>
      </c>
    </row>
    <row r="27" spans="1:11" x14ac:dyDescent="0.25">
      <c r="A27" t="s">
        <v>2</v>
      </c>
      <c r="B27" t="s">
        <v>9</v>
      </c>
      <c r="C27" t="s">
        <v>5</v>
      </c>
      <c r="D27">
        <v>11760</v>
      </c>
      <c r="E27">
        <v>823.2</v>
      </c>
      <c r="F27">
        <v>10936.8</v>
      </c>
      <c r="G27">
        <v>5880</v>
      </c>
      <c r="H27">
        <v>5056.7999999999993</v>
      </c>
      <c r="I27" t="s">
        <v>67</v>
      </c>
      <c r="J27" t="s">
        <v>18</v>
      </c>
      <c r="K27">
        <v>2018</v>
      </c>
    </row>
    <row r="28" spans="1:11" x14ac:dyDescent="0.25">
      <c r="A28" t="s">
        <v>2</v>
      </c>
      <c r="B28" t="s">
        <v>9</v>
      </c>
      <c r="C28" t="s">
        <v>3</v>
      </c>
      <c r="D28">
        <v>12900</v>
      </c>
      <c r="E28">
        <v>1032</v>
      </c>
      <c r="F28">
        <v>11868</v>
      </c>
      <c r="G28">
        <v>6450</v>
      </c>
      <c r="H28">
        <v>5418</v>
      </c>
      <c r="I28" t="s">
        <v>57</v>
      </c>
      <c r="J28" t="s">
        <v>20</v>
      </c>
      <c r="K28">
        <v>2019</v>
      </c>
    </row>
    <row r="29" spans="1:11" x14ac:dyDescent="0.25">
      <c r="A29" t="s">
        <v>2</v>
      </c>
      <c r="B29" t="s">
        <v>9</v>
      </c>
      <c r="C29" t="s">
        <v>4</v>
      </c>
      <c r="D29">
        <v>8813</v>
      </c>
      <c r="E29">
        <v>705.04</v>
      </c>
      <c r="F29">
        <v>8107.96</v>
      </c>
      <c r="G29">
        <v>6295</v>
      </c>
      <c r="H29">
        <v>1812.96</v>
      </c>
      <c r="I29" t="s">
        <v>61</v>
      </c>
      <c r="J29" t="s">
        <v>28</v>
      </c>
      <c r="K29">
        <v>2019</v>
      </c>
    </row>
    <row r="30" spans="1:11" x14ac:dyDescent="0.25">
      <c r="A30" t="s">
        <v>2</v>
      </c>
      <c r="B30" t="s">
        <v>9</v>
      </c>
      <c r="C30" t="s">
        <v>4</v>
      </c>
      <c r="D30">
        <v>7665</v>
      </c>
      <c r="E30">
        <v>613.20000000000005</v>
      </c>
      <c r="F30">
        <v>7051.8</v>
      </c>
      <c r="G30">
        <v>5475</v>
      </c>
      <c r="H30">
        <v>1576.8</v>
      </c>
      <c r="I30" t="s">
        <v>65</v>
      </c>
      <c r="J30" t="s">
        <v>25</v>
      </c>
      <c r="K30">
        <v>2019</v>
      </c>
    </row>
    <row r="31" spans="1:11" x14ac:dyDescent="0.25">
      <c r="A31" t="s">
        <v>2</v>
      </c>
      <c r="B31" t="s">
        <v>9</v>
      </c>
      <c r="C31" t="s">
        <v>4</v>
      </c>
      <c r="D31">
        <v>27320</v>
      </c>
      <c r="E31">
        <v>2185.6</v>
      </c>
      <c r="F31">
        <v>25134.400000000001</v>
      </c>
      <c r="G31">
        <v>13660</v>
      </c>
      <c r="H31">
        <v>11474.4</v>
      </c>
      <c r="I31" t="s">
        <v>56</v>
      </c>
      <c r="J31" t="s">
        <v>17</v>
      </c>
      <c r="K31">
        <v>2019</v>
      </c>
    </row>
    <row r="32" spans="1:11" x14ac:dyDescent="0.25">
      <c r="A32" t="s">
        <v>2</v>
      </c>
      <c r="B32" t="s">
        <v>9</v>
      </c>
      <c r="C32" t="s">
        <v>4</v>
      </c>
      <c r="D32">
        <v>11186</v>
      </c>
      <c r="E32">
        <v>894.88</v>
      </c>
      <c r="F32">
        <v>10291.120000000001</v>
      </c>
      <c r="G32">
        <v>7990</v>
      </c>
      <c r="H32">
        <v>2301.1200000000008</v>
      </c>
      <c r="I32" t="s">
        <v>66</v>
      </c>
      <c r="J32" t="s">
        <v>21</v>
      </c>
      <c r="K32">
        <v>2019</v>
      </c>
    </row>
    <row r="33" spans="1:11" x14ac:dyDescent="0.25">
      <c r="A33" t="s">
        <v>2</v>
      </c>
      <c r="B33" t="s">
        <v>9</v>
      </c>
      <c r="C33" t="s">
        <v>4</v>
      </c>
      <c r="D33">
        <v>16863</v>
      </c>
      <c r="E33">
        <v>1349.04</v>
      </c>
      <c r="F33">
        <v>15513.96</v>
      </c>
      <c r="G33">
        <v>12045</v>
      </c>
      <c r="H33">
        <v>3468.9599999999991</v>
      </c>
      <c r="I33" t="s">
        <v>63</v>
      </c>
      <c r="J33" t="s">
        <v>22</v>
      </c>
      <c r="K33">
        <v>2018</v>
      </c>
    </row>
    <row r="34" spans="1:11" x14ac:dyDescent="0.25">
      <c r="A34" t="s">
        <v>2</v>
      </c>
      <c r="B34" t="s">
        <v>9</v>
      </c>
      <c r="C34" t="s">
        <v>4</v>
      </c>
      <c r="D34">
        <v>38680</v>
      </c>
      <c r="E34">
        <v>3094.4</v>
      </c>
      <c r="F34">
        <v>35585.599999999999</v>
      </c>
      <c r="G34">
        <v>19340</v>
      </c>
      <c r="H34">
        <v>16245.6</v>
      </c>
      <c r="I34" t="s">
        <v>55</v>
      </c>
      <c r="J34" t="s">
        <v>22</v>
      </c>
      <c r="K34">
        <v>2019</v>
      </c>
    </row>
    <row r="35" spans="1:11" x14ac:dyDescent="0.25">
      <c r="A35" t="s">
        <v>2</v>
      </c>
      <c r="B35" t="s">
        <v>9</v>
      </c>
      <c r="C35" t="s">
        <v>4</v>
      </c>
      <c r="D35">
        <v>751100</v>
      </c>
      <c r="E35">
        <v>60088</v>
      </c>
      <c r="F35">
        <v>691012</v>
      </c>
      <c r="G35">
        <v>557960</v>
      </c>
      <c r="H35">
        <v>133052</v>
      </c>
      <c r="I35" t="s">
        <v>64</v>
      </c>
      <c r="J35" t="s">
        <v>24</v>
      </c>
      <c r="K35">
        <v>2018</v>
      </c>
    </row>
    <row r="36" spans="1:11" x14ac:dyDescent="0.25">
      <c r="A36" t="s">
        <v>2</v>
      </c>
      <c r="B36" t="s">
        <v>9</v>
      </c>
      <c r="C36" t="s">
        <v>5</v>
      </c>
      <c r="D36">
        <v>16366</v>
      </c>
      <c r="E36">
        <v>1309.28</v>
      </c>
      <c r="F36">
        <v>15056.72</v>
      </c>
      <c r="G36">
        <v>11690</v>
      </c>
      <c r="H36">
        <v>3366.7199999999989</v>
      </c>
      <c r="I36" t="s">
        <v>56</v>
      </c>
      <c r="J36" t="s">
        <v>17</v>
      </c>
      <c r="K36">
        <v>2019</v>
      </c>
    </row>
    <row r="37" spans="1:11" x14ac:dyDescent="0.25">
      <c r="A37" t="s">
        <v>2</v>
      </c>
      <c r="B37" t="s">
        <v>9</v>
      </c>
      <c r="C37" t="s">
        <v>6</v>
      </c>
      <c r="D37">
        <v>16366</v>
      </c>
      <c r="E37">
        <v>1309.28</v>
      </c>
      <c r="F37">
        <v>15056.72</v>
      </c>
      <c r="G37">
        <v>11690</v>
      </c>
      <c r="H37">
        <v>3366.7199999999989</v>
      </c>
      <c r="I37" t="s">
        <v>56</v>
      </c>
      <c r="J37" t="s">
        <v>17</v>
      </c>
      <c r="K37">
        <v>2019</v>
      </c>
    </row>
    <row r="38" spans="1:11" x14ac:dyDescent="0.25">
      <c r="A38" t="s">
        <v>2</v>
      </c>
      <c r="B38" t="s">
        <v>9</v>
      </c>
      <c r="C38" t="s">
        <v>6</v>
      </c>
      <c r="D38">
        <v>147700</v>
      </c>
      <c r="E38">
        <v>11816</v>
      </c>
      <c r="F38">
        <v>135884</v>
      </c>
      <c r="G38">
        <v>109720</v>
      </c>
      <c r="H38">
        <v>26164</v>
      </c>
      <c r="I38" t="s">
        <v>66</v>
      </c>
      <c r="J38" t="s">
        <v>21</v>
      </c>
      <c r="K38">
        <v>2019</v>
      </c>
    </row>
    <row r="39" spans="1:11" x14ac:dyDescent="0.25">
      <c r="A39" t="s">
        <v>2</v>
      </c>
      <c r="B39" t="s">
        <v>9</v>
      </c>
      <c r="C39" t="s">
        <v>7</v>
      </c>
      <c r="D39">
        <v>27320</v>
      </c>
      <c r="E39">
        <v>2185.6</v>
      </c>
      <c r="F39">
        <v>25134.400000000001</v>
      </c>
      <c r="G39">
        <v>13660</v>
      </c>
      <c r="H39">
        <v>11474.4</v>
      </c>
      <c r="I39" t="s">
        <v>56</v>
      </c>
      <c r="J39" t="s">
        <v>17</v>
      </c>
      <c r="K39">
        <v>2019</v>
      </c>
    </row>
    <row r="40" spans="1:11" x14ac:dyDescent="0.25">
      <c r="A40" t="s">
        <v>2</v>
      </c>
      <c r="B40" t="s">
        <v>9</v>
      </c>
      <c r="C40" t="s">
        <v>7</v>
      </c>
      <c r="D40">
        <v>30400</v>
      </c>
      <c r="E40">
        <v>2432</v>
      </c>
      <c r="F40">
        <v>27968</v>
      </c>
      <c r="G40">
        <v>15200</v>
      </c>
      <c r="H40">
        <v>12768</v>
      </c>
      <c r="I40" t="s">
        <v>68</v>
      </c>
      <c r="J40" t="s">
        <v>24</v>
      </c>
      <c r="K40">
        <v>2019</v>
      </c>
    </row>
    <row r="41" spans="1:11" x14ac:dyDescent="0.25">
      <c r="A41" t="s">
        <v>2</v>
      </c>
      <c r="B41" t="s">
        <v>9</v>
      </c>
      <c r="C41" t="s">
        <v>5</v>
      </c>
      <c r="D41">
        <v>457450</v>
      </c>
      <c r="E41">
        <v>41170.5</v>
      </c>
      <c r="F41">
        <v>416279.5</v>
      </c>
      <c r="G41">
        <v>339820</v>
      </c>
      <c r="H41">
        <v>76459.5</v>
      </c>
      <c r="I41" t="s">
        <v>57</v>
      </c>
      <c r="J41" t="s">
        <v>20</v>
      </c>
      <c r="K41">
        <v>2019</v>
      </c>
    </row>
    <row r="42" spans="1:11" x14ac:dyDescent="0.25">
      <c r="A42" t="s">
        <v>2</v>
      </c>
      <c r="B42" t="s">
        <v>9</v>
      </c>
      <c r="C42" t="s">
        <v>1</v>
      </c>
      <c r="D42">
        <v>13260</v>
      </c>
      <c r="E42">
        <v>1193.4000000000001</v>
      </c>
      <c r="F42">
        <v>12066.6</v>
      </c>
      <c r="G42">
        <v>7293.0000000000009</v>
      </c>
      <c r="H42">
        <v>4773.5999999999995</v>
      </c>
      <c r="I42" t="s">
        <v>65</v>
      </c>
      <c r="J42" t="s">
        <v>25</v>
      </c>
      <c r="K42">
        <v>2019</v>
      </c>
    </row>
    <row r="43" spans="1:11" x14ac:dyDescent="0.25">
      <c r="A43" t="s">
        <v>2</v>
      </c>
      <c r="B43" t="s">
        <v>9</v>
      </c>
      <c r="C43" t="s">
        <v>4</v>
      </c>
      <c r="D43">
        <v>2520</v>
      </c>
      <c r="E43">
        <v>226.8</v>
      </c>
      <c r="F43">
        <v>2293.1999999999998</v>
      </c>
      <c r="G43">
        <v>1800</v>
      </c>
      <c r="H43">
        <v>493.19999999999982</v>
      </c>
      <c r="I43" t="s">
        <v>60</v>
      </c>
      <c r="J43" t="s">
        <v>23</v>
      </c>
      <c r="K43">
        <v>2019</v>
      </c>
    </row>
    <row r="44" spans="1:11" x14ac:dyDescent="0.25">
      <c r="A44" t="s">
        <v>2</v>
      </c>
      <c r="B44" t="s">
        <v>9</v>
      </c>
      <c r="C44" t="s">
        <v>6</v>
      </c>
      <c r="D44">
        <v>2520</v>
      </c>
      <c r="E44">
        <v>226.8</v>
      </c>
      <c r="F44">
        <v>2293.1999999999998</v>
      </c>
      <c r="G44">
        <v>1800</v>
      </c>
      <c r="H44">
        <v>493.19999999999982</v>
      </c>
      <c r="I44" t="s">
        <v>60</v>
      </c>
      <c r="J44" t="s">
        <v>23</v>
      </c>
      <c r="K44">
        <v>2019</v>
      </c>
    </row>
    <row r="45" spans="1:11" x14ac:dyDescent="0.25">
      <c r="A45" t="s">
        <v>2</v>
      </c>
      <c r="B45" t="s">
        <v>9</v>
      </c>
      <c r="C45" t="s">
        <v>4</v>
      </c>
      <c r="D45">
        <v>4820</v>
      </c>
      <c r="E45">
        <v>482</v>
      </c>
      <c r="F45">
        <v>4338</v>
      </c>
      <c r="G45">
        <v>2410</v>
      </c>
      <c r="H45">
        <v>1928</v>
      </c>
      <c r="I45" t="s">
        <v>60</v>
      </c>
      <c r="J45" t="s">
        <v>23</v>
      </c>
      <c r="K45">
        <v>2019</v>
      </c>
    </row>
    <row r="46" spans="1:11" x14ac:dyDescent="0.25">
      <c r="A46" t="s">
        <v>2</v>
      </c>
      <c r="B46" t="s">
        <v>9</v>
      </c>
      <c r="C46" t="s">
        <v>5</v>
      </c>
      <c r="D46">
        <v>4820</v>
      </c>
      <c r="E46">
        <v>482</v>
      </c>
      <c r="F46">
        <v>4338</v>
      </c>
      <c r="G46">
        <v>2410</v>
      </c>
      <c r="H46">
        <v>1928</v>
      </c>
      <c r="I46" t="s">
        <v>60</v>
      </c>
      <c r="J46" t="s">
        <v>23</v>
      </c>
      <c r="K46">
        <v>2019</v>
      </c>
    </row>
    <row r="47" spans="1:11" x14ac:dyDescent="0.25">
      <c r="A47" t="s">
        <v>2</v>
      </c>
      <c r="B47" t="s">
        <v>9</v>
      </c>
      <c r="C47" t="s">
        <v>5</v>
      </c>
      <c r="D47">
        <v>18655</v>
      </c>
      <c r="E47">
        <v>1865.5</v>
      </c>
      <c r="F47">
        <v>16789.5</v>
      </c>
      <c r="G47">
        <v>13325</v>
      </c>
      <c r="H47">
        <v>3464.5</v>
      </c>
      <c r="I47" t="s">
        <v>68</v>
      </c>
      <c r="J47" t="s">
        <v>24</v>
      </c>
      <c r="K47">
        <v>2019</v>
      </c>
    </row>
    <row r="48" spans="1:11" x14ac:dyDescent="0.25">
      <c r="A48" t="s">
        <v>2</v>
      </c>
      <c r="B48" t="s">
        <v>9</v>
      </c>
      <c r="C48" t="s">
        <v>6</v>
      </c>
      <c r="D48">
        <v>654500</v>
      </c>
      <c r="E48">
        <v>65450</v>
      </c>
      <c r="F48">
        <v>589050</v>
      </c>
      <c r="G48">
        <v>486200</v>
      </c>
      <c r="H48">
        <v>102850</v>
      </c>
      <c r="I48" t="s">
        <v>67</v>
      </c>
      <c r="J48" t="s">
        <v>18</v>
      </c>
      <c r="K48">
        <v>2018</v>
      </c>
    </row>
    <row r="49" spans="1:11" x14ac:dyDescent="0.25">
      <c r="A49" t="s">
        <v>2</v>
      </c>
      <c r="B49" t="s">
        <v>9</v>
      </c>
      <c r="C49" t="s">
        <v>1</v>
      </c>
      <c r="D49">
        <v>277200</v>
      </c>
      <c r="E49">
        <v>30492</v>
      </c>
      <c r="F49">
        <v>246708</v>
      </c>
      <c r="G49">
        <v>226512</v>
      </c>
      <c r="H49">
        <v>20195.999999999971</v>
      </c>
      <c r="I49" t="s">
        <v>58</v>
      </c>
      <c r="J49" t="s">
        <v>19</v>
      </c>
      <c r="K49">
        <v>2019</v>
      </c>
    </row>
    <row r="50" spans="1:11" x14ac:dyDescent="0.25">
      <c r="A50" t="s">
        <v>2</v>
      </c>
      <c r="B50" t="s">
        <v>9</v>
      </c>
      <c r="C50" t="s">
        <v>3</v>
      </c>
      <c r="D50">
        <v>268100</v>
      </c>
      <c r="E50">
        <v>29491</v>
      </c>
      <c r="F50">
        <v>238609</v>
      </c>
      <c r="G50">
        <v>199160</v>
      </c>
      <c r="H50">
        <v>39449</v>
      </c>
      <c r="I50" t="s">
        <v>53</v>
      </c>
      <c r="J50" t="s">
        <v>15</v>
      </c>
      <c r="K50">
        <v>2019</v>
      </c>
    </row>
    <row r="51" spans="1:11" x14ac:dyDescent="0.25">
      <c r="A51" t="s">
        <v>2</v>
      </c>
      <c r="B51" t="s">
        <v>9</v>
      </c>
      <c r="C51" t="s">
        <v>3</v>
      </c>
      <c r="D51">
        <v>59840</v>
      </c>
      <c r="E51">
        <v>6582.4</v>
      </c>
      <c r="F51">
        <v>53257.599999999999</v>
      </c>
      <c r="G51">
        <v>29920</v>
      </c>
      <c r="H51">
        <v>23337.599999999999</v>
      </c>
      <c r="I51" t="s">
        <v>59</v>
      </c>
      <c r="J51" t="s">
        <v>23</v>
      </c>
      <c r="K51">
        <v>2018</v>
      </c>
    </row>
    <row r="52" spans="1:11" x14ac:dyDescent="0.25">
      <c r="A52" t="s">
        <v>2</v>
      </c>
      <c r="B52" t="s">
        <v>9</v>
      </c>
      <c r="C52" t="s">
        <v>4</v>
      </c>
      <c r="D52">
        <v>59840</v>
      </c>
      <c r="E52">
        <v>6582.4</v>
      </c>
      <c r="F52">
        <v>53257.599999999999</v>
      </c>
      <c r="G52">
        <v>29920</v>
      </c>
      <c r="H52">
        <v>23337.599999999999</v>
      </c>
      <c r="I52" t="s">
        <v>59</v>
      </c>
      <c r="J52" t="s">
        <v>23</v>
      </c>
      <c r="K52">
        <v>2018</v>
      </c>
    </row>
    <row r="53" spans="1:11" x14ac:dyDescent="0.25">
      <c r="A53" t="s">
        <v>2</v>
      </c>
      <c r="B53" t="s">
        <v>9</v>
      </c>
      <c r="C53" t="s">
        <v>4</v>
      </c>
      <c r="D53">
        <v>30620</v>
      </c>
      <c r="E53">
        <v>3674.4</v>
      </c>
      <c r="F53">
        <v>26945.599999999999</v>
      </c>
      <c r="G53">
        <v>15310</v>
      </c>
      <c r="H53">
        <v>11635.6</v>
      </c>
      <c r="I53" t="s">
        <v>54</v>
      </c>
      <c r="J53" t="s">
        <v>18</v>
      </c>
      <c r="K53">
        <v>2019</v>
      </c>
    </row>
    <row r="54" spans="1:11" x14ac:dyDescent="0.25">
      <c r="A54" t="s">
        <v>2</v>
      </c>
      <c r="B54" t="s">
        <v>9</v>
      </c>
      <c r="C54" t="s">
        <v>6</v>
      </c>
      <c r="D54">
        <v>30620</v>
      </c>
      <c r="E54">
        <v>3674.4</v>
      </c>
      <c r="F54">
        <v>26945.599999999999</v>
      </c>
      <c r="G54">
        <v>15310</v>
      </c>
      <c r="H54">
        <v>11635.6</v>
      </c>
      <c r="I54" t="s">
        <v>54</v>
      </c>
      <c r="J54" t="s">
        <v>18</v>
      </c>
      <c r="K54">
        <v>2019</v>
      </c>
    </row>
    <row r="55" spans="1:11" x14ac:dyDescent="0.25">
      <c r="A55" t="s">
        <v>2</v>
      </c>
      <c r="B55" t="s">
        <v>9</v>
      </c>
      <c r="C55" t="s">
        <v>1</v>
      </c>
      <c r="D55">
        <v>8840</v>
      </c>
      <c r="E55">
        <v>1149.2</v>
      </c>
      <c r="F55">
        <v>7690.8</v>
      </c>
      <c r="G55">
        <v>4862</v>
      </c>
      <c r="H55">
        <v>2828.8</v>
      </c>
      <c r="I55" t="s">
        <v>63</v>
      </c>
      <c r="J55" t="s">
        <v>22</v>
      </c>
      <c r="K55">
        <v>2018</v>
      </c>
    </row>
    <row r="56" spans="1:11" x14ac:dyDescent="0.25">
      <c r="A56" t="s">
        <v>2</v>
      </c>
      <c r="B56" t="s">
        <v>9</v>
      </c>
      <c r="C56" t="s">
        <v>4</v>
      </c>
      <c r="D56">
        <v>54160</v>
      </c>
      <c r="E56">
        <v>7040.8</v>
      </c>
      <c r="F56">
        <v>47119.199999999997</v>
      </c>
      <c r="G56">
        <v>27080</v>
      </c>
      <c r="H56">
        <v>20039.2</v>
      </c>
      <c r="I56" t="s">
        <v>62</v>
      </c>
      <c r="J56" t="s">
        <v>16</v>
      </c>
      <c r="K56">
        <v>2019</v>
      </c>
    </row>
    <row r="57" spans="1:11" x14ac:dyDescent="0.25">
      <c r="A57" t="s">
        <v>2</v>
      </c>
      <c r="B57" t="s">
        <v>9</v>
      </c>
      <c r="C57" t="s">
        <v>4</v>
      </c>
      <c r="D57">
        <v>124950</v>
      </c>
      <c r="E57">
        <v>16243.5</v>
      </c>
      <c r="F57">
        <v>108706.5</v>
      </c>
      <c r="G57">
        <v>92820</v>
      </c>
      <c r="H57">
        <v>15886.5</v>
      </c>
      <c r="I57" t="s">
        <v>68</v>
      </c>
      <c r="J57" t="s">
        <v>24</v>
      </c>
      <c r="K57">
        <v>2019</v>
      </c>
    </row>
    <row r="58" spans="1:11" x14ac:dyDescent="0.25">
      <c r="A58" t="s">
        <v>2</v>
      </c>
      <c r="B58" t="s">
        <v>9</v>
      </c>
      <c r="C58" t="s">
        <v>1</v>
      </c>
      <c r="D58">
        <v>1960</v>
      </c>
      <c r="E58">
        <v>274.39999999999998</v>
      </c>
      <c r="F58">
        <v>1685.6</v>
      </c>
      <c r="G58">
        <v>1540</v>
      </c>
      <c r="H58">
        <v>145.59999999999971</v>
      </c>
      <c r="I58" t="s">
        <v>54</v>
      </c>
      <c r="J58" t="s">
        <v>18</v>
      </c>
      <c r="K58">
        <v>2019</v>
      </c>
    </row>
    <row r="59" spans="1:11" x14ac:dyDescent="0.25">
      <c r="A59" t="s">
        <v>2</v>
      </c>
      <c r="B59" t="s">
        <v>9</v>
      </c>
      <c r="C59" t="s">
        <v>6</v>
      </c>
      <c r="D59">
        <v>1960</v>
      </c>
      <c r="E59">
        <v>274.39999999999998</v>
      </c>
      <c r="F59">
        <v>1685.6</v>
      </c>
      <c r="G59">
        <v>1400</v>
      </c>
      <c r="H59">
        <v>285.59999999999991</v>
      </c>
      <c r="I59" t="s">
        <v>54</v>
      </c>
      <c r="J59" t="s">
        <v>18</v>
      </c>
      <c r="K59">
        <v>2019</v>
      </c>
    </row>
    <row r="60" spans="1:11" x14ac:dyDescent="0.25">
      <c r="A60" t="s">
        <v>2</v>
      </c>
      <c r="B60" t="s">
        <v>9</v>
      </c>
      <c r="C60" t="s">
        <v>3</v>
      </c>
      <c r="D60">
        <v>419650</v>
      </c>
      <c r="E60">
        <v>58751</v>
      </c>
      <c r="F60">
        <v>360899</v>
      </c>
      <c r="G60">
        <v>311740</v>
      </c>
      <c r="H60">
        <v>49159</v>
      </c>
      <c r="I60" t="s">
        <v>61</v>
      </c>
      <c r="J60" t="s">
        <v>28</v>
      </c>
      <c r="K60">
        <v>2019</v>
      </c>
    </row>
    <row r="61" spans="1:11" x14ac:dyDescent="0.25">
      <c r="A61" t="s">
        <v>2</v>
      </c>
      <c r="B61" t="s">
        <v>9</v>
      </c>
      <c r="C61" t="s">
        <v>4</v>
      </c>
      <c r="D61">
        <v>23160</v>
      </c>
      <c r="E61">
        <v>3474</v>
      </c>
      <c r="F61">
        <v>19686</v>
      </c>
      <c r="G61">
        <v>11580</v>
      </c>
      <c r="H61">
        <v>8106</v>
      </c>
      <c r="I61" t="s">
        <v>58</v>
      </c>
      <c r="J61" t="s">
        <v>19</v>
      </c>
      <c r="K61">
        <v>2019</v>
      </c>
    </row>
    <row r="62" spans="1:11" x14ac:dyDescent="0.25">
      <c r="A62" t="s">
        <v>2</v>
      </c>
      <c r="B62" t="s">
        <v>8</v>
      </c>
      <c r="C62" t="s">
        <v>1</v>
      </c>
      <c r="D62">
        <v>32370</v>
      </c>
      <c r="E62">
        <v>0</v>
      </c>
      <c r="F62">
        <v>32370</v>
      </c>
      <c r="G62">
        <v>17803.5</v>
      </c>
      <c r="H62">
        <v>14566.5</v>
      </c>
      <c r="I62" t="s">
        <v>53</v>
      </c>
      <c r="J62" t="s">
        <v>15</v>
      </c>
      <c r="K62">
        <v>2019</v>
      </c>
    </row>
    <row r="63" spans="1:11" x14ac:dyDescent="0.25">
      <c r="A63" t="s">
        <v>2</v>
      </c>
      <c r="B63" t="s">
        <v>8</v>
      </c>
      <c r="C63" t="s">
        <v>4</v>
      </c>
      <c r="D63">
        <v>5840</v>
      </c>
      <c r="E63">
        <v>0</v>
      </c>
      <c r="F63">
        <v>5840</v>
      </c>
      <c r="G63">
        <v>2920</v>
      </c>
      <c r="H63">
        <v>2920</v>
      </c>
      <c r="I63" t="s">
        <v>62</v>
      </c>
      <c r="J63" t="s">
        <v>16</v>
      </c>
      <c r="K63">
        <v>2019</v>
      </c>
    </row>
    <row r="64" spans="1:11" x14ac:dyDescent="0.25">
      <c r="A64" t="s">
        <v>2</v>
      </c>
      <c r="B64" t="s">
        <v>8</v>
      </c>
      <c r="C64" t="s">
        <v>4</v>
      </c>
      <c r="D64">
        <v>603750</v>
      </c>
      <c r="E64">
        <v>0</v>
      </c>
      <c r="F64">
        <v>603750</v>
      </c>
      <c r="G64">
        <v>448500</v>
      </c>
      <c r="H64">
        <v>155250</v>
      </c>
      <c r="I64" t="s">
        <v>64</v>
      </c>
      <c r="J64" t="s">
        <v>24</v>
      </c>
      <c r="K64">
        <v>2018</v>
      </c>
    </row>
    <row r="65" spans="1:11" x14ac:dyDescent="0.25">
      <c r="A65" t="s">
        <v>2</v>
      </c>
      <c r="B65" t="s">
        <v>8</v>
      </c>
      <c r="C65" t="s">
        <v>4</v>
      </c>
      <c r="D65">
        <v>36340</v>
      </c>
      <c r="E65">
        <v>0</v>
      </c>
      <c r="F65">
        <v>36340</v>
      </c>
      <c r="G65">
        <v>18170</v>
      </c>
      <c r="H65">
        <v>18170</v>
      </c>
      <c r="I65" t="s">
        <v>54</v>
      </c>
      <c r="J65" t="s">
        <v>18</v>
      </c>
      <c r="K65">
        <v>2019</v>
      </c>
    </row>
    <row r="66" spans="1:11" x14ac:dyDescent="0.25">
      <c r="A66" t="s">
        <v>2</v>
      </c>
      <c r="B66" t="s">
        <v>8</v>
      </c>
      <c r="C66" t="s">
        <v>6</v>
      </c>
      <c r="D66">
        <v>36340</v>
      </c>
      <c r="E66">
        <v>0</v>
      </c>
      <c r="F66">
        <v>36340</v>
      </c>
      <c r="G66">
        <v>18170</v>
      </c>
      <c r="H66">
        <v>18170</v>
      </c>
      <c r="I66" t="s">
        <v>54</v>
      </c>
      <c r="J66" t="s">
        <v>18</v>
      </c>
      <c r="K66">
        <v>2019</v>
      </c>
    </row>
    <row r="67" spans="1:11" x14ac:dyDescent="0.25">
      <c r="A67" t="s">
        <v>2</v>
      </c>
      <c r="B67" t="s">
        <v>8</v>
      </c>
      <c r="C67" t="s">
        <v>6</v>
      </c>
      <c r="D67">
        <v>9282</v>
      </c>
      <c r="E67">
        <v>92.82</v>
      </c>
      <c r="F67">
        <v>9189.18</v>
      </c>
      <c r="G67">
        <v>6630</v>
      </c>
      <c r="H67">
        <v>2559.1799999999998</v>
      </c>
      <c r="I67" t="s">
        <v>58</v>
      </c>
      <c r="J67" t="s">
        <v>19</v>
      </c>
      <c r="K67">
        <v>2019</v>
      </c>
    </row>
    <row r="68" spans="1:11" x14ac:dyDescent="0.25">
      <c r="A68" t="s">
        <v>2</v>
      </c>
      <c r="B68" t="s">
        <v>8</v>
      </c>
      <c r="C68" t="s">
        <v>3</v>
      </c>
      <c r="D68">
        <v>12810</v>
      </c>
      <c r="E68">
        <v>128.1</v>
      </c>
      <c r="F68">
        <v>12681.9</v>
      </c>
      <c r="G68">
        <v>9150</v>
      </c>
      <c r="H68">
        <v>3531.9</v>
      </c>
      <c r="I68" t="s">
        <v>66</v>
      </c>
      <c r="J68" t="s">
        <v>21</v>
      </c>
      <c r="K68">
        <v>2019</v>
      </c>
    </row>
    <row r="69" spans="1:11" x14ac:dyDescent="0.25">
      <c r="A69" t="s">
        <v>2</v>
      </c>
      <c r="B69" t="s">
        <v>8</v>
      </c>
      <c r="C69" t="s">
        <v>5</v>
      </c>
      <c r="D69">
        <v>14644</v>
      </c>
      <c r="E69">
        <v>146.44</v>
      </c>
      <c r="F69">
        <v>14497.56</v>
      </c>
      <c r="G69">
        <v>10460</v>
      </c>
      <c r="H69">
        <v>4037.559999999999</v>
      </c>
      <c r="I69" t="s">
        <v>64</v>
      </c>
      <c r="J69" t="s">
        <v>24</v>
      </c>
      <c r="K69">
        <v>2018</v>
      </c>
    </row>
    <row r="70" spans="1:11" x14ac:dyDescent="0.25">
      <c r="A70" t="s">
        <v>2</v>
      </c>
      <c r="B70" t="s">
        <v>8</v>
      </c>
      <c r="C70" t="s">
        <v>6</v>
      </c>
      <c r="D70">
        <v>330225</v>
      </c>
      <c r="E70">
        <v>3302.25</v>
      </c>
      <c r="F70">
        <v>326922.75</v>
      </c>
      <c r="G70">
        <v>245310</v>
      </c>
      <c r="H70">
        <v>81612.75</v>
      </c>
      <c r="I70" t="s">
        <v>61</v>
      </c>
      <c r="J70" t="s">
        <v>28</v>
      </c>
      <c r="K70">
        <v>2019</v>
      </c>
    </row>
    <row r="71" spans="1:11" x14ac:dyDescent="0.25">
      <c r="A71" t="s">
        <v>2</v>
      </c>
      <c r="B71" t="s">
        <v>8</v>
      </c>
      <c r="C71" t="s">
        <v>1</v>
      </c>
      <c r="D71">
        <v>998200</v>
      </c>
      <c r="E71">
        <v>19964</v>
      </c>
      <c r="F71">
        <v>978236</v>
      </c>
      <c r="G71">
        <v>815672.00000000012</v>
      </c>
      <c r="H71">
        <v>162563.99999999991</v>
      </c>
      <c r="I71" t="s">
        <v>54</v>
      </c>
      <c r="J71" t="s">
        <v>18</v>
      </c>
      <c r="K71">
        <v>2019</v>
      </c>
    </row>
    <row r="72" spans="1:11" x14ac:dyDescent="0.25">
      <c r="A72" t="s">
        <v>2</v>
      </c>
      <c r="B72" t="s">
        <v>8</v>
      </c>
      <c r="C72" t="s">
        <v>4</v>
      </c>
      <c r="D72">
        <v>998200</v>
      </c>
      <c r="E72">
        <v>19964</v>
      </c>
      <c r="F72">
        <v>978236</v>
      </c>
      <c r="G72">
        <v>741520</v>
      </c>
      <c r="H72">
        <v>236716</v>
      </c>
      <c r="I72" t="s">
        <v>54</v>
      </c>
      <c r="J72" t="s">
        <v>18</v>
      </c>
      <c r="K72">
        <v>2019</v>
      </c>
    </row>
    <row r="73" spans="1:11" x14ac:dyDescent="0.25">
      <c r="A73" t="s">
        <v>2</v>
      </c>
      <c r="B73" t="s">
        <v>8</v>
      </c>
      <c r="C73" t="s">
        <v>1</v>
      </c>
      <c r="D73">
        <v>16620</v>
      </c>
      <c r="E73">
        <v>498.6</v>
      </c>
      <c r="F73">
        <v>16121.4</v>
      </c>
      <c r="G73">
        <v>9141</v>
      </c>
      <c r="H73">
        <v>6980.4</v>
      </c>
      <c r="I73" t="s">
        <v>65</v>
      </c>
      <c r="J73" t="s">
        <v>25</v>
      </c>
      <c r="K73">
        <v>2019</v>
      </c>
    </row>
    <row r="74" spans="1:11" x14ac:dyDescent="0.25">
      <c r="A74" t="s">
        <v>2</v>
      </c>
      <c r="B74" t="s">
        <v>8</v>
      </c>
      <c r="C74" t="s">
        <v>5</v>
      </c>
      <c r="D74">
        <v>77010</v>
      </c>
      <c r="E74">
        <v>2310.3000000000002</v>
      </c>
      <c r="F74">
        <v>74699.700000000012</v>
      </c>
      <c r="G74">
        <v>38505</v>
      </c>
      <c r="H74">
        <v>36194.700000000012</v>
      </c>
      <c r="I74" t="s">
        <v>61</v>
      </c>
      <c r="J74" t="s">
        <v>28</v>
      </c>
      <c r="K74">
        <v>2019</v>
      </c>
    </row>
    <row r="75" spans="1:11" x14ac:dyDescent="0.25">
      <c r="A75" t="s">
        <v>2</v>
      </c>
      <c r="B75" t="s">
        <v>8</v>
      </c>
      <c r="C75" t="s">
        <v>1</v>
      </c>
      <c r="D75">
        <v>19957</v>
      </c>
      <c r="E75">
        <v>798.28</v>
      </c>
      <c r="F75">
        <v>19158.72</v>
      </c>
      <c r="G75">
        <v>15680.5</v>
      </c>
      <c r="H75">
        <v>3478.2199999999989</v>
      </c>
      <c r="I75" t="s">
        <v>59</v>
      </c>
      <c r="J75" t="s">
        <v>23</v>
      </c>
      <c r="K75">
        <v>2018</v>
      </c>
    </row>
    <row r="76" spans="1:11" x14ac:dyDescent="0.25">
      <c r="A76" t="s">
        <v>2</v>
      </c>
      <c r="B76" t="s">
        <v>8</v>
      </c>
      <c r="C76" t="s">
        <v>3</v>
      </c>
      <c r="D76">
        <v>19957</v>
      </c>
      <c r="E76">
        <v>798.28</v>
      </c>
      <c r="F76">
        <v>19158.72</v>
      </c>
      <c r="G76">
        <v>14255</v>
      </c>
      <c r="H76">
        <v>4903.7200000000012</v>
      </c>
      <c r="I76" t="s">
        <v>59</v>
      </c>
      <c r="J76" t="s">
        <v>23</v>
      </c>
      <c r="K76">
        <v>2018</v>
      </c>
    </row>
    <row r="77" spans="1:11" x14ac:dyDescent="0.25">
      <c r="A77" t="s">
        <v>2</v>
      </c>
      <c r="B77" t="s">
        <v>8</v>
      </c>
      <c r="C77" t="s">
        <v>4</v>
      </c>
      <c r="D77">
        <v>29757</v>
      </c>
      <c r="E77">
        <v>1190.28</v>
      </c>
      <c r="F77">
        <v>28566.720000000001</v>
      </c>
      <c r="G77">
        <v>21255</v>
      </c>
      <c r="H77">
        <v>7311.7200000000012</v>
      </c>
      <c r="I77" t="s">
        <v>53</v>
      </c>
      <c r="J77" t="s">
        <v>15</v>
      </c>
      <c r="K77">
        <v>2019</v>
      </c>
    </row>
    <row r="78" spans="1:11" x14ac:dyDescent="0.25">
      <c r="A78" t="s">
        <v>2</v>
      </c>
      <c r="B78" t="s">
        <v>8</v>
      </c>
      <c r="C78" t="s">
        <v>4</v>
      </c>
      <c r="D78">
        <v>41480</v>
      </c>
      <c r="E78">
        <v>1659.2</v>
      </c>
      <c r="F78">
        <v>39820.800000000003</v>
      </c>
      <c r="G78">
        <v>20740</v>
      </c>
      <c r="H78">
        <v>19080.8</v>
      </c>
      <c r="I78" t="s">
        <v>55</v>
      </c>
      <c r="J78" t="s">
        <v>22</v>
      </c>
      <c r="K78">
        <v>2019</v>
      </c>
    </row>
    <row r="79" spans="1:11" x14ac:dyDescent="0.25">
      <c r="A79" t="s">
        <v>2</v>
      </c>
      <c r="B79" t="s">
        <v>8</v>
      </c>
      <c r="C79" t="s">
        <v>5</v>
      </c>
      <c r="D79">
        <v>52920</v>
      </c>
      <c r="E79">
        <v>2116.8000000000002</v>
      </c>
      <c r="F79">
        <v>50803.199999999997</v>
      </c>
      <c r="G79">
        <v>26460</v>
      </c>
      <c r="H79">
        <v>24343.200000000001</v>
      </c>
      <c r="I79" t="s">
        <v>63</v>
      </c>
      <c r="J79" t="s">
        <v>22</v>
      </c>
      <c r="K79">
        <v>2018</v>
      </c>
    </row>
    <row r="80" spans="1:11" x14ac:dyDescent="0.25">
      <c r="A80" t="s">
        <v>2</v>
      </c>
      <c r="B80" t="s">
        <v>8</v>
      </c>
      <c r="C80" t="s">
        <v>7</v>
      </c>
      <c r="D80">
        <v>622300</v>
      </c>
      <c r="E80">
        <v>24892</v>
      </c>
      <c r="F80">
        <v>597408</v>
      </c>
      <c r="G80">
        <v>462280</v>
      </c>
      <c r="H80">
        <v>135128</v>
      </c>
      <c r="I80" t="s">
        <v>67</v>
      </c>
      <c r="J80" t="s">
        <v>18</v>
      </c>
      <c r="K80">
        <v>2018</v>
      </c>
    </row>
    <row r="81" spans="1:11" x14ac:dyDescent="0.25">
      <c r="A81" t="s">
        <v>2</v>
      </c>
      <c r="B81" t="s">
        <v>8</v>
      </c>
      <c r="C81" t="s">
        <v>4</v>
      </c>
      <c r="D81">
        <v>16443</v>
      </c>
      <c r="E81">
        <v>822.15</v>
      </c>
      <c r="F81">
        <v>15620.85</v>
      </c>
      <c r="G81">
        <v>11745</v>
      </c>
      <c r="H81">
        <v>3875.85</v>
      </c>
      <c r="I81" t="s">
        <v>63</v>
      </c>
      <c r="J81" t="s">
        <v>22</v>
      </c>
      <c r="K81">
        <v>2018</v>
      </c>
    </row>
    <row r="82" spans="1:11" x14ac:dyDescent="0.25">
      <c r="A82" t="s">
        <v>2</v>
      </c>
      <c r="B82" t="s">
        <v>8</v>
      </c>
      <c r="C82" t="s">
        <v>4</v>
      </c>
      <c r="D82">
        <v>429800</v>
      </c>
      <c r="E82">
        <v>21490</v>
      </c>
      <c r="F82">
        <v>408310</v>
      </c>
      <c r="G82">
        <v>319280</v>
      </c>
      <c r="H82">
        <v>89030</v>
      </c>
      <c r="I82" t="s">
        <v>59</v>
      </c>
      <c r="J82" t="s">
        <v>23</v>
      </c>
      <c r="K82">
        <v>2018</v>
      </c>
    </row>
    <row r="83" spans="1:11" x14ac:dyDescent="0.25">
      <c r="A83" t="s">
        <v>2</v>
      </c>
      <c r="B83" t="s">
        <v>8</v>
      </c>
      <c r="C83" t="s">
        <v>4</v>
      </c>
      <c r="D83">
        <v>27780</v>
      </c>
      <c r="E83">
        <v>1389</v>
      </c>
      <c r="F83">
        <v>26391</v>
      </c>
      <c r="G83">
        <v>13890</v>
      </c>
      <c r="H83">
        <v>12501</v>
      </c>
      <c r="I83" t="s">
        <v>59</v>
      </c>
      <c r="J83" t="s">
        <v>23</v>
      </c>
      <c r="K83">
        <v>2018</v>
      </c>
    </row>
    <row r="84" spans="1:11" x14ac:dyDescent="0.25">
      <c r="A84" t="s">
        <v>2</v>
      </c>
      <c r="B84" t="s">
        <v>8</v>
      </c>
      <c r="C84" t="s">
        <v>4</v>
      </c>
      <c r="D84">
        <v>36040</v>
      </c>
      <c r="E84">
        <v>1802</v>
      </c>
      <c r="F84">
        <v>34238</v>
      </c>
      <c r="G84">
        <v>18020</v>
      </c>
      <c r="H84">
        <v>16218</v>
      </c>
      <c r="I84" t="s">
        <v>67</v>
      </c>
      <c r="J84" t="s">
        <v>18</v>
      </c>
      <c r="K84">
        <v>2018</v>
      </c>
    </row>
    <row r="85" spans="1:11" x14ac:dyDescent="0.25">
      <c r="A85" t="s">
        <v>2</v>
      </c>
      <c r="B85" t="s">
        <v>8</v>
      </c>
      <c r="C85" t="s">
        <v>6</v>
      </c>
      <c r="D85">
        <v>27780</v>
      </c>
      <c r="E85">
        <v>1389</v>
      </c>
      <c r="F85">
        <v>26391</v>
      </c>
      <c r="G85">
        <v>13890</v>
      </c>
      <c r="H85">
        <v>12501</v>
      </c>
      <c r="I85" t="s">
        <v>59</v>
      </c>
      <c r="J85" t="s">
        <v>23</v>
      </c>
      <c r="K85">
        <v>2018</v>
      </c>
    </row>
    <row r="86" spans="1:11" x14ac:dyDescent="0.25">
      <c r="A86" t="s">
        <v>2</v>
      </c>
      <c r="B86" t="s">
        <v>8</v>
      </c>
      <c r="C86" t="s">
        <v>7</v>
      </c>
      <c r="D86">
        <v>193200</v>
      </c>
      <c r="E86">
        <v>9660</v>
      </c>
      <c r="F86">
        <v>183540</v>
      </c>
      <c r="G86">
        <v>143520</v>
      </c>
      <c r="H86">
        <v>40020</v>
      </c>
      <c r="I86" t="s">
        <v>66</v>
      </c>
      <c r="J86" t="s">
        <v>21</v>
      </c>
      <c r="K86">
        <v>2019</v>
      </c>
    </row>
    <row r="87" spans="1:11" x14ac:dyDescent="0.25">
      <c r="A87" t="s">
        <v>2</v>
      </c>
      <c r="B87" t="s">
        <v>8</v>
      </c>
      <c r="C87" t="s">
        <v>7</v>
      </c>
      <c r="D87">
        <v>429800</v>
      </c>
      <c r="E87">
        <v>21490</v>
      </c>
      <c r="F87">
        <v>408310</v>
      </c>
      <c r="G87">
        <v>319280</v>
      </c>
      <c r="H87">
        <v>89030</v>
      </c>
      <c r="I87" t="s">
        <v>59</v>
      </c>
      <c r="J87" t="s">
        <v>23</v>
      </c>
      <c r="K87">
        <v>2018</v>
      </c>
    </row>
    <row r="88" spans="1:11" x14ac:dyDescent="0.25">
      <c r="A88" t="s">
        <v>2</v>
      </c>
      <c r="B88" t="s">
        <v>8</v>
      </c>
      <c r="C88" t="s">
        <v>5</v>
      </c>
      <c r="D88">
        <v>7945</v>
      </c>
      <c r="E88">
        <v>556.15</v>
      </c>
      <c r="F88">
        <v>7388.85</v>
      </c>
      <c r="G88">
        <v>5675</v>
      </c>
      <c r="H88">
        <v>1713.85</v>
      </c>
      <c r="I88" t="s">
        <v>56</v>
      </c>
      <c r="J88" t="s">
        <v>17</v>
      </c>
      <c r="K88">
        <v>2019</v>
      </c>
    </row>
    <row r="89" spans="1:11" x14ac:dyDescent="0.25">
      <c r="A89" t="s">
        <v>2</v>
      </c>
      <c r="B89" t="s">
        <v>8</v>
      </c>
      <c r="C89" t="s">
        <v>5</v>
      </c>
      <c r="D89">
        <v>11074</v>
      </c>
      <c r="E89">
        <v>775.18</v>
      </c>
      <c r="F89">
        <v>10298.82</v>
      </c>
      <c r="G89">
        <v>7910</v>
      </c>
      <c r="H89">
        <v>2388.8200000000002</v>
      </c>
      <c r="I89" t="s">
        <v>54</v>
      </c>
      <c r="J89" t="s">
        <v>18</v>
      </c>
      <c r="K89">
        <v>2019</v>
      </c>
    </row>
    <row r="90" spans="1:11" x14ac:dyDescent="0.25">
      <c r="A90" t="s">
        <v>2</v>
      </c>
      <c r="B90" t="s">
        <v>8</v>
      </c>
      <c r="C90" t="s">
        <v>6</v>
      </c>
      <c r="D90">
        <v>11074</v>
      </c>
      <c r="E90">
        <v>775.18</v>
      </c>
      <c r="F90">
        <v>10298.82</v>
      </c>
      <c r="G90">
        <v>7910</v>
      </c>
      <c r="H90">
        <v>2388.8200000000002</v>
      </c>
      <c r="I90" t="s">
        <v>54</v>
      </c>
      <c r="J90" t="s">
        <v>18</v>
      </c>
      <c r="K90">
        <v>2019</v>
      </c>
    </row>
    <row r="91" spans="1:11" x14ac:dyDescent="0.25">
      <c r="A91" t="s">
        <v>2</v>
      </c>
      <c r="B91" t="s">
        <v>8</v>
      </c>
      <c r="C91" t="s">
        <v>7</v>
      </c>
      <c r="D91">
        <v>7945</v>
      </c>
      <c r="E91">
        <v>556.15</v>
      </c>
      <c r="F91">
        <v>7388.85</v>
      </c>
      <c r="G91">
        <v>5675</v>
      </c>
      <c r="H91">
        <v>1713.85</v>
      </c>
      <c r="I91" t="s">
        <v>56</v>
      </c>
      <c r="J91" t="s">
        <v>17</v>
      </c>
      <c r="K91">
        <v>2019</v>
      </c>
    </row>
    <row r="92" spans="1:11" x14ac:dyDescent="0.25">
      <c r="A92" t="s">
        <v>2</v>
      </c>
      <c r="B92" t="s">
        <v>8</v>
      </c>
      <c r="C92" t="s">
        <v>7</v>
      </c>
      <c r="D92">
        <v>22360</v>
      </c>
      <c r="E92">
        <v>1565.2</v>
      </c>
      <c r="F92">
        <v>20794.8</v>
      </c>
      <c r="G92">
        <v>11180</v>
      </c>
      <c r="H92">
        <v>9614.7999999999993</v>
      </c>
      <c r="I92" t="s">
        <v>68</v>
      </c>
      <c r="J92" t="s">
        <v>24</v>
      </c>
      <c r="K92">
        <v>2019</v>
      </c>
    </row>
    <row r="93" spans="1:11" x14ac:dyDescent="0.25">
      <c r="A93" t="s">
        <v>2</v>
      </c>
      <c r="B93" t="s">
        <v>8</v>
      </c>
      <c r="C93" t="s">
        <v>3</v>
      </c>
      <c r="D93">
        <v>3416</v>
      </c>
      <c r="E93">
        <v>273.27999999999997</v>
      </c>
      <c r="F93">
        <v>3142.72</v>
      </c>
      <c r="G93">
        <v>2440</v>
      </c>
      <c r="H93">
        <v>702.72000000000025</v>
      </c>
      <c r="I93" t="s">
        <v>62</v>
      </c>
      <c r="J93" t="s">
        <v>16</v>
      </c>
      <c r="K93">
        <v>2019</v>
      </c>
    </row>
    <row r="94" spans="1:11" x14ac:dyDescent="0.25">
      <c r="A94" t="s">
        <v>2</v>
      </c>
      <c r="B94" t="s">
        <v>8</v>
      </c>
      <c r="C94" t="s">
        <v>4</v>
      </c>
      <c r="D94">
        <v>1799</v>
      </c>
      <c r="E94">
        <v>143.91999999999999</v>
      </c>
      <c r="F94">
        <v>1655.08</v>
      </c>
      <c r="G94">
        <v>1285</v>
      </c>
      <c r="H94">
        <v>370.07999999999993</v>
      </c>
      <c r="I94" t="s">
        <v>65</v>
      </c>
      <c r="J94" t="s">
        <v>25</v>
      </c>
      <c r="K94">
        <v>2019</v>
      </c>
    </row>
    <row r="95" spans="1:11" x14ac:dyDescent="0.25">
      <c r="A95" t="s">
        <v>2</v>
      </c>
      <c r="B95" t="s">
        <v>8</v>
      </c>
      <c r="C95" t="s">
        <v>3</v>
      </c>
      <c r="D95">
        <v>14160</v>
      </c>
      <c r="E95">
        <v>1132.8</v>
      </c>
      <c r="F95">
        <v>13027.2</v>
      </c>
      <c r="G95">
        <v>7080</v>
      </c>
      <c r="H95">
        <v>5947.2000000000007</v>
      </c>
      <c r="I95" t="s">
        <v>56</v>
      </c>
      <c r="J95" t="s">
        <v>17</v>
      </c>
      <c r="K95">
        <v>2019</v>
      </c>
    </row>
    <row r="96" spans="1:11" x14ac:dyDescent="0.25">
      <c r="A96" t="s">
        <v>2</v>
      </c>
      <c r="B96" t="s">
        <v>8</v>
      </c>
      <c r="C96" t="s">
        <v>7</v>
      </c>
      <c r="D96">
        <v>14160</v>
      </c>
      <c r="E96">
        <v>1132.8</v>
      </c>
      <c r="F96">
        <v>13027.2</v>
      </c>
      <c r="G96">
        <v>7080</v>
      </c>
      <c r="H96">
        <v>5947.2000000000007</v>
      </c>
      <c r="I96" t="s">
        <v>56</v>
      </c>
      <c r="J96" t="s">
        <v>17</v>
      </c>
      <c r="K96">
        <v>2019</v>
      </c>
    </row>
    <row r="97" spans="1:11" x14ac:dyDescent="0.25">
      <c r="A97" t="s">
        <v>2</v>
      </c>
      <c r="B97" t="s">
        <v>8</v>
      </c>
      <c r="C97" t="s">
        <v>3</v>
      </c>
      <c r="D97">
        <v>11277</v>
      </c>
      <c r="E97">
        <v>1014.93</v>
      </c>
      <c r="F97">
        <v>10262.07</v>
      </c>
      <c r="G97">
        <v>8055</v>
      </c>
      <c r="H97">
        <v>2207.0700000000002</v>
      </c>
      <c r="I97" t="s">
        <v>67</v>
      </c>
      <c r="J97" t="s">
        <v>18</v>
      </c>
      <c r="K97">
        <v>2018</v>
      </c>
    </row>
    <row r="98" spans="1:11" x14ac:dyDescent="0.25">
      <c r="A98" t="s">
        <v>2</v>
      </c>
      <c r="B98" t="s">
        <v>8</v>
      </c>
      <c r="C98" t="s">
        <v>5</v>
      </c>
      <c r="D98">
        <v>444150</v>
      </c>
      <c r="E98">
        <v>39973.5</v>
      </c>
      <c r="F98">
        <v>404176.5</v>
      </c>
      <c r="G98">
        <v>329940</v>
      </c>
      <c r="H98">
        <v>74236.5</v>
      </c>
      <c r="I98" t="s">
        <v>60</v>
      </c>
      <c r="J98" t="s">
        <v>23</v>
      </c>
      <c r="K98">
        <v>2019</v>
      </c>
    </row>
    <row r="99" spans="1:11" x14ac:dyDescent="0.25">
      <c r="A99" t="s">
        <v>2</v>
      </c>
      <c r="B99" t="s">
        <v>8</v>
      </c>
      <c r="C99" t="s">
        <v>7</v>
      </c>
      <c r="D99">
        <v>444150</v>
      </c>
      <c r="E99">
        <v>39973.5</v>
      </c>
      <c r="F99">
        <v>404176.5</v>
      </c>
      <c r="G99">
        <v>329940</v>
      </c>
      <c r="H99">
        <v>74236.5</v>
      </c>
      <c r="I99" t="s">
        <v>60</v>
      </c>
      <c r="J99" t="s">
        <v>23</v>
      </c>
      <c r="K99">
        <v>2019</v>
      </c>
    </row>
    <row r="100" spans="1:11" x14ac:dyDescent="0.25">
      <c r="A100" t="s">
        <v>2</v>
      </c>
      <c r="B100" t="s">
        <v>8</v>
      </c>
      <c r="C100" t="s">
        <v>1</v>
      </c>
      <c r="D100">
        <v>5733</v>
      </c>
      <c r="E100">
        <v>515.97</v>
      </c>
      <c r="F100">
        <v>5217.03</v>
      </c>
      <c r="G100">
        <v>4504.5</v>
      </c>
      <c r="H100">
        <v>712.52999999999975</v>
      </c>
      <c r="I100" t="s">
        <v>57</v>
      </c>
      <c r="J100" t="s">
        <v>20</v>
      </c>
      <c r="K100">
        <v>2019</v>
      </c>
    </row>
    <row r="101" spans="1:11" x14ac:dyDescent="0.25">
      <c r="A101" t="s">
        <v>2</v>
      </c>
      <c r="B101" t="s">
        <v>8</v>
      </c>
      <c r="C101" t="s">
        <v>7</v>
      </c>
      <c r="D101">
        <v>784000</v>
      </c>
      <c r="E101">
        <v>78400</v>
      </c>
      <c r="F101">
        <v>705600</v>
      </c>
      <c r="G101">
        <v>582400</v>
      </c>
      <c r="H101">
        <v>123200</v>
      </c>
      <c r="I101" t="s">
        <v>62</v>
      </c>
      <c r="J101" t="s">
        <v>16</v>
      </c>
      <c r="K101">
        <v>2019</v>
      </c>
    </row>
    <row r="102" spans="1:11" x14ac:dyDescent="0.25">
      <c r="A102" t="s">
        <v>2</v>
      </c>
      <c r="B102" t="s">
        <v>8</v>
      </c>
      <c r="C102" t="s">
        <v>7</v>
      </c>
      <c r="D102">
        <v>247450</v>
      </c>
      <c r="E102">
        <v>24745</v>
      </c>
      <c r="F102">
        <v>222705</v>
      </c>
      <c r="G102">
        <v>183820</v>
      </c>
      <c r="H102">
        <v>38885</v>
      </c>
      <c r="I102" t="s">
        <v>55</v>
      </c>
      <c r="J102" t="s">
        <v>22</v>
      </c>
      <c r="K102">
        <v>2019</v>
      </c>
    </row>
    <row r="103" spans="1:11" x14ac:dyDescent="0.25">
      <c r="A103" t="s">
        <v>2</v>
      </c>
      <c r="B103" t="s">
        <v>8</v>
      </c>
      <c r="C103" t="s">
        <v>4</v>
      </c>
      <c r="D103">
        <v>736575</v>
      </c>
      <c r="E103">
        <v>81023.25</v>
      </c>
      <c r="F103">
        <v>655551.75</v>
      </c>
      <c r="G103">
        <v>547170</v>
      </c>
      <c r="H103">
        <v>108381.75</v>
      </c>
      <c r="I103" t="s">
        <v>57</v>
      </c>
      <c r="J103" t="s">
        <v>20</v>
      </c>
      <c r="K103">
        <v>2019</v>
      </c>
    </row>
    <row r="104" spans="1:11" x14ac:dyDescent="0.25">
      <c r="A104" t="s">
        <v>2</v>
      </c>
      <c r="B104" t="s">
        <v>8</v>
      </c>
      <c r="C104" t="s">
        <v>4</v>
      </c>
      <c r="D104">
        <v>47880</v>
      </c>
      <c r="E104">
        <v>5266.8</v>
      </c>
      <c r="F104">
        <v>42613.2</v>
      </c>
      <c r="G104">
        <v>23940</v>
      </c>
      <c r="H104">
        <v>18673.2</v>
      </c>
      <c r="I104" t="s">
        <v>66</v>
      </c>
      <c r="J104" t="s">
        <v>21</v>
      </c>
      <c r="K104">
        <v>2019</v>
      </c>
    </row>
    <row r="105" spans="1:11" x14ac:dyDescent="0.25">
      <c r="A105" t="s">
        <v>2</v>
      </c>
      <c r="B105" t="s">
        <v>8</v>
      </c>
      <c r="C105" t="s">
        <v>5</v>
      </c>
      <c r="D105">
        <v>12656</v>
      </c>
      <c r="E105">
        <v>1392.16</v>
      </c>
      <c r="F105">
        <v>11263.84</v>
      </c>
      <c r="G105">
        <v>9040</v>
      </c>
      <c r="H105">
        <v>2223.84</v>
      </c>
      <c r="I105" t="s">
        <v>68</v>
      </c>
      <c r="J105" t="s">
        <v>24</v>
      </c>
      <c r="K105">
        <v>2019</v>
      </c>
    </row>
    <row r="106" spans="1:11" x14ac:dyDescent="0.25">
      <c r="A106" t="s">
        <v>2</v>
      </c>
      <c r="B106" t="s">
        <v>8</v>
      </c>
      <c r="C106" t="s">
        <v>6</v>
      </c>
      <c r="D106">
        <v>58700</v>
      </c>
      <c r="E106">
        <v>6457</v>
      </c>
      <c r="F106">
        <v>52243</v>
      </c>
      <c r="G106">
        <v>29350</v>
      </c>
      <c r="H106">
        <v>22893</v>
      </c>
      <c r="I106" t="s">
        <v>64</v>
      </c>
      <c r="J106" t="s">
        <v>24</v>
      </c>
      <c r="K106">
        <v>2018</v>
      </c>
    </row>
    <row r="107" spans="1:11" x14ac:dyDescent="0.25">
      <c r="A107" t="s">
        <v>2</v>
      </c>
      <c r="B107" t="s">
        <v>8</v>
      </c>
      <c r="C107" t="s">
        <v>3</v>
      </c>
      <c r="D107">
        <v>19138</v>
      </c>
      <c r="E107">
        <v>2296.56</v>
      </c>
      <c r="F107">
        <v>16841.439999999999</v>
      </c>
      <c r="G107">
        <v>13670</v>
      </c>
      <c r="H107">
        <v>3171.4399999999991</v>
      </c>
      <c r="I107" t="s">
        <v>60</v>
      </c>
      <c r="J107" t="s">
        <v>23</v>
      </c>
      <c r="K107">
        <v>2019</v>
      </c>
    </row>
    <row r="108" spans="1:11" x14ac:dyDescent="0.25">
      <c r="A108" t="s">
        <v>2</v>
      </c>
      <c r="B108" t="s">
        <v>8</v>
      </c>
      <c r="C108" t="s">
        <v>6</v>
      </c>
      <c r="D108">
        <v>218050</v>
      </c>
      <c r="E108">
        <v>26166</v>
      </c>
      <c r="F108">
        <v>191884</v>
      </c>
      <c r="G108">
        <v>161980</v>
      </c>
      <c r="H108">
        <v>29904</v>
      </c>
      <c r="I108" t="s">
        <v>63</v>
      </c>
      <c r="J108" t="s">
        <v>22</v>
      </c>
      <c r="K108">
        <v>2018</v>
      </c>
    </row>
    <row r="109" spans="1:11" x14ac:dyDescent="0.25">
      <c r="A109" t="s">
        <v>2</v>
      </c>
      <c r="B109" t="s">
        <v>8</v>
      </c>
      <c r="C109" t="s">
        <v>7</v>
      </c>
      <c r="D109">
        <v>19138</v>
      </c>
      <c r="E109">
        <v>2296.56</v>
      </c>
      <c r="F109">
        <v>16841.439999999999</v>
      </c>
      <c r="G109">
        <v>13670</v>
      </c>
      <c r="H109">
        <v>3171.4399999999991</v>
      </c>
      <c r="I109" t="s">
        <v>60</v>
      </c>
      <c r="J109" t="s">
        <v>23</v>
      </c>
      <c r="K109">
        <v>2019</v>
      </c>
    </row>
    <row r="110" spans="1:11" x14ac:dyDescent="0.25">
      <c r="A110" t="s">
        <v>2</v>
      </c>
      <c r="B110" t="s">
        <v>8</v>
      </c>
      <c r="C110" t="s">
        <v>1</v>
      </c>
      <c r="D110">
        <v>323050</v>
      </c>
      <c r="E110">
        <v>41996.5</v>
      </c>
      <c r="F110">
        <v>281053.5</v>
      </c>
      <c r="G110">
        <v>263978</v>
      </c>
      <c r="H110">
        <v>17075.5</v>
      </c>
      <c r="I110" t="s">
        <v>58</v>
      </c>
      <c r="J110" t="s">
        <v>19</v>
      </c>
      <c r="K110">
        <v>2019</v>
      </c>
    </row>
    <row r="111" spans="1:11" x14ac:dyDescent="0.25">
      <c r="A111" t="s">
        <v>2</v>
      </c>
      <c r="B111" t="s">
        <v>8</v>
      </c>
      <c r="C111" t="s">
        <v>3</v>
      </c>
      <c r="D111">
        <v>24980</v>
      </c>
      <c r="E111">
        <v>3247.4</v>
      </c>
      <c r="F111">
        <v>21732.6</v>
      </c>
      <c r="G111">
        <v>12490</v>
      </c>
      <c r="H111">
        <v>9242.5999999999985</v>
      </c>
      <c r="I111" t="s">
        <v>60</v>
      </c>
      <c r="J111" t="s">
        <v>23</v>
      </c>
      <c r="K111">
        <v>2019</v>
      </c>
    </row>
    <row r="112" spans="1:11" x14ac:dyDescent="0.25">
      <c r="A112" t="s">
        <v>2</v>
      </c>
      <c r="B112" t="s">
        <v>8</v>
      </c>
      <c r="C112" t="s">
        <v>4</v>
      </c>
      <c r="D112">
        <v>921200</v>
      </c>
      <c r="E112">
        <v>119756</v>
      </c>
      <c r="F112">
        <v>801444</v>
      </c>
      <c r="G112">
        <v>684320</v>
      </c>
      <c r="H112">
        <v>117124</v>
      </c>
      <c r="I112" t="s">
        <v>56</v>
      </c>
      <c r="J112" t="s">
        <v>17</v>
      </c>
      <c r="K112">
        <v>2019</v>
      </c>
    </row>
    <row r="113" spans="1:11" x14ac:dyDescent="0.25">
      <c r="A113" t="s">
        <v>2</v>
      </c>
      <c r="B113" t="s">
        <v>8</v>
      </c>
      <c r="C113" t="s">
        <v>4</v>
      </c>
      <c r="D113">
        <v>24980</v>
      </c>
      <c r="E113">
        <v>3247.4</v>
      </c>
      <c r="F113">
        <v>21732.6</v>
      </c>
      <c r="G113">
        <v>12490</v>
      </c>
      <c r="H113">
        <v>9242.5999999999985</v>
      </c>
      <c r="I113" t="s">
        <v>60</v>
      </c>
      <c r="J113" t="s">
        <v>23</v>
      </c>
      <c r="K113">
        <v>2019</v>
      </c>
    </row>
    <row r="114" spans="1:11" x14ac:dyDescent="0.25">
      <c r="A114" t="s">
        <v>2</v>
      </c>
      <c r="B114" t="s">
        <v>8</v>
      </c>
      <c r="C114" t="s">
        <v>5</v>
      </c>
      <c r="D114">
        <v>921200</v>
      </c>
      <c r="E114">
        <v>119756</v>
      </c>
      <c r="F114">
        <v>801444</v>
      </c>
      <c r="G114">
        <v>684320</v>
      </c>
      <c r="H114">
        <v>117124</v>
      </c>
      <c r="I114" t="s">
        <v>56</v>
      </c>
      <c r="J114" t="s">
        <v>17</v>
      </c>
      <c r="K114">
        <v>2019</v>
      </c>
    </row>
    <row r="115" spans="1:11" x14ac:dyDescent="0.25">
      <c r="A115" t="s">
        <v>2</v>
      </c>
      <c r="B115" t="s">
        <v>8</v>
      </c>
      <c r="C115" t="s">
        <v>4</v>
      </c>
      <c r="D115">
        <v>48560</v>
      </c>
      <c r="E115">
        <v>6798.4</v>
      </c>
      <c r="F115">
        <v>41761.599999999999</v>
      </c>
      <c r="G115">
        <v>24280</v>
      </c>
      <c r="H115">
        <v>17481.599999999999</v>
      </c>
      <c r="I115" t="s">
        <v>58</v>
      </c>
      <c r="J115" t="s">
        <v>19</v>
      </c>
      <c r="K115">
        <v>2019</v>
      </c>
    </row>
    <row r="116" spans="1:11" x14ac:dyDescent="0.25">
      <c r="A116" t="s">
        <v>2</v>
      </c>
      <c r="B116" t="s">
        <v>8</v>
      </c>
      <c r="C116" t="s">
        <v>3</v>
      </c>
      <c r="D116">
        <v>779625</v>
      </c>
      <c r="E116">
        <v>109147.5</v>
      </c>
      <c r="F116">
        <v>670477.5</v>
      </c>
      <c r="G116">
        <v>579150</v>
      </c>
      <c r="H116">
        <v>91327.5</v>
      </c>
      <c r="I116" t="s">
        <v>53</v>
      </c>
      <c r="J116" t="s">
        <v>15</v>
      </c>
      <c r="K116">
        <v>2019</v>
      </c>
    </row>
    <row r="117" spans="1:11" x14ac:dyDescent="0.25">
      <c r="A117" t="s">
        <v>2</v>
      </c>
      <c r="B117" t="s">
        <v>8</v>
      </c>
      <c r="C117" t="s">
        <v>3</v>
      </c>
      <c r="D117">
        <v>70000</v>
      </c>
      <c r="E117">
        <v>9800</v>
      </c>
      <c r="F117">
        <v>60200</v>
      </c>
      <c r="G117">
        <v>52000</v>
      </c>
      <c r="H117">
        <v>8200</v>
      </c>
      <c r="I117" t="s">
        <v>65</v>
      </c>
      <c r="J117" t="s">
        <v>25</v>
      </c>
      <c r="K117">
        <v>2019</v>
      </c>
    </row>
    <row r="118" spans="1:11" x14ac:dyDescent="0.25">
      <c r="A118" t="s">
        <v>2</v>
      </c>
      <c r="B118" t="s">
        <v>8</v>
      </c>
      <c r="C118" t="s">
        <v>3</v>
      </c>
      <c r="D118">
        <v>2716</v>
      </c>
      <c r="E118">
        <v>380.24</v>
      </c>
      <c r="F118">
        <v>2335.7600000000002</v>
      </c>
      <c r="G118">
        <v>1940</v>
      </c>
      <c r="H118">
        <v>395.76000000000022</v>
      </c>
      <c r="I118" t="s">
        <v>55</v>
      </c>
      <c r="J118" t="s">
        <v>22</v>
      </c>
      <c r="K118">
        <v>2019</v>
      </c>
    </row>
    <row r="119" spans="1:11" x14ac:dyDescent="0.25">
      <c r="A119" t="s">
        <v>2</v>
      </c>
      <c r="B119" t="s">
        <v>8</v>
      </c>
      <c r="C119" t="s">
        <v>4</v>
      </c>
      <c r="D119">
        <v>245000</v>
      </c>
      <c r="E119">
        <v>34300</v>
      </c>
      <c r="F119">
        <v>210700</v>
      </c>
      <c r="G119">
        <v>182000</v>
      </c>
      <c r="H119">
        <v>28700</v>
      </c>
      <c r="I119" t="s">
        <v>68</v>
      </c>
      <c r="J119" t="s">
        <v>24</v>
      </c>
      <c r="K119">
        <v>2019</v>
      </c>
    </row>
    <row r="120" spans="1:11" x14ac:dyDescent="0.25">
      <c r="A120" t="s">
        <v>2</v>
      </c>
      <c r="B120" t="s">
        <v>8</v>
      </c>
      <c r="C120" t="s">
        <v>6</v>
      </c>
      <c r="D120">
        <v>17310</v>
      </c>
      <c r="E120">
        <v>2596.5</v>
      </c>
      <c r="F120">
        <v>14713.5</v>
      </c>
      <c r="G120">
        <v>8655</v>
      </c>
      <c r="H120">
        <v>6058.5</v>
      </c>
      <c r="I120" t="s">
        <v>57</v>
      </c>
      <c r="J120" t="s">
        <v>20</v>
      </c>
      <c r="K120">
        <v>2019</v>
      </c>
    </row>
    <row r="121" spans="1:11" x14ac:dyDescent="0.25">
      <c r="A121" t="s">
        <v>2</v>
      </c>
      <c r="B121" t="s">
        <v>8</v>
      </c>
      <c r="C121" t="s">
        <v>4</v>
      </c>
      <c r="D121">
        <v>5061</v>
      </c>
      <c r="E121">
        <v>759.15000000000009</v>
      </c>
      <c r="F121">
        <v>4301.8500000000004</v>
      </c>
      <c r="G121">
        <v>3615</v>
      </c>
      <c r="H121">
        <v>686.85000000000036</v>
      </c>
      <c r="I121" t="s">
        <v>61</v>
      </c>
      <c r="J121" t="s">
        <v>28</v>
      </c>
      <c r="K121">
        <v>2019</v>
      </c>
    </row>
    <row r="122" spans="1:11" x14ac:dyDescent="0.25">
      <c r="A122" t="s">
        <v>2</v>
      </c>
      <c r="B122" t="s">
        <v>26</v>
      </c>
      <c r="C122" t="s">
        <v>4</v>
      </c>
      <c r="D122">
        <v>6181</v>
      </c>
      <c r="E122">
        <v>0</v>
      </c>
      <c r="F122">
        <v>6181</v>
      </c>
      <c r="G122">
        <v>4415</v>
      </c>
      <c r="H122">
        <v>1766</v>
      </c>
      <c r="I122" t="s">
        <v>66</v>
      </c>
      <c r="J122" t="s">
        <v>21</v>
      </c>
      <c r="K122">
        <v>2019</v>
      </c>
    </row>
    <row r="123" spans="1:11" x14ac:dyDescent="0.25">
      <c r="A123" t="s">
        <v>2</v>
      </c>
      <c r="B123" t="s">
        <v>26</v>
      </c>
      <c r="C123" t="s">
        <v>5</v>
      </c>
      <c r="D123">
        <v>10451</v>
      </c>
      <c r="E123">
        <v>0</v>
      </c>
      <c r="F123">
        <v>10451</v>
      </c>
      <c r="G123">
        <v>7465</v>
      </c>
      <c r="H123">
        <v>2986</v>
      </c>
      <c r="I123" t="s">
        <v>53</v>
      </c>
      <c r="J123" t="s">
        <v>15</v>
      </c>
      <c r="K123">
        <v>2019</v>
      </c>
    </row>
    <row r="124" spans="1:11" x14ac:dyDescent="0.25">
      <c r="A124" t="s">
        <v>2</v>
      </c>
      <c r="B124" t="s">
        <v>26</v>
      </c>
      <c r="C124" t="s">
        <v>1</v>
      </c>
      <c r="D124">
        <v>423500</v>
      </c>
      <c r="E124">
        <v>4235</v>
      </c>
      <c r="F124">
        <v>419265</v>
      </c>
      <c r="G124">
        <v>346060</v>
      </c>
      <c r="H124">
        <v>73205</v>
      </c>
      <c r="I124" t="s">
        <v>58</v>
      </c>
      <c r="J124" t="s">
        <v>19</v>
      </c>
      <c r="K124">
        <v>2019</v>
      </c>
    </row>
    <row r="125" spans="1:11" x14ac:dyDescent="0.25">
      <c r="A125" t="s">
        <v>2</v>
      </c>
      <c r="B125" t="s">
        <v>26</v>
      </c>
      <c r="C125" t="s">
        <v>1</v>
      </c>
      <c r="D125">
        <v>488950</v>
      </c>
      <c r="E125">
        <v>4889.5</v>
      </c>
      <c r="F125">
        <v>484060.5</v>
      </c>
      <c r="G125">
        <v>399542.00000000012</v>
      </c>
      <c r="H125">
        <v>84518.499999999942</v>
      </c>
      <c r="I125" t="s">
        <v>60</v>
      </c>
      <c r="J125" t="s">
        <v>23</v>
      </c>
      <c r="K125">
        <v>2019</v>
      </c>
    </row>
    <row r="126" spans="1:11" x14ac:dyDescent="0.25">
      <c r="A126" t="s">
        <v>2</v>
      </c>
      <c r="B126" t="s">
        <v>26</v>
      </c>
      <c r="C126" t="s">
        <v>5</v>
      </c>
      <c r="D126">
        <v>2534</v>
      </c>
      <c r="E126">
        <v>25.34</v>
      </c>
      <c r="F126">
        <v>2508.66</v>
      </c>
      <c r="G126">
        <v>1810</v>
      </c>
      <c r="H126">
        <v>698.65999999999985</v>
      </c>
      <c r="I126" t="s">
        <v>65</v>
      </c>
      <c r="J126" t="s">
        <v>25</v>
      </c>
      <c r="K126">
        <v>2019</v>
      </c>
    </row>
    <row r="127" spans="1:11" x14ac:dyDescent="0.25">
      <c r="A127" t="s">
        <v>2</v>
      </c>
      <c r="B127" t="s">
        <v>26</v>
      </c>
      <c r="C127" t="s">
        <v>6</v>
      </c>
      <c r="D127">
        <v>488950</v>
      </c>
      <c r="E127">
        <v>4889.5</v>
      </c>
      <c r="F127">
        <v>484060.5</v>
      </c>
      <c r="G127">
        <v>363220</v>
      </c>
      <c r="H127">
        <v>120840.5</v>
      </c>
      <c r="I127" t="s">
        <v>60</v>
      </c>
      <c r="J127" t="s">
        <v>23</v>
      </c>
      <c r="K127">
        <v>2019</v>
      </c>
    </row>
    <row r="128" spans="1:11" x14ac:dyDescent="0.25">
      <c r="A128" t="s">
        <v>2</v>
      </c>
      <c r="B128" t="s">
        <v>26</v>
      </c>
      <c r="C128" t="s">
        <v>5</v>
      </c>
      <c r="D128">
        <v>10880</v>
      </c>
      <c r="E128">
        <v>217.6</v>
      </c>
      <c r="F128">
        <v>10662.4</v>
      </c>
      <c r="G128">
        <v>5440</v>
      </c>
      <c r="H128">
        <v>5222.3999999999996</v>
      </c>
      <c r="I128" t="s">
        <v>67</v>
      </c>
      <c r="J128" t="s">
        <v>18</v>
      </c>
      <c r="K128">
        <v>2018</v>
      </c>
    </row>
    <row r="129" spans="1:11" x14ac:dyDescent="0.25">
      <c r="A129" t="s">
        <v>2</v>
      </c>
      <c r="B129" t="s">
        <v>26</v>
      </c>
      <c r="C129" t="s">
        <v>6</v>
      </c>
      <c r="D129">
        <v>679000</v>
      </c>
      <c r="E129">
        <v>13580</v>
      </c>
      <c r="F129">
        <v>665420</v>
      </c>
      <c r="G129">
        <v>504400</v>
      </c>
      <c r="H129">
        <v>161020</v>
      </c>
      <c r="I129" t="s">
        <v>67</v>
      </c>
      <c r="J129" t="s">
        <v>18</v>
      </c>
      <c r="K129">
        <v>2018</v>
      </c>
    </row>
    <row r="130" spans="1:11" x14ac:dyDescent="0.25">
      <c r="A130" t="s">
        <v>2</v>
      </c>
      <c r="B130" t="s">
        <v>26</v>
      </c>
      <c r="C130" t="s">
        <v>6</v>
      </c>
      <c r="D130">
        <v>574700</v>
      </c>
      <c r="E130">
        <v>17241</v>
      </c>
      <c r="F130">
        <v>557459</v>
      </c>
      <c r="G130">
        <v>426920</v>
      </c>
      <c r="H130">
        <v>130539</v>
      </c>
      <c r="I130" t="s">
        <v>66</v>
      </c>
      <c r="J130" t="s">
        <v>21</v>
      </c>
      <c r="K130">
        <v>2019</v>
      </c>
    </row>
    <row r="131" spans="1:11" x14ac:dyDescent="0.25">
      <c r="A131" t="s">
        <v>2</v>
      </c>
      <c r="B131" t="s">
        <v>26</v>
      </c>
      <c r="C131" t="s">
        <v>4</v>
      </c>
      <c r="D131">
        <v>12320</v>
      </c>
      <c r="E131">
        <v>369.6</v>
      </c>
      <c r="F131">
        <v>11950.4</v>
      </c>
      <c r="G131">
        <v>8800</v>
      </c>
      <c r="H131">
        <v>3150.4</v>
      </c>
      <c r="I131" t="s">
        <v>63</v>
      </c>
      <c r="J131" t="s">
        <v>22</v>
      </c>
      <c r="K131">
        <v>2018</v>
      </c>
    </row>
    <row r="132" spans="1:11" x14ac:dyDescent="0.25">
      <c r="A132" t="s">
        <v>2</v>
      </c>
      <c r="B132" t="s">
        <v>26</v>
      </c>
      <c r="C132" t="s">
        <v>7</v>
      </c>
      <c r="D132">
        <v>652750</v>
      </c>
      <c r="E132">
        <v>26110</v>
      </c>
      <c r="F132">
        <v>626640</v>
      </c>
      <c r="G132">
        <v>484900</v>
      </c>
      <c r="H132">
        <v>141740</v>
      </c>
      <c r="I132" t="s">
        <v>62</v>
      </c>
      <c r="J132" t="s">
        <v>16</v>
      </c>
      <c r="K132">
        <v>2019</v>
      </c>
    </row>
    <row r="133" spans="1:11" x14ac:dyDescent="0.25">
      <c r="A133" t="s">
        <v>2</v>
      </c>
      <c r="B133" t="s">
        <v>26</v>
      </c>
      <c r="C133" t="s">
        <v>4</v>
      </c>
      <c r="D133">
        <v>18823</v>
      </c>
      <c r="E133">
        <v>941.15</v>
      </c>
      <c r="F133">
        <v>17881.849999999999</v>
      </c>
      <c r="G133">
        <v>13445</v>
      </c>
      <c r="H133">
        <v>4436.8499999999995</v>
      </c>
      <c r="I133" t="s">
        <v>60</v>
      </c>
      <c r="J133" t="s">
        <v>23</v>
      </c>
      <c r="K133">
        <v>2019</v>
      </c>
    </row>
    <row r="134" spans="1:11" x14ac:dyDescent="0.25">
      <c r="A134" t="s">
        <v>2</v>
      </c>
      <c r="B134" t="s">
        <v>26</v>
      </c>
      <c r="C134" t="s">
        <v>6</v>
      </c>
      <c r="D134">
        <v>18823</v>
      </c>
      <c r="E134">
        <v>941.15</v>
      </c>
      <c r="F134">
        <v>17881.849999999999</v>
      </c>
      <c r="G134">
        <v>13445</v>
      </c>
      <c r="H134">
        <v>4436.8499999999995</v>
      </c>
      <c r="I134" t="s">
        <v>60</v>
      </c>
      <c r="J134" t="s">
        <v>23</v>
      </c>
      <c r="K134">
        <v>2019</v>
      </c>
    </row>
    <row r="135" spans="1:11" x14ac:dyDescent="0.25">
      <c r="A135" t="s">
        <v>2</v>
      </c>
      <c r="B135" t="s">
        <v>26</v>
      </c>
      <c r="C135" t="s">
        <v>7</v>
      </c>
      <c r="D135">
        <v>11781</v>
      </c>
      <c r="E135">
        <v>589.04999999999995</v>
      </c>
      <c r="F135">
        <v>11191.95</v>
      </c>
      <c r="G135">
        <v>8415</v>
      </c>
      <c r="H135">
        <v>2776.9500000000012</v>
      </c>
      <c r="I135" t="s">
        <v>57</v>
      </c>
      <c r="J135" t="s">
        <v>20</v>
      </c>
      <c r="K135">
        <v>2019</v>
      </c>
    </row>
    <row r="136" spans="1:11" x14ac:dyDescent="0.25">
      <c r="A136" t="s">
        <v>2</v>
      </c>
      <c r="B136" t="s">
        <v>26</v>
      </c>
      <c r="C136" t="s">
        <v>3</v>
      </c>
      <c r="D136">
        <v>252000</v>
      </c>
      <c r="E136">
        <v>12600</v>
      </c>
      <c r="F136">
        <v>239400</v>
      </c>
      <c r="G136">
        <v>187200</v>
      </c>
      <c r="H136">
        <v>52200</v>
      </c>
      <c r="I136" t="s">
        <v>63</v>
      </c>
      <c r="J136" t="s">
        <v>22</v>
      </c>
      <c r="K136">
        <v>2018</v>
      </c>
    </row>
    <row r="137" spans="1:11" x14ac:dyDescent="0.25">
      <c r="A137" t="s">
        <v>2</v>
      </c>
      <c r="B137" t="s">
        <v>26</v>
      </c>
      <c r="C137" t="s">
        <v>3</v>
      </c>
      <c r="D137">
        <v>343000</v>
      </c>
      <c r="E137">
        <v>20580</v>
      </c>
      <c r="F137">
        <v>322420</v>
      </c>
      <c r="G137">
        <v>254800</v>
      </c>
      <c r="H137">
        <v>67620</v>
      </c>
      <c r="I137" t="s">
        <v>61</v>
      </c>
      <c r="J137" t="s">
        <v>28</v>
      </c>
      <c r="K137">
        <v>2019</v>
      </c>
    </row>
    <row r="138" spans="1:11" x14ac:dyDescent="0.25">
      <c r="A138" t="s">
        <v>2</v>
      </c>
      <c r="B138" t="s">
        <v>26</v>
      </c>
      <c r="C138" t="s">
        <v>5</v>
      </c>
      <c r="D138">
        <v>10486</v>
      </c>
      <c r="E138">
        <v>629.16</v>
      </c>
      <c r="F138">
        <v>9856.84</v>
      </c>
      <c r="G138">
        <v>7490</v>
      </c>
      <c r="H138">
        <v>2366.84</v>
      </c>
      <c r="I138" t="s">
        <v>56</v>
      </c>
      <c r="J138" t="s">
        <v>17</v>
      </c>
      <c r="K138">
        <v>2019</v>
      </c>
    </row>
    <row r="139" spans="1:11" x14ac:dyDescent="0.25">
      <c r="A139" t="s">
        <v>2</v>
      </c>
      <c r="B139" t="s">
        <v>26</v>
      </c>
      <c r="C139" t="s">
        <v>6</v>
      </c>
      <c r="D139">
        <v>10486</v>
      </c>
      <c r="E139">
        <v>629.16</v>
      </c>
      <c r="F139">
        <v>9856.84</v>
      </c>
      <c r="G139">
        <v>7490</v>
      </c>
      <c r="H139">
        <v>2366.84</v>
      </c>
      <c r="I139" t="s">
        <v>56</v>
      </c>
      <c r="J139" t="s">
        <v>17</v>
      </c>
      <c r="K139">
        <v>2019</v>
      </c>
    </row>
    <row r="140" spans="1:11" x14ac:dyDescent="0.25">
      <c r="A140" t="s">
        <v>2</v>
      </c>
      <c r="B140" t="s">
        <v>26</v>
      </c>
      <c r="C140" t="s">
        <v>6</v>
      </c>
      <c r="D140">
        <v>22460</v>
      </c>
      <c r="E140">
        <v>1347.6</v>
      </c>
      <c r="F140">
        <v>21112.400000000001</v>
      </c>
      <c r="G140">
        <v>11230</v>
      </c>
      <c r="H140">
        <v>9882.4000000000015</v>
      </c>
      <c r="I140" t="s">
        <v>64</v>
      </c>
      <c r="J140" t="s">
        <v>24</v>
      </c>
      <c r="K140">
        <v>2018</v>
      </c>
    </row>
    <row r="141" spans="1:11" x14ac:dyDescent="0.25">
      <c r="A141" t="s">
        <v>2</v>
      </c>
      <c r="B141" t="s">
        <v>26</v>
      </c>
      <c r="C141" t="s">
        <v>7</v>
      </c>
      <c r="D141">
        <v>587650</v>
      </c>
      <c r="E141">
        <v>35259</v>
      </c>
      <c r="F141">
        <v>552391</v>
      </c>
      <c r="G141">
        <v>436540</v>
      </c>
      <c r="H141">
        <v>115851</v>
      </c>
      <c r="I141" t="s">
        <v>55</v>
      </c>
      <c r="J141" t="s">
        <v>22</v>
      </c>
      <c r="K141">
        <v>2019</v>
      </c>
    </row>
    <row r="142" spans="1:11" x14ac:dyDescent="0.25">
      <c r="A142" t="s">
        <v>2</v>
      </c>
      <c r="B142" t="s">
        <v>26</v>
      </c>
      <c r="C142" t="s">
        <v>5</v>
      </c>
      <c r="D142">
        <v>9331</v>
      </c>
      <c r="E142">
        <v>559.86</v>
      </c>
      <c r="F142">
        <v>8771.14</v>
      </c>
      <c r="G142">
        <v>6665</v>
      </c>
      <c r="H142">
        <v>2106.139999999999</v>
      </c>
      <c r="I142" t="s">
        <v>68</v>
      </c>
      <c r="J142" t="s">
        <v>24</v>
      </c>
      <c r="K142">
        <v>2019</v>
      </c>
    </row>
    <row r="143" spans="1:11" x14ac:dyDescent="0.25">
      <c r="A143" t="s">
        <v>2</v>
      </c>
      <c r="B143" t="s">
        <v>26</v>
      </c>
      <c r="C143" t="s">
        <v>1</v>
      </c>
      <c r="D143">
        <v>36680</v>
      </c>
      <c r="E143">
        <v>2567.6</v>
      </c>
      <c r="F143">
        <v>34112.400000000001</v>
      </c>
      <c r="G143">
        <v>20174</v>
      </c>
      <c r="H143">
        <v>13938.4</v>
      </c>
      <c r="I143" t="s">
        <v>63</v>
      </c>
      <c r="J143" t="s">
        <v>22</v>
      </c>
      <c r="K143">
        <v>2018</v>
      </c>
    </row>
    <row r="144" spans="1:11" x14ac:dyDescent="0.25">
      <c r="A144" t="s">
        <v>2</v>
      </c>
      <c r="B144" t="s">
        <v>26</v>
      </c>
      <c r="C144" t="s">
        <v>5</v>
      </c>
      <c r="D144">
        <v>12180</v>
      </c>
      <c r="E144">
        <v>852.6</v>
      </c>
      <c r="F144">
        <v>11327.4</v>
      </c>
      <c r="G144">
        <v>6090</v>
      </c>
      <c r="H144">
        <v>5237.3999999999996</v>
      </c>
      <c r="I144" t="s">
        <v>66</v>
      </c>
      <c r="J144" t="s">
        <v>21</v>
      </c>
      <c r="K144">
        <v>2019</v>
      </c>
    </row>
    <row r="145" spans="1:11" x14ac:dyDescent="0.25">
      <c r="A145" t="s">
        <v>2</v>
      </c>
      <c r="B145" t="s">
        <v>26</v>
      </c>
      <c r="C145" t="s">
        <v>1</v>
      </c>
      <c r="D145">
        <v>476700</v>
      </c>
      <c r="E145">
        <v>38136</v>
      </c>
      <c r="F145">
        <v>438564</v>
      </c>
      <c r="G145">
        <v>389532.00000000012</v>
      </c>
      <c r="H145">
        <v>49031.999999999942</v>
      </c>
      <c r="I145" t="s">
        <v>54</v>
      </c>
      <c r="J145" t="s">
        <v>18</v>
      </c>
      <c r="K145">
        <v>2019</v>
      </c>
    </row>
    <row r="146" spans="1:11" x14ac:dyDescent="0.25">
      <c r="A146" t="s">
        <v>2</v>
      </c>
      <c r="B146" t="s">
        <v>26</v>
      </c>
      <c r="C146" t="s">
        <v>4</v>
      </c>
      <c r="D146">
        <v>59860</v>
      </c>
      <c r="E146">
        <v>4788.8</v>
      </c>
      <c r="F146">
        <v>55071.199999999997</v>
      </c>
      <c r="G146">
        <v>29930</v>
      </c>
      <c r="H146">
        <v>25141.200000000001</v>
      </c>
      <c r="I146" t="s">
        <v>55</v>
      </c>
      <c r="J146" t="s">
        <v>22</v>
      </c>
      <c r="K146">
        <v>2019</v>
      </c>
    </row>
    <row r="147" spans="1:11" x14ac:dyDescent="0.25">
      <c r="A147" t="s">
        <v>2</v>
      </c>
      <c r="B147" t="s">
        <v>26</v>
      </c>
      <c r="C147" t="s">
        <v>4</v>
      </c>
      <c r="D147">
        <v>13622</v>
      </c>
      <c r="E147">
        <v>1089.76</v>
      </c>
      <c r="F147">
        <v>12532.24</v>
      </c>
      <c r="G147">
        <v>9730</v>
      </c>
      <c r="H147">
        <v>2802.24</v>
      </c>
      <c r="I147" t="s">
        <v>67</v>
      </c>
      <c r="J147" t="s">
        <v>18</v>
      </c>
      <c r="K147">
        <v>2018</v>
      </c>
    </row>
    <row r="148" spans="1:11" x14ac:dyDescent="0.25">
      <c r="A148" t="s">
        <v>2</v>
      </c>
      <c r="B148" t="s">
        <v>26</v>
      </c>
      <c r="C148" t="s">
        <v>4</v>
      </c>
      <c r="D148">
        <v>476700</v>
      </c>
      <c r="E148">
        <v>38136</v>
      </c>
      <c r="F148">
        <v>438564</v>
      </c>
      <c r="G148">
        <v>354120</v>
      </c>
      <c r="H148">
        <v>84444</v>
      </c>
      <c r="I148" t="s">
        <v>54</v>
      </c>
      <c r="J148" t="s">
        <v>18</v>
      </c>
      <c r="K148">
        <v>2019</v>
      </c>
    </row>
    <row r="149" spans="1:11" x14ac:dyDescent="0.25">
      <c r="A149" t="s">
        <v>2</v>
      </c>
      <c r="B149" t="s">
        <v>26</v>
      </c>
      <c r="C149" t="s">
        <v>4</v>
      </c>
      <c r="D149">
        <v>845950</v>
      </c>
      <c r="E149">
        <v>76135.5</v>
      </c>
      <c r="F149">
        <v>769814.5</v>
      </c>
      <c r="G149">
        <v>628420</v>
      </c>
      <c r="H149">
        <v>141394.5</v>
      </c>
      <c r="I149" t="s">
        <v>53</v>
      </c>
      <c r="J149" t="s">
        <v>15</v>
      </c>
      <c r="K149">
        <v>2019</v>
      </c>
    </row>
    <row r="150" spans="1:11" x14ac:dyDescent="0.25">
      <c r="A150" t="s">
        <v>2</v>
      </c>
      <c r="B150" t="s">
        <v>26</v>
      </c>
      <c r="C150" t="s">
        <v>7</v>
      </c>
      <c r="D150">
        <v>33880</v>
      </c>
      <c r="E150">
        <v>3049.2</v>
      </c>
      <c r="F150">
        <v>30830.799999999999</v>
      </c>
      <c r="G150">
        <v>16940</v>
      </c>
      <c r="H150">
        <v>13890.8</v>
      </c>
      <c r="I150" t="s">
        <v>68</v>
      </c>
      <c r="J150" t="s">
        <v>24</v>
      </c>
      <c r="K150">
        <v>2019</v>
      </c>
    </row>
    <row r="151" spans="1:11" x14ac:dyDescent="0.25">
      <c r="A151" t="s">
        <v>2</v>
      </c>
      <c r="B151" t="s">
        <v>26</v>
      </c>
      <c r="C151" t="s">
        <v>1</v>
      </c>
      <c r="D151">
        <v>3647</v>
      </c>
      <c r="E151">
        <v>328.23</v>
      </c>
      <c r="F151">
        <v>3318.77</v>
      </c>
      <c r="G151">
        <v>2865.5</v>
      </c>
      <c r="H151">
        <v>453.26999999999953</v>
      </c>
      <c r="I151" t="s">
        <v>54</v>
      </c>
      <c r="J151" t="s">
        <v>18</v>
      </c>
      <c r="K151">
        <v>2019</v>
      </c>
    </row>
    <row r="152" spans="1:11" x14ac:dyDescent="0.25">
      <c r="A152" t="s">
        <v>2</v>
      </c>
      <c r="B152" t="s">
        <v>26</v>
      </c>
      <c r="C152" t="s">
        <v>4</v>
      </c>
      <c r="D152">
        <v>20760</v>
      </c>
      <c r="E152">
        <v>1868.4</v>
      </c>
      <c r="F152">
        <v>18891.599999999999</v>
      </c>
      <c r="G152">
        <v>10380</v>
      </c>
      <c r="H152">
        <v>8511.5999999999985</v>
      </c>
      <c r="I152" t="s">
        <v>56</v>
      </c>
      <c r="J152" t="s">
        <v>17</v>
      </c>
      <c r="K152">
        <v>2019</v>
      </c>
    </row>
    <row r="153" spans="1:11" x14ac:dyDescent="0.25">
      <c r="A153" t="s">
        <v>2</v>
      </c>
      <c r="B153" t="s">
        <v>26</v>
      </c>
      <c r="C153" t="s">
        <v>6</v>
      </c>
      <c r="D153">
        <v>3647</v>
      </c>
      <c r="E153">
        <v>328.23</v>
      </c>
      <c r="F153">
        <v>3318.77</v>
      </c>
      <c r="G153">
        <v>2605</v>
      </c>
      <c r="H153">
        <v>713.77</v>
      </c>
      <c r="I153" t="s">
        <v>54</v>
      </c>
      <c r="J153" t="s">
        <v>18</v>
      </c>
      <c r="K153">
        <v>2019</v>
      </c>
    </row>
    <row r="154" spans="1:11" x14ac:dyDescent="0.25">
      <c r="A154" t="s">
        <v>2</v>
      </c>
      <c r="B154" t="s">
        <v>26</v>
      </c>
      <c r="C154" t="s">
        <v>7</v>
      </c>
      <c r="D154">
        <v>20760</v>
      </c>
      <c r="E154">
        <v>1868.4</v>
      </c>
      <c r="F154">
        <v>18891.599999999999</v>
      </c>
      <c r="G154">
        <v>10380</v>
      </c>
      <c r="H154">
        <v>8511.5999999999985</v>
      </c>
      <c r="I154" t="s">
        <v>56</v>
      </c>
      <c r="J154" t="s">
        <v>17</v>
      </c>
      <c r="K154">
        <v>2019</v>
      </c>
    </row>
    <row r="155" spans="1:11" x14ac:dyDescent="0.25">
      <c r="A155" t="s">
        <v>2</v>
      </c>
      <c r="B155" t="s">
        <v>26</v>
      </c>
      <c r="C155" t="s">
        <v>7</v>
      </c>
      <c r="D155">
        <v>40780</v>
      </c>
      <c r="E155">
        <v>4078</v>
      </c>
      <c r="F155">
        <v>36702</v>
      </c>
      <c r="G155">
        <v>20390</v>
      </c>
      <c r="H155">
        <v>16312</v>
      </c>
      <c r="I155" t="s">
        <v>65</v>
      </c>
      <c r="J155" t="s">
        <v>25</v>
      </c>
      <c r="K155">
        <v>2019</v>
      </c>
    </row>
    <row r="156" spans="1:11" x14ac:dyDescent="0.25">
      <c r="A156" t="s">
        <v>2</v>
      </c>
      <c r="B156" t="s">
        <v>26</v>
      </c>
      <c r="C156" t="s">
        <v>1</v>
      </c>
      <c r="D156">
        <v>18942</v>
      </c>
      <c r="E156">
        <v>2083.62</v>
      </c>
      <c r="F156">
        <v>16858.38</v>
      </c>
      <c r="G156">
        <v>14883</v>
      </c>
      <c r="H156">
        <v>1975.379999999999</v>
      </c>
      <c r="I156" t="s">
        <v>64</v>
      </c>
      <c r="J156" t="s">
        <v>24</v>
      </c>
      <c r="K156">
        <v>2018</v>
      </c>
    </row>
    <row r="157" spans="1:11" x14ac:dyDescent="0.25">
      <c r="A157" t="s">
        <v>2</v>
      </c>
      <c r="B157" t="s">
        <v>26</v>
      </c>
      <c r="C157" t="s">
        <v>4</v>
      </c>
      <c r="D157">
        <v>22440</v>
      </c>
      <c r="E157">
        <v>2468.4</v>
      </c>
      <c r="F157">
        <v>19971.599999999999</v>
      </c>
      <c r="G157">
        <v>11220</v>
      </c>
      <c r="H157">
        <v>8751.5999999999985</v>
      </c>
      <c r="I157" t="s">
        <v>58</v>
      </c>
      <c r="J157" t="s">
        <v>19</v>
      </c>
      <c r="K157">
        <v>2019</v>
      </c>
    </row>
    <row r="158" spans="1:11" x14ac:dyDescent="0.25">
      <c r="A158" t="s">
        <v>2</v>
      </c>
      <c r="B158" t="s">
        <v>26</v>
      </c>
      <c r="C158" t="s">
        <v>5</v>
      </c>
      <c r="D158">
        <v>120400</v>
      </c>
      <c r="E158">
        <v>13244</v>
      </c>
      <c r="F158">
        <v>107156</v>
      </c>
      <c r="G158">
        <v>89440</v>
      </c>
      <c r="H158">
        <v>17716</v>
      </c>
      <c r="I158" t="s">
        <v>59</v>
      </c>
      <c r="J158" t="s">
        <v>23</v>
      </c>
      <c r="K158">
        <v>2018</v>
      </c>
    </row>
    <row r="159" spans="1:11" x14ac:dyDescent="0.25">
      <c r="A159" t="s">
        <v>2</v>
      </c>
      <c r="B159" t="s">
        <v>26</v>
      </c>
      <c r="C159" t="s">
        <v>7</v>
      </c>
      <c r="D159">
        <v>52580</v>
      </c>
      <c r="E159">
        <v>5783.8</v>
      </c>
      <c r="F159">
        <v>46796.2</v>
      </c>
      <c r="G159">
        <v>26290</v>
      </c>
      <c r="H159">
        <v>20506.2</v>
      </c>
      <c r="I159" t="s">
        <v>53</v>
      </c>
      <c r="J159" t="s">
        <v>15</v>
      </c>
      <c r="K159">
        <v>2019</v>
      </c>
    </row>
    <row r="160" spans="1:11" x14ac:dyDescent="0.25">
      <c r="A160" t="s">
        <v>2</v>
      </c>
      <c r="B160" t="s">
        <v>26</v>
      </c>
      <c r="C160" t="s">
        <v>7</v>
      </c>
      <c r="D160">
        <v>120400</v>
      </c>
      <c r="E160">
        <v>13244</v>
      </c>
      <c r="F160">
        <v>107156</v>
      </c>
      <c r="G160">
        <v>89440</v>
      </c>
      <c r="H160">
        <v>17716</v>
      </c>
      <c r="I160" t="s">
        <v>59</v>
      </c>
      <c r="J160" t="s">
        <v>23</v>
      </c>
      <c r="K160">
        <v>2018</v>
      </c>
    </row>
    <row r="161" spans="1:11" x14ac:dyDescent="0.25">
      <c r="A161" t="s">
        <v>2</v>
      </c>
      <c r="B161" t="s">
        <v>26</v>
      </c>
      <c r="C161" t="s">
        <v>1</v>
      </c>
      <c r="D161">
        <v>310100</v>
      </c>
      <c r="E161">
        <v>37212</v>
      </c>
      <c r="F161">
        <v>272888</v>
      </c>
      <c r="G161">
        <v>253396</v>
      </c>
      <c r="H161">
        <v>19491.999999999971</v>
      </c>
      <c r="I161" t="s">
        <v>56</v>
      </c>
      <c r="J161" t="s">
        <v>17</v>
      </c>
      <c r="K161">
        <v>2019</v>
      </c>
    </row>
    <row r="162" spans="1:11" x14ac:dyDescent="0.25">
      <c r="A162" t="s">
        <v>2</v>
      </c>
      <c r="B162" t="s">
        <v>26</v>
      </c>
      <c r="C162" t="s">
        <v>3</v>
      </c>
      <c r="D162">
        <v>16940</v>
      </c>
      <c r="E162">
        <v>2032.8</v>
      </c>
      <c r="F162">
        <v>14907.2</v>
      </c>
      <c r="G162">
        <v>12100</v>
      </c>
      <c r="H162">
        <v>2807.2000000000012</v>
      </c>
      <c r="I162" t="s">
        <v>55</v>
      </c>
      <c r="J162" t="s">
        <v>22</v>
      </c>
      <c r="K162">
        <v>2019</v>
      </c>
    </row>
    <row r="163" spans="1:11" x14ac:dyDescent="0.25">
      <c r="A163" t="s">
        <v>2</v>
      </c>
      <c r="B163" t="s">
        <v>26</v>
      </c>
      <c r="C163" t="s">
        <v>3</v>
      </c>
      <c r="D163">
        <v>34300</v>
      </c>
      <c r="E163">
        <v>4116</v>
      </c>
      <c r="F163">
        <v>30184</v>
      </c>
      <c r="G163">
        <v>17150</v>
      </c>
      <c r="H163">
        <v>13034</v>
      </c>
      <c r="I163" t="s">
        <v>59</v>
      </c>
      <c r="J163" t="s">
        <v>23</v>
      </c>
      <c r="K163">
        <v>2018</v>
      </c>
    </row>
    <row r="164" spans="1:11" x14ac:dyDescent="0.25">
      <c r="A164" t="s">
        <v>2</v>
      </c>
      <c r="B164" t="s">
        <v>26</v>
      </c>
      <c r="C164" t="s">
        <v>4</v>
      </c>
      <c r="D164">
        <v>310100</v>
      </c>
      <c r="E164">
        <v>37212</v>
      </c>
      <c r="F164">
        <v>272888</v>
      </c>
      <c r="G164">
        <v>230360</v>
      </c>
      <c r="H164">
        <v>42528</v>
      </c>
      <c r="I164" t="s">
        <v>56</v>
      </c>
      <c r="J164" t="s">
        <v>17</v>
      </c>
      <c r="K164">
        <v>2019</v>
      </c>
    </row>
    <row r="165" spans="1:11" x14ac:dyDescent="0.25">
      <c r="A165" t="s">
        <v>2</v>
      </c>
      <c r="B165" t="s">
        <v>26</v>
      </c>
      <c r="C165" t="s">
        <v>4</v>
      </c>
      <c r="D165">
        <v>18100</v>
      </c>
      <c r="E165">
        <v>2172</v>
      </c>
      <c r="F165">
        <v>15928</v>
      </c>
      <c r="G165">
        <v>9050</v>
      </c>
      <c r="H165">
        <v>6878</v>
      </c>
      <c r="I165" t="s">
        <v>60</v>
      </c>
      <c r="J165" t="s">
        <v>23</v>
      </c>
      <c r="K165">
        <v>2019</v>
      </c>
    </row>
    <row r="166" spans="1:11" x14ac:dyDescent="0.25">
      <c r="A166" t="s">
        <v>2</v>
      </c>
      <c r="B166" t="s">
        <v>26</v>
      </c>
      <c r="C166" t="s">
        <v>4</v>
      </c>
      <c r="D166">
        <v>34300</v>
      </c>
      <c r="E166">
        <v>4116</v>
      </c>
      <c r="F166">
        <v>30184</v>
      </c>
      <c r="G166">
        <v>17150</v>
      </c>
      <c r="H166">
        <v>13034</v>
      </c>
      <c r="I166" t="s">
        <v>59</v>
      </c>
      <c r="J166" t="s">
        <v>23</v>
      </c>
      <c r="K166">
        <v>2018</v>
      </c>
    </row>
    <row r="167" spans="1:11" x14ac:dyDescent="0.25">
      <c r="A167" t="s">
        <v>2</v>
      </c>
      <c r="B167" t="s">
        <v>26</v>
      </c>
      <c r="C167" t="s">
        <v>4</v>
      </c>
      <c r="D167">
        <v>418950</v>
      </c>
      <c r="E167">
        <v>50274</v>
      </c>
      <c r="F167">
        <v>368676</v>
      </c>
      <c r="G167">
        <v>311220</v>
      </c>
      <c r="H167">
        <v>57456</v>
      </c>
      <c r="I167" t="s">
        <v>68</v>
      </c>
      <c r="J167" t="s">
        <v>24</v>
      </c>
      <c r="K167">
        <v>2019</v>
      </c>
    </row>
    <row r="168" spans="1:11" x14ac:dyDescent="0.25">
      <c r="A168" t="s">
        <v>2</v>
      </c>
      <c r="B168" t="s">
        <v>26</v>
      </c>
      <c r="C168" t="s">
        <v>4</v>
      </c>
      <c r="D168">
        <v>24660</v>
      </c>
      <c r="E168">
        <v>2959.2</v>
      </c>
      <c r="F168">
        <v>21700.799999999999</v>
      </c>
      <c r="G168">
        <v>12330</v>
      </c>
      <c r="H168">
        <v>9370.7999999999993</v>
      </c>
      <c r="I168" t="s">
        <v>54</v>
      </c>
      <c r="J168" t="s">
        <v>18</v>
      </c>
      <c r="K168">
        <v>2019</v>
      </c>
    </row>
    <row r="169" spans="1:11" x14ac:dyDescent="0.25">
      <c r="A169" t="s">
        <v>2</v>
      </c>
      <c r="B169" t="s">
        <v>26</v>
      </c>
      <c r="C169" t="s">
        <v>5</v>
      </c>
      <c r="D169">
        <v>488250</v>
      </c>
      <c r="E169">
        <v>58590</v>
      </c>
      <c r="F169">
        <v>429660</v>
      </c>
      <c r="G169">
        <v>362700</v>
      </c>
      <c r="H169">
        <v>66960</v>
      </c>
      <c r="I169" t="s">
        <v>57</v>
      </c>
      <c r="J169" t="s">
        <v>20</v>
      </c>
      <c r="K169">
        <v>2019</v>
      </c>
    </row>
    <row r="170" spans="1:11" x14ac:dyDescent="0.25">
      <c r="A170" t="s">
        <v>2</v>
      </c>
      <c r="B170" t="s">
        <v>26</v>
      </c>
      <c r="C170" t="s">
        <v>5</v>
      </c>
      <c r="D170">
        <v>18100</v>
      </c>
      <c r="E170">
        <v>2172</v>
      </c>
      <c r="F170">
        <v>15928</v>
      </c>
      <c r="G170">
        <v>9050</v>
      </c>
      <c r="H170">
        <v>6878</v>
      </c>
      <c r="I170" t="s">
        <v>60</v>
      </c>
      <c r="J170" t="s">
        <v>23</v>
      </c>
      <c r="K170">
        <v>2019</v>
      </c>
    </row>
    <row r="171" spans="1:11" x14ac:dyDescent="0.25">
      <c r="A171" t="s">
        <v>2</v>
      </c>
      <c r="B171" t="s">
        <v>26</v>
      </c>
      <c r="C171" t="s">
        <v>6</v>
      </c>
      <c r="D171">
        <v>24660</v>
      </c>
      <c r="E171">
        <v>2959.2</v>
      </c>
      <c r="F171">
        <v>21700.799999999999</v>
      </c>
      <c r="G171">
        <v>12330</v>
      </c>
      <c r="H171">
        <v>9370.7999999999993</v>
      </c>
      <c r="I171" t="s">
        <v>54</v>
      </c>
      <c r="J171" t="s">
        <v>18</v>
      </c>
      <c r="K171">
        <v>2019</v>
      </c>
    </row>
    <row r="172" spans="1:11" x14ac:dyDescent="0.25">
      <c r="A172" t="s">
        <v>2</v>
      </c>
      <c r="B172" t="s">
        <v>26</v>
      </c>
      <c r="C172" t="s">
        <v>3</v>
      </c>
      <c r="D172">
        <v>45100</v>
      </c>
      <c r="E172">
        <v>5863</v>
      </c>
      <c r="F172">
        <v>39237</v>
      </c>
      <c r="G172">
        <v>22550</v>
      </c>
      <c r="H172">
        <v>16687</v>
      </c>
      <c r="I172" t="s">
        <v>57</v>
      </c>
      <c r="J172" t="s">
        <v>20</v>
      </c>
      <c r="K172">
        <v>2019</v>
      </c>
    </row>
    <row r="173" spans="1:11" x14ac:dyDescent="0.25">
      <c r="A173" t="s">
        <v>2</v>
      </c>
      <c r="B173" t="s">
        <v>26</v>
      </c>
      <c r="C173" t="s">
        <v>1</v>
      </c>
      <c r="D173">
        <v>51580</v>
      </c>
      <c r="E173">
        <v>7221.2</v>
      </c>
      <c r="F173">
        <v>44358.8</v>
      </c>
      <c r="G173">
        <v>28369</v>
      </c>
      <c r="H173">
        <v>15989.8</v>
      </c>
      <c r="I173" t="s">
        <v>61</v>
      </c>
      <c r="J173" t="s">
        <v>28</v>
      </c>
      <c r="K173">
        <v>2019</v>
      </c>
    </row>
    <row r="174" spans="1:11" x14ac:dyDescent="0.25">
      <c r="A174" t="s">
        <v>2</v>
      </c>
      <c r="B174" t="s">
        <v>26</v>
      </c>
      <c r="C174" t="s">
        <v>3</v>
      </c>
      <c r="D174">
        <v>12089</v>
      </c>
      <c r="E174">
        <v>1692.46</v>
      </c>
      <c r="F174">
        <v>10396.540000000001</v>
      </c>
      <c r="G174">
        <v>8635</v>
      </c>
      <c r="H174">
        <v>1761.5400000000011</v>
      </c>
      <c r="I174" t="s">
        <v>59</v>
      </c>
      <c r="J174" t="s">
        <v>23</v>
      </c>
      <c r="K174">
        <v>2018</v>
      </c>
    </row>
    <row r="175" spans="1:11" x14ac:dyDescent="0.25">
      <c r="A175" t="s">
        <v>2</v>
      </c>
      <c r="B175" t="s">
        <v>26</v>
      </c>
      <c r="C175" t="s">
        <v>4</v>
      </c>
      <c r="D175">
        <v>5200</v>
      </c>
      <c r="E175">
        <v>728</v>
      </c>
      <c r="F175">
        <v>4472</v>
      </c>
      <c r="G175">
        <v>2600</v>
      </c>
      <c r="H175">
        <v>1872</v>
      </c>
      <c r="I175" t="s">
        <v>62</v>
      </c>
      <c r="J175" t="s">
        <v>16</v>
      </c>
      <c r="K175">
        <v>2019</v>
      </c>
    </row>
    <row r="176" spans="1:11" x14ac:dyDescent="0.25">
      <c r="A176" t="s">
        <v>2</v>
      </c>
      <c r="B176" t="s">
        <v>26</v>
      </c>
      <c r="C176" t="s">
        <v>6</v>
      </c>
      <c r="D176">
        <v>20321</v>
      </c>
      <c r="E176">
        <v>2844.94</v>
      </c>
      <c r="F176">
        <v>17476.060000000001</v>
      </c>
      <c r="G176">
        <v>14515</v>
      </c>
      <c r="H176">
        <v>2961.0600000000009</v>
      </c>
      <c r="I176" t="s">
        <v>58</v>
      </c>
      <c r="J176" t="s">
        <v>19</v>
      </c>
      <c r="K176">
        <v>2019</v>
      </c>
    </row>
    <row r="177" spans="1:11" x14ac:dyDescent="0.25">
      <c r="A177" t="s">
        <v>2</v>
      </c>
      <c r="B177" t="s">
        <v>26</v>
      </c>
      <c r="C177" t="s">
        <v>7</v>
      </c>
      <c r="D177">
        <v>12089</v>
      </c>
      <c r="E177">
        <v>1692.46</v>
      </c>
      <c r="F177">
        <v>10396.540000000001</v>
      </c>
      <c r="G177">
        <v>8635</v>
      </c>
      <c r="H177">
        <v>1761.5400000000011</v>
      </c>
      <c r="I177" t="s">
        <v>59</v>
      </c>
      <c r="J177" t="s">
        <v>23</v>
      </c>
      <c r="K177">
        <v>2018</v>
      </c>
    </row>
    <row r="178" spans="1:11" x14ac:dyDescent="0.25">
      <c r="A178" t="s">
        <v>2</v>
      </c>
      <c r="B178" t="s">
        <v>26</v>
      </c>
      <c r="C178" t="s">
        <v>4</v>
      </c>
      <c r="D178">
        <v>17745</v>
      </c>
      <c r="E178">
        <v>2661.75</v>
      </c>
      <c r="F178">
        <v>15083.25</v>
      </c>
      <c r="G178">
        <v>12675</v>
      </c>
      <c r="H178">
        <v>2408.25</v>
      </c>
      <c r="I178" t="s">
        <v>61</v>
      </c>
      <c r="J178" t="s">
        <v>28</v>
      </c>
      <c r="K178">
        <v>2019</v>
      </c>
    </row>
    <row r="179" spans="1:11" x14ac:dyDescent="0.25">
      <c r="A179" t="s">
        <v>2</v>
      </c>
      <c r="B179" t="s">
        <v>26</v>
      </c>
      <c r="C179" t="s">
        <v>4</v>
      </c>
      <c r="D179">
        <v>997850</v>
      </c>
      <c r="E179">
        <v>149677.5</v>
      </c>
      <c r="F179">
        <v>848172.5</v>
      </c>
      <c r="G179">
        <v>741260</v>
      </c>
      <c r="H179">
        <v>106912.5</v>
      </c>
      <c r="I179" t="s">
        <v>65</v>
      </c>
      <c r="J179" t="s">
        <v>25</v>
      </c>
      <c r="K179">
        <v>2019</v>
      </c>
    </row>
    <row r="180" spans="1:11" x14ac:dyDescent="0.25">
      <c r="A180" t="s">
        <v>2</v>
      </c>
      <c r="B180" t="s">
        <v>26</v>
      </c>
      <c r="C180" t="s">
        <v>4</v>
      </c>
      <c r="D180">
        <v>752850</v>
      </c>
      <c r="E180">
        <v>112927.5</v>
      </c>
      <c r="F180">
        <v>639922.5</v>
      </c>
      <c r="G180">
        <v>559260</v>
      </c>
      <c r="H180">
        <v>80662.5</v>
      </c>
      <c r="I180" t="s">
        <v>64</v>
      </c>
      <c r="J180" t="s">
        <v>24</v>
      </c>
      <c r="K180">
        <v>2018</v>
      </c>
    </row>
    <row r="181" spans="1:11" x14ac:dyDescent="0.25">
      <c r="A181" t="s">
        <v>2</v>
      </c>
      <c r="B181" t="s">
        <v>26</v>
      </c>
      <c r="C181" t="s">
        <v>3</v>
      </c>
      <c r="D181">
        <v>9576</v>
      </c>
      <c r="E181">
        <v>1436.4</v>
      </c>
      <c r="F181">
        <v>8139.6</v>
      </c>
      <c r="G181">
        <v>6840</v>
      </c>
      <c r="H181">
        <v>1299.5999999999999</v>
      </c>
      <c r="I181" t="s">
        <v>62</v>
      </c>
      <c r="J181" t="s">
        <v>16</v>
      </c>
      <c r="K181">
        <v>2019</v>
      </c>
    </row>
    <row r="182" spans="1:11" x14ac:dyDescent="0.25">
      <c r="A182" t="s">
        <v>2</v>
      </c>
      <c r="B182" t="s">
        <v>10</v>
      </c>
      <c r="C182" t="s">
        <v>4</v>
      </c>
      <c r="D182">
        <v>8001</v>
      </c>
      <c r="E182">
        <v>0</v>
      </c>
      <c r="F182">
        <v>8001</v>
      </c>
      <c r="G182">
        <v>5715</v>
      </c>
      <c r="H182">
        <v>2286</v>
      </c>
      <c r="I182" t="s">
        <v>60</v>
      </c>
      <c r="J182" t="s">
        <v>23</v>
      </c>
      <c r="K182">
        <v>2019</v>
      </c>
    </row>
    <row r="183" spans="1:11" x14ac:dyDescent="0.25">
      <c r="A183" t="s">
        <v>2</v>
      </c>
      <c r="B183" t="s">
        <v>10</v>
      </c>
      <c r="C183" t="s">
        <v>7</v>
      </c>
      <c r="D183">
        <v>8001</v>
      </c>
      <c r="E183">
        <v>0</v>
      </c>
      <c r="F183">
        <v>8001</v>
      </c>
      <c r="G183">
        <v>5715</v>
      </c>
      <c r="H183">
        <v>2286</v>
      </c>
      <c r="I183" t="s">
        <v>60</v>
      </c>
      <c r="J183" t="s">
        <v>23</v>
      </c>
      <c r="K183">
        <v>2019</v>
      </c>
    </row>
    <row r="184" spans="1:11" x14ac:dyDescent="0.25">
      <c r="A184" t="s">
        <v>2</v>
      </c>
      <c r="B184" t="s">
        <v>10</v>
      </c>
      <c r="C184" t="s">
        <v>1</v>
      </c>
      <c r="D184">
        <v>17703</v>
      </c>
      <c r="E184">
        <v>177.03</v>
      </c>
      <c r="F184">
        <v>17525.97</v>
      </c>
      <c r="G184">
        <v>13909.5</v>
      </c>
      <c r="H184">
        <v>3616.4699999999989</v>
      </c>
      <c r="I184" t="s">
        <v>57</v>
      </c>
      <c r="J184" t="s">
        <v>20</v>
      </c>
      <c r="K184">
        <v>2019</v>
      </c>
    </row>
    <row r="185" spans="1:11" x14ac:dyDescent="0.25">
      <c r="A185" t="s">
        <v>2</v>
      </c>
      <c r="B185" t="s">
        <v>10</v>
      </c>
      <c r="C185" t="s">
        <v>4</v>
      </c>
      <c r="D185">
        <v>31447.5</v>
      </c>
      <c r="E185">
        <v>314.47500000000002</v>
      </c>
      <c r="F185">
        <v>31133.025000000001</v>
      </c>
      <c r="G185">
        <v>22462.5</v>
      </c>
      <c r="H185">
        <v>8670.5249999999978</v>
      </c>
      <c r="I185" t="s">
        <v>61</v>
      </c>
      <c r="J185" t="s">
        <v>28</v>
      </c>
      <c r="K185">
        <v>2019</v>
      </c>
    </row>
    <row r="186" spans="1:11" x14ac:dyDescent="0.25">
      <c r="A186" t="s">
        <v>2</v>
      </c>
      <c r="B186" t="s">
        <v>10</v>
      </c>
      <c r="C186" t="s">
        <v>3</v>
      </c>
      <c r="D186">
        <v>31320</v>
      </c>
      <c r="E186">
        <v>626.4</v>
      </c>
      <c r="F186">
        <v>30693.599999999999</v>
      </c>
      <c r="G186">
        <v>15660</v>
      </c>
      <c r="H186">
        <v>15033.6</v>
      </c>
      <c r="I186" t="s">
        <v>60</v>
      </c>
      <c r="J186" t="s">
        <v>23</v>
      </c>
      <c r="K186">
        <v>2019</v>
      </c>
    </row>
    <row r="187" spans="1:11" x14ac:dyDescent="0.25">
      <c r="A187" t="s">
        <v>2</v>
      </c>
      <c r="B187" t="s">
        <v>10</v>
      </c>
      <c r="C187" t="s">
        <v>4</v>
      </c>
      <c r="D187">
        <v>14091</v>
      </c>
      <c r="E187">
        <v>281.82</v>
      </c>
      <c r="F187">
        <v>13809.18</v>
      </c>
      <c r="G187">
        <v>10065</v>
      </c>
      <c r="H187">
        <v>3744.18</v>
      </c>
      <c r="I187" t="s">
        <v>67</v>
      </c>
      <c r="J187" t="s">
        <v>18</v>
      </c>
      <c r="K187">
        <v>2018</v>
      </c>
    </row>
    <row r="188" spans="1:11" x14ac:dyDescent="0.25">
      <c r="A188" t="s">
        <v>2</v>
      </c>
      <c r="B188" t="s">
        <v>10</v>
      </c>
      <c r="C188" t="s">
        <v>5</v>
      </c>
      <c r="D188">
        <v>31320</v>
      </c>
      <c r="E188">
        <v>626.4</v>
      </c>
      <c r="F188">
        <v>30693.599999999999</v>
      </c>
      <c r="G188">
        <v>15660</v>
      </c>
      <c r="H188">
        <v>15033.6</v>
      </c>
      <c r="I188" t="s">
        <v>60</v>
      </c>
      <c r="J188" t="s">
        <v>23</v>
      </c>
      <c r="K188">
        <v>2019</v>
      </c>
    </row>
    <row r="189" spans="1:11" x14ac:dyDescent="0.25">
      <c r="A189" t="s">
        <v>2</v>
      </c>
      <c r="B189" t="s">
        <v>10</v>
      </c>
      <c r="C189" t="s">
        <v>6</v>
      </c>
      <c r="D189">
        <v>93100</v>
      </c>
      <c r="E189">
        <v>1862</v>
      </c>
      <c r="F189">
        <v>91238</v>
      </c>
      <c r="G189">
        <v>69160</v>
      </c>
      <c r="H189">
        <v>22078</v>
      </c>
      <c r="I189" t="s">
        <v>67</v>
      </c>
      <c r="J189" t="s">
        <v>18</v>
      </c>
      <c r="K189">
        <v>2018</v>
      </c>
    </row>
    <row r="190" spans="1:11" x14ac:dyDescent="0.25">
      <c r="A190" t="s">
        <v>2</v>
      </c>
      <c r="B190" t="s">
        <v>10</v>
      </c>
      <c r="C190" t="s">
        <v>7</v>
      </c>
      <c r="D190">
        <v>24720</v>
      </c>
      <c r="E190">
        <v>494.4</v>
      </c>
      <c r="F190">
        <v>24225.599999999999</v>
      </c>
      <c r="G190">
        <v>12360</v>
      </c>
      <c r="H190">
        <v>11865.6</v>
      </c>
      <c r="I190" t="s">
        <v>68</v>
      </c>
      <c r="J190" t="s">
        <v>24</v>
      </c>
      <c r="K190">
        <v>2019</v>
      </c>
    </row>
    <row r="191" spans="1:11" x14ac:dyDescent="0.25">
      <c r="A191" t="s">
        <v>2</v>
      </c>
      <c r="B191" t="s">
        <v>10</v>
      </c>
      <c r="C191" t="s">
        <v>5</v>
      </c>
      <c r="D191">
        <v>14720</v>
      </c>
      <c r="E191">
        <v>588.79999999999995</v>
      </c>
      <c r="F191">
        <v>14131.2</v>
      </c>
      <c r="G191">
        <v>7360</v>
      </c>
      <c r="H191">
        <v>6771.2000000000007</v>
      </c>
      <c r="I191" t="s">
        <v>63</v>
      </c>
      <c r="J191" t="s">
        <v>22</v>
      </c>
      <c r="K191">
        <v>2018</v>
      </c>
    </row>
    <row r="192" spans="1:11" x14ac:dyDescent="0.25">
      <c r="A192" t="s">
        <v>2</v>
      </c>
      <c r="B192" t="s">
        <v>10</v>
      </c>
      <c r="C192" t="s">
        <v>1</v>
      </c>
      <c r="D192">
        <v>95900</v>
      </c>
      <c r="E192">
        <v>3836</v>
      </c>
      <c r="F192">
        <v>92064</v>
      </c>
      <c r="G192">
        <v>78364</v>
      </c>
      <c r="H192">
        <v>13700</v>
      </c>
      <c r="I192" t="s">
        <v>54</v>
      </c>
      <c r="J192" t="s">
        <v>18</v>
      </c>
      <c r="K192">
        <v>2019</v>
      </c>
    </row>
    <row r="193" spans="1:11" x14ac:dyDescent="0.25">
      <c r="A193" t="s">
        <v>2</v>
      </c>
      <c r="B193" t="s">
        <v>10</v>
      </c>
      <c r="C193" t="s">
        <v>4</v>
      </c>
      <c r="D193">
        <v>1207500</v>
      </c>
      <c r="E193">
        <v>48300</v>
      </c>
      <c r="F193">
        <v>1159200</v>
      </c>
      <c r="G193">
        <v>897000</v>
      </c>
      <c r="H193">
        <v>262200</v>
      </c>
      <c r="I193" t="s">
        <v>57</v>
      </c>
      <c r="J193" t="s">
        <v>20</v>
      </c>
      <c r="K193">
        <v>2019</v>
      </c>
    </row>
    <row r="194" spans="1:11" x14ac:dyDescent="0.25">
      <c r="A194" t="s">
        <v>2</v>
      </c>
      <c r="B194" t="s">
        <v>10</v>
      </c>
      <c r="C194" t="s">
        <v>4</v>
      </c>
      <c r="D194">
        <v>21120</v>
      </c>
      <c r="E194">
        <v>844.8</v>
      </c>
      <c r="F194">
        <v>20275.2</v>
      </c>
      <c r="G194">
        <v>10560</v>
      </c>
      <c r="H194">
        <v>9715.2000000000007</v>
      </c>
      <c r="I194" t="s">
        <v>55</v>
      </c>
      <c r="J194" t="s">
        <v>22</v>
      </c>
      <c r="K194">
        <v>2019</v>
      </c>
    </row>
    <row r="195" spans="1:11" x14ac:dyDescent="0.25">
      <c r="A195" t="s">
        <v>2</v>
      </c>
      <c r="B195" t="s">
        <v>10</v>
      </c>
      <c r="C195" t="s">
        <v>4</v>
      </c>
      <c r="D195">
        <v>95900</v>
      </c>
      <c r="E195">
        <v>3836</v>
      </c>
      <c r="F195">
        <v>92064</v>
      </c>
      <c r="G195">
        <v>71240</v>
      </c>
      <c r="H195">
        <v>20824</v>
      </c>
      <c r="I195" t="s">
        <v>54</v>
      </c>
      <c r="J195" t="s">
        <v>18</v>
      </c>
      <c r="K195">
        <v>2019</v>
      </c>
    </row>
    <row r="196" spans="1:11" x14ac:dyDescent="0.25">
      <c r="A196" t="s">
        <v>2</v>
      </c>
      <c r="B196" t="s">
        <v>10</v>
      </c>
      <c r="C196" t="s">
        <v>6</v>
      </c>
      <c r="D196">
        <v>122150</v>
      </c>
      <c r="E196">
        <v>4886</v>
      </c>
      <c r="F196">
        <v>117264</v>
      </c>
      <c r="G196">
        <v>90740</v>
      </c>
      <c r="H196">
        <v>26524</v>
      </c>
      <c r="I196" t="s">
        <v>63</v>
      </c>
      <c r="J196" t="s">
        <v>22</v>
      </c>
      <c r="K196">
        <v>2018</v>
      </c>
    </row>
    <row r="197" spans="1:11" x14ac:dyDescent="0.25">
      <c r="A197" t="s">
        <v>2</v>
      </c>
      <c r="B197" t="s">
        <v>10</v>
      </c>
      <c r="C197" t="s">
        <v>1</v>
      </c>
      <c r="D197">
        <v>3990</v>
      </c>
      <c r="E197">
        <v>199.5</v>
      </c>
      <c r="F197">
        <v>3790.5</v>
      </c>
      <c r="G197">
        <v>3135</v>
      </c>
      <c r="H197">
        <v>655.49999999999955</v>
      </c>
      <c r="I197" t="s">
        <v>54</v>
      </c>
      <c r="J197" t="s">
        <v>18</v>
      </c>
      <c r="K197">
        <v>2019</v>
      </c>
    </row>
    <row r="198" spans="1:11" x14ac:dyDescent="0.25">
      <c r="A198" t="s">
        <v>2</v>
      </c>
      <c r="B198" t="s">
        <v>10</v>
      </c>
      <c r="C198" t="s">
        <v>4</v>
      </c>
      <c r="D198">
        <v>16289</v>
      </c>
      <c r="E198">
        <v>814.45</v>
      </c>
      <c r="F198">
        <v>15474.55</v>
      </c>
      <c r="G198">
        <v>11635</v>
      </c>
      <c r="H198">
        <v>3839.5499999999988</v>
      </c>
      <c r="I198" t="s">
        <v>65</v>
      </c>
      <c r="J198" t="s">
        <v>25</v>
      </c>
      <c r="K198">
        <v>2019</v>
      </c>
    </row>
    <row r="199" spans="1:11" x14ac:dyDescent="0.25">
      <c r="A199" t="s">
        <v>2</v>
      </c>
      <c r="B199" t="s">
        <v>10</v>
      </c>
      <c r="C199" t="s">
        <v>4</v>
      </c>
      <c r="D199">
        <v>210700</v>
      </c>
      <c r="E199">
        <v>10535</v>
      </c>
      <c r="F199">
        <v>200165</v>
      </c>
      <c r="G199">
        <v>156520</v>
      </c>
      <c r="H199">
        <v>43645</v>
      </c>
      <c r="I199" t="s">
        <v>56</v>
      </c>
      <c r="J199" t="s">
        <v>17</v>
      </c>
      <c r="K199">
        <v>2019</v>
      </c>
    </row>
    <row r="200" spans="1:11" x14ac:dyDescent="0.25">
      <c r="A200" t="s">
        <v>2</v>
      </c>
      <c r="B200" t="s">
        <v>10</v>
      </c>
      <c r="C200" t="s">
        <v>4</v>
      </c>
      <c r="D200">
        <v>53260</v>
      </c>
      <c r="E200">
        <v>2663</v>
      </c>
      <c r="F200">
        <v>50597</v>
      </c>
      <c r="G200">
        <v>26630</v>
      </c>
      <c r="H200">
        <v>23967</v>
      </c>
      <c r="I200" t="s">
        <v>54</v>
      </c>
      <c r="J200" t="s">
        <v>18</v>
      </c>
      <c r="K200">
        <v>2019</v>
      </c>
    </row>
    <row r="201" spans="1:11" x14ac:dyDescent="0.25">
      <c r="A201" t="s">
        <v>2</v>
      </c>
      <c r="B201" t="s">
        <v>10</v>
      </c>
      <c r="C201" t="s">
        <v>5</v>
      </c>
      <c r="D201">
        <v>210700</v>
      </c>
      <c r="E201">
        <v>10535</v>
      </c>
      <c r="F201">
        <v>200165</v>
      </c>
      <c r="G201">
        <v>156520</v>
      </c>
      <c r="H201">
        <v>43645</v>
      </c>
      <c r="I201" t="s">
        <v>56</v>
      </c>
      <c r="J201" t="s">
        <v>17</v>
      </c>
      <c r="K201">
        <v>2019</v>
      </c>
    </row>
    <row r="202" spans="1:11" x14ac:dyDescent="0.25">
      <c r="A202" t="s">
        <v>2</v>
      </c>
      <c r="B202" t="s">
        <v>10</v>
      </c>
      <c r="C202" t="s">
        <v>5</v>
      </c>
      <c r="D202">
        <v>56640</v>
      </c>
      <c r="E202">
        <v>2832</v>
      </c>
      <c r="F202">
        <v>53808</v>
      </c>
      <c r="G202">
        <v>28320</v>
      </c>
      <c r="H202">
        <v>25488</v>
      </c>
      <c r="I202" t="s">
        <v>66</v>
      </c>
      <c r="J202" t="s">
        <v>21</v>
      </c>
      <c r="K202">
        <v>2019</v>
      </c>
    </row>
    <row r="203" spans="1:11" x14ac:dyDescent="0.25">
      <c r="A203" t="s">
        <v>2</v>
      </c>
      <c r="B203" t="s">
        <v>10</v>
      </c>
      <c r="C203" t="s">
        <v>6</v>
      </c>
      <c r="D203">
        <v>25300</v>
      </c>
      <c r="E203">
        <v>1265</v>
      </c>
      <c r="F203">
        <v>24035</v>
      </c>
      <c r="G203">
        <v>12650</v>
      </c>
      <c r="H203">
        <v>11385</v>
      </c>
      <c r="I203" t="s">
        <v>64</v>
      </c>
      <c r="J203" t="s">
        <v>24</v>
      </c>
      <c r="K203">
        <v>2018</v>
      </c>
    </row>
    <row r="204" spans="1:11" x14ac:dyDescent="0.25">
      <c r="A204" t="s">
        <v>2</v>
      </c>
      <c r="B204" t="s">
        <v>10</v>
      </c>
      <c r="C204" t="s">
        <v>6</v>
      </c>
      <c r="D204">
        <v>53260</v>
      </c>
      <c r="E204">
        <v>2663</v>
      </c>
      <c r="F204">
        <v>50597</v>
      </c>
      <c r="G204">
        <v>26630</v>
      </c>
      <c r="H204">
        <v>23967</v>
      </c>
      <c r="I204" t="s">
        <v>54</v>
      </c>
      <c r="J204" t="s">
        <v>18</v>
      </c>
      <c r="K204">
        <v>2019</v>
      </c>
    </row>
    <row r="205" spans="1:11" x14ac:dyDescent="0.25">
      <c r="A205" t="s">
        <v>2</v>
      </c>
      <c r="B205" t="s">
        <v>10</v>
      </c>
      <c r="C205" t="s">
        <v>6</v>
      </c>
      <c r="D205">
        <v>3990</v>
      </c>
      <c r="E205">
        <v>199.5</v>
      </c>
      <c r="F205">
        <v>3790.5</v>
      </c>
      <c r="G205">
        <v>2850</v>
      </c>
      <c r="H205">
        <v>940.5</v>
      </c>
      <c r="I205" t="s">
        <v>54</v>
      </c>
      <c r="J205" t="s">
        <v>18</v>
      </c>
      <c r="K205">
        <v>2019</v>
      </c>
    </row>
    <row r="206" spans="1:11" x14ac:dyDescent="0.25">
      <c r="A206" t="s">
        <v>2</v>
      </c>
      <c r="B206" t="s">
        <v>10</v>
      </c>
      <c r="C206" t="s">
        <v>1</v>
      </c>
      <c r="D206">
        <v>22350</v>
      </c>
      <c r="E206">
        <v>1341</v>
      </c>
      <c r="F206">
        <v>21009</v>
      </c>
      <c r="G206">
        <v>12292.5</v>
      </c>
      <c r="H206">
        <v>8716.4999999999982</v>
      </c>
      <c r="I206" t="s">
        <v>53</v>
      </c>
      <c r="J206" t="s">
        <v>15</v>
      </c>
      <c r="K206">
        <v>2019</v>
      </c>
    </row>
    <row r="207" spans="1:11" x14ac:dyDescent="0.25">
      <c r="A207" t="s">
        <v>2</v>
      </c>
      <c r="B207" t="s">
        <v>10</v>
      </c>
      <c r="C207" t="s">
        <v>1</v>
      </c>
      <c r="D207">
        <v>1841</v>
      </c>
      <c r="E207">
        <v>110.46</v>
      </c>
      <c r="F207">
        <v>1730.54</v>
      </c>
      <c r="G207">
        <v>1446.5</v>
      </c>
      <c r="H207">
        <v>284.03999999999968</v>
      </c>
      <c r="I207" t="s">
        <v>64</v>
      </c>
      <c r="J207" t="s">
        <v>24</v>
      </c>
      <c r="K207">
        <v>2018</v>
      </c>
    </row>
    <row r="208" spans="1:11" x14ac:dyDescent="0.25">
      <c r="A208" t="s">
        <v>2</v>
      </c>
      <c r="B208" t="s">
        <v>10</v>
      </c>
      <c r="C208" t="s">
        <v>4</v>
      </c>
      <c r="D208">
        <v>254450</v>
      </c>
      <c r="E208">
        <v>15267</v>
      </c>
      <c r="F208">
        <v>239183</v>
      </c>
      <c r="G208">
        <v>189020</v>
      </c>
      <c r="H208">
        <v>50163</v>
      </c>
      <c r="I208" t="s">
        <v>59</v>
      </c>
      <c r="J208" t="s">
        <v>23</v>
      </c>
      <c r="K208">
        <v>2018</v>
      </c>
    </row>
    <row r="209" spans="1:11" x14ac:dyDescent="0.25">
      <c r="A209" t="s">
        <v>2</v>
      </c>
      <c r="B209" t="s">
        <v>10</v>
      </c>
      <c r="C209" t="s">
        <v>7</v>
      </c>
      <c r="D209">
        <v>254450</v>
      </c>
      <c r="E209">
        <v>15267</v>
      </c>
      <c r="F209">
        <v>239183</v>
      </c>
      <c r="G209">
        <v>189020</v>
      </c>
      <c r="H209">
        <v>50163</v>
      </c>
      <c r="I209" t="s">
        <v>59</v>
      </c>
      <c r="J209" t="s">
        <v>23</v>
      </c>
      <c r="K209">
        <v>2018</v>
      </c>
    </row>
    <row r="210" spans="1:11" x14ac:dyDescent="0.25">
      <c r="A210" t="s">
        <v>2</v>
      </c>
      <c r="B210" t="s">
        <v>10</v>
      </c>
      <c r="C210" t="s">
        <v>5</v>
      </c>
      <c r="D210">
        <v>3829</v>
      </c>
      <c r="E210">
        <v>268.02999999999997</v>
      </c>
      <c r="F210">
        <v>3560.97</v>
      </c>
      <c r="G210">
        <v>2735</v>
      </c>
      <c r="H210">
        <v>825.97000000000025</v>
      </c>
      <c r="I210" t="s">
        <v>68</v>
      </c>
      <c r="J210" t="s">
        <v>24</v>
      </c>
      <c r="K210">
        <v>2019</v>
      </c>
    </row>
    <row r="211" spans="1:11" x14ac:dyDescent="0.25">
      <c r="A211" t="s">
        <v>2</v>
      </c>
      <c r="B211" t="s">
        <v>10</v>
      </c>
      <c r="C211" t="s">
        <v>1</v>
      </c>
      <c r="D211">
        <v>616350</v>
      </c>
      <c r="E211">
        <v>43144.5</v>
      </c>
      <c r="F211">
        <v>573205.5</v>
      </c>
      <c r="G211">
        <v>503646.00000000012</v>
      </c>
      <c r="H211">
        <v>69559.499999999942</v>
      </c>
      <c r="I211" t="s">
        <v>58</v>
      </c>
      <c r="J211" t="s">
        <v>19</v>
      </c>
      <c r="K211">
        <v>2019</v>
      </c>
    </row>
    <row r="212" spans="1:11" x14ac:dyDescent="0.25">
      <c r="A212" t="s">
        <v>2</v>
      </c>
      <c r="B212" t="s">
        <v>10</v>
      </c>
      <c r="C212" t="s">
        <v>5</v>
      </c>
      <c r="D212">
        <v>28420</v>
      </c>
      <c r="E212">
        <v>1989.4</v>
      </c>
      <c r="F212">
        <v>26430.6</v>
      </c>
      <c r="G212">
        <v>14210</v>
      </c>
      <c r="H212">
        <v>12220.6</v>
      </c>
      <c r="I212" t="s">
        <v>67</v>
      </c>
      <c r="J212" t="s">
        <v>18</v>
      </c>
      <c r="K212">
        <v>2018</v>
      </c>
    </row>
    <row r="213" spans="1:11" x14ac:dyDescent="0.25">
      <c r="A213" t="s">
        <v>2</v>
      </c>
      <c r="B213" t="s">
        <v>10</v>
      </c>
      <c r="C213" t="s">
        <v>3</v>
      </c>
      <c r="D213">
        <v>25640</v>
      </c>
      <c r="E213">
        <v>2051.1999999999998</v>
      </c>
      <c r="F213">
        <v>23588.799999999999</v>
      </c>
      <c r="G213">
        <v>12820</v>
      </c>
      <c r="H213">
        <v>10768.8</v>
      </c>
      <c r="I213" t="s">
        <v>56</v>
      </c>
      <c r="J213" t="s">
        <v>17</v>
      </c>
      <c r="K213">
        <v>2019</v>
      </c>
    </row>
    <row r="214" spans="1:11" x14ac:dyDescent="0.25">
      <c r="A214" t="s">
        <v>2</v>
      </c>
      <c r="B214" t="s">
        <v>10</v>
      </c>
      <c r="C214" t="s">
        <v>7</v>
      </c>
      <c r="D214">
        <v>25640</v>
      </c>
      <c r="E214">
        <v>2051.1999999999998</v>
      </c>
      <c r="F214">
        <v>23588.799999999999</v>
      </c>
      <c r="G214">
        <v>12820</v>
      </c>
      <c r="H214">
        <v>10768.8</v>
      </c>
      <c r="I214" t="s">
        <v>56</v>
      </c>
      <c r="J214" t="s">
        <v>17</v>
      </c>
      <c r="K214">
        <v>2019</v>
      </c>
    </row>
    <row r="215" spans="1:11" x14ac:dyDescent="0.25">
      <c r="A215" t="s">
        <v>2</v>
      </c>
      <c r="B215" t="s">
        <v>10</v>
      </c>
      <c r="C215" t="s">
        <v>4</v>
      </c>
      <c r="D215">
        <v>4746</v>
      </c>
      <c r="E215">
        <v>379.68</v>
      </c>
      <c r="F215">
        <v>4366.32</v>
      </c>
      <c r="G215">
        <v>3390</v>
      </c>
      <c r="H215">
        <v>976.31999999999971</v>
      </c>
      <c r="I215" t="s">
        <v>66</v>
      </c>
      <c r="J215" t="s">
        <v>21</v>
      </c>
      <c r="K215">
        <v>2019</v>
      </c>
    </row>
    <row r="216" spans="1:11" x14ac:dyDescent="0.25">
      <c r="A216" t="s">
        <v>2</v>
      </c>
      <c r="B216" t="s">
        <v>10</v>
      </c>
      <c r="C216" t="s">
        <v>5</v>
      </c>
      <c r="D216">
        <v>20349</v>
      </c>
      <c r="E216">
        <v>1627.92</v>
      </c>
      <c r="F216">
        <v>18721.080000000002</v>
      </c>
      <c r="G216">
        <v>14535</v>
      </c>
      <c r="H216">
        <v>4186.0800000000017</v>
      </c>
      <c r="I216" t="s">
        <v>56</v>
      </c>
      <c r="J216" t="s">
        <v>17</v>
      </c>
      <c r="K216">
        <v>2019</v>
      </c>
    </row>
    <row r="217" spans="1:11" x14ac:dyDescent="0.25">
      <c r="A217" t="s">
        <v>2</v>
      </c>
      <c r="B217" t="s">
        <v>10</v>
      </c>
      <c r="C217" t="s">
        <v>7</v>
      </c>
      <c r="D217">
        <v>20349</v>
      </c>
      <c r="E217">
        <v>1627.92</v>
      </c>
      <c r="F217">
        <v>18721.080000000002</v>
      </c>
      <c r="G217">
        <v>14535</v>
      </c>
      <c r="H217">
        <v>4186.0800000000017</v>
      </c>
      <c r="I217" t="s">
        <v>56</v>
      </c>
      <c r="J217" t="s">
        <v>17</v>
      </c>
      <c r="K217">
        <v>2019</v>
      </c>
    </row>
    <row r="218" spans="1:11" x14ac:dyDescent="0.25">
      <c r="A218" t="s">
        <v>2</v>
      </c>
      <c r="B218" t="s">
        <v>10</v>
      </c>
      <c r="C218" t="s">
        <v>6</v>
      </c>
      <c r="D218">
        <v>8730</v>
      </c>
      <c r="E218">
        <v>698.40000000000009</v>
      </c>
      <c r="F218">
        <v>8031.5999999999995</v>
      </c>
      <c r="G218">
        <v>4365</v>
      </c>
      <c r="H218">
        <v>3666.599999999999</v>
      </c>
      <c r="I218" t="s">
        <v>57</v>
      </c>
      <c r="J218" t="s">
        <v>20</v>
      </c>
      <c r="K218">
        <v>2019</v>
      </c>
    </row>
    <row r="219" spans="1:11" x14ac:dyDescent="0.25">
      <c r="A219" t="s">
        <v>2</v>
      </c>
      <c r="B219" t="s">
        <v>10</v>
      </c>
      <c r="C219" t="s">
        <v>6</v>
      </c>
      <c r="D219">
        <v>473025</v>
      </c>
      <c r="E219">
        <v>42572.25</v>
      </c>
      <c r="F219">
        <v>430452.75</v>
      </c>
      <c r="G219">
        <v>351390</v>
      </c>
      <c r="H219">
        <v>79062.75</v>
      </c>
      <c r="I219" t="s">
        <v>61</v>
      </c>
      <c r="J219" t="s">
        <v>28</v>
      </c>
      <c r="K219">
        <v>2019</v>
      </c>
    </row>
    <row r="220" spans="1:11" x14ac:dyDescent="0.25">
      <c r="A220" t="s">
        <v>2</v>
      </c>
      <c r="B220" t="s">
        <v>10</v>
      </c>
      <c r="C220" t="s">
        <v>7</v>
      </c>
      <c r="D220">
        <v>724850</v>
      </c>
      <c r="E220">
        <v>65236.5</v>
      </c>
      <c r="F220">
        <v>659613.5</v>
      </c>
      <c r="G220">
        <v>538460</v>
      </c>
      <c r="H220">
        <v>121153.5</v>
      </c>
      <c r="I220" t="s">
        <v>55</v>
      </c>
      <c r="J220" t="s">
        <v>22</v>
      </c>
      <c r="K220">
        <v>2019</v>
      </c>
    </row>
    <row r="221" spans="1:11" x14ac:dyDescent="0.25">
      <c r="A221" t="s">
        <v>2</v>
      </c>
      <c r="B221" t="s">
        <v>10</v>
      </c>
      <c r="C221" t="s">
        <v>4</v>
      </c>
      <c r="D221">
        <v>19460</v>
      </c>
      <c r="E221">
        <v>1751.4</v>
      </c>
      <c r="F221">
        <v>17708.599999999999</v>
      </c>
      <c r="G221">
        <v>9730</v>
      </c>
      <c r="H221">
        <v>7978.5999999999995</v>
      </c>
      <c r="I221" t="s">
        <v>58</v>
      </c>
      <c r="J221" t="s">
        <v>19</v>
      </c>
      <c r="K221">
        <v>2019</v>
      </c>
    </row>
    <row r="222" spans="1:11" x14ac:dyDescent="0.25">
      <c r="A222" t="s">
        <v>2</v>
      </c>
      <c r="B222" t="s">
        <v>10</v>
      </c>
      <c r="C222" t="s">
        <v>3</v>
      </c>
      <c r="D222">
        <v>16296</v>
      </c>
      <c r="E222">
        <v>1629.6</v>
      </c>
      <c r="F222">
        <v>14666.4</v>
      </c>
      <c r="G222">
        <v>11640</v>
      </c>
      <c r="H222">
        <v>3026.4</v>
      </c>
      <c r="I222" t="s">
        <v>55</v>
      </c>
      <c r="J222" t="s">
        <v>22</v>
      </c>
      <c r="K222">
        <v>2019</v>
      </c>
    </row>
    <row r="223" spans="1:11" x14ac:dyDescent="0.25">
      <c r="A223" t="s">
        <v>2</v>
      </c>
      <c r="B223" t="s">
        <v>10</v>
      </c>
      <c r="C223" t="s">
        <v>3</v>
      </c>
      <c r="D223">
        <v>809550</v>
      </c>
      <c r="E223">
        <v>80955</v>
      </c>
      <c r="F223">
        <v>728595</v>
      </c>
      <c r="G223">
        <v>601380</v>
      </c>
      <c r="H223">
        <v>127215</v>
      </c>
      <c r="I223" t="s">
        <v>65</v>
      </c>
      <c r="J223" t="s">
        <v>25</v>
      </c>
      <c r="K223">
        <v>2019</v>
      </c>
    </row>
    <row r="224" spans="1:11" x14ac:dyDescent="0.25">
      <c r="A224" t="s">
        <v>2</v>
      </c>
      <c r="B224" t="s">
        <v>10</v>
      </c>
      <c r="C224" t="s">
        <v>6</v>
      </c>
      <c r="D224">
        <v>982450</v>
      </c>
      <c r="E224">
        <v>98245</v>
      </c>
      <c r="F224">
        <v>884205</v>
      </c>
      <c r="G224">
        <v>729820</v>
      </c>
      <c r="H224">
        <v>154385</v>
      </c>
      <c r="I224" t="s">
        <v>66</v>
      </c>
      <c r="J224" t="s">
        <v>21</v>
      </c>
      <c r="K224">
        <v>2019</v>
      </c>
    </row>
    <row r="225" spans="1:11" x14ac:dyDescent="0.25">
      <c r="A225" t="s">
        <v>2</v>
      </c>
      <c r="B225" t="s">
        <v>10</v>
      </c>
      <c r="C225" t="s">
        <v>6</v>
      </c>
      <c r="D225">
        <v>11053</v>
      </c>
      <c r="E225">
        <v>1215.83</v>
      </c>
      <c r="F225">
        <v>9837.17</v>
      </c>
      <c r="G225">
        <v>7895</v>
      </c>
      <c r="H225">
        <v>1942.17</v>
      </c>
      <c r="I225" t="s">
        <v>58</v>
      </c>
      <c r="J225" t="s">
        <v>19</v>
      </c>
      <c r="K225">
        <v>2019</v>
      </c>
    </row>
    <row r="226" spans="1:11" x14ac:dyDescent="0.25">
      <c r="A226" t="s">
        <v>2</v>
      </c>
      <c r="B226" t="s">
        <v>10</v>
      </c>
      <c r="C226" t="s">
        <v>4</v>
      </c>
      <c r="D226">
        <v>2660</v>
      </c>
      <c r="E226">
        <v>292.60000000000002</v>
      </c>
      <c r="F226">
        <v>2367.4</v>
      </c>
      <c r="G226">
        <v>1900</v>
      </c>
      <c r="H226">
        <v>467.40000000000009</v>
      </c>
      <c r="I226" t="s">
        <v>63</v>
      </c>
      <c r="J226" t="s">
        <v>22</v>
      </c>
      <c r="K226">
        <v>2018</v>
      </c>
    </row>
    <row r="227" spans="1:11" x14ac:dyDescent="0.25">
      <c r="A227" t="s">
        <v>2</v>
      </c>
      <c r="B227" t="s">
        <v>10</v>
      </c>
      <c r="C227" t="s">
        <v>5</v>
      </c>
      <c r="D227">
        <v>345100</v>
      </c>
      <c r="E227">
        <v>41412</v>
      </c>
      <c r="F227">
        <v>303688</v>
      </c>
      <c r="G227">
        <v>256360</v>
      </c>
      <c r="H227">
        <v>47328</v>
      </c>
      <c r="I227" t="s">
        <v>60</v>
      </c>
      <c r="J227" t="s">
        <v>23</v>
      </c>
      <c r="K227">
        <v>2019</v>
      </c>
    </row>
    <row r="228" spans="1:11" x14ac:dyDescent="0.25">
      <c r="A228" t="s">
        <v>2</v>
      </c>
      <c r="B228" t="s">
        <v>10</v>
      </c>
      <c r="C228" t="s">
        <v>6</v>
      </c>
      <c r="D228">
        <v>345100</v>
      </c>
      <c r="E228">
        <v>41412</v>
      </c>
      <c r="F228">
        <v>303688</v>
      </c>
      <c r="G228">
        <v>256360</v>
      </c>
      <c r="H228">
        <v>47328</v>
      </c>
      <c r="I228" t="s">
        <v>60</v>
      </c>
      <c r="J228" t="s">
        <v>23</v>
      </c>
      <c r="K228">
        <v>2019</v>
      </c>
    </row>
    <row r="229" spans="1:11" x14ac:dyDescent="0.25">
      <c r="A229" t="s">
        <v>2</v>
      </c>
      <c r="B229" t="s">
        <v>10</v>
      </c>
      <c r="C229" t="s">
        <v>7</v>
      </c>
      <c r="D229">
        <v>94500</v>
      </c>
      <c r="E229">
        <v>11340</v>
      </c>
      <c r="F229">
        <v>83160</v>
      </c>
      <c r="G229">
        <v>70200</v>
      </c>
      <c r="H229">
        <v>12960</v>
      </c>
      <c r="I229" t="s">
        <v>62</v>
      </c>
      <c r="J229" t="s">
        <v>16</v>
      </c>
      <c r="K229">
        <v>2019</v>
      </c>
    </row>
    <row r="230" spans="1:11" x14ac:dyDescent="0.25">
      <c r="A230" t="s">
        <v>2</v>
      </c>
      <c r="B230" t="s">
        <v>10</v>
      </c>
      <c r="C230" t="s">
        <v>3</v>
      </c>
      <c r="D230">
        <v>343875</v>
      </c>
      <c r="E230">
        <v>44703.75</v>
      </c>
      <c r="F230">
        <v>299171.25</v>
      </c>
      <c r="G230">
        <v>255450</v>
      </c>
      <c r="H230">
        <v>43721.25</v>
      </c>
      <c r="I230" t="s">
        <v>53</v>
      </c>
      <c r="J230" t="s">
        <v>15</v>
      </c>
      <c r="K230">
        <v>2019</v>
      </c>
    </row>
    <row r="231" spans="1:11" x14ac:dyDescent="0.25">
      <c r="A231" t="s">
        <v>2</v>
      </c>
      <c r="B231" t="s">
        <v>10</v>
      </c>
      <c r="C231" t="s">
        <v>3</v>
      </c>
      <c r="D231">
        <v>9086</v>
      </c>
      <c r="E231">
        <v>1181.18</v>
      </c>
      <c r="F231">
        <v>7904.82</v>
      </c>
      <c r="G231">
        <v>6490</v>
      </c>
      <c r="H231">
        <v>1414.82</v>
      </c>
      <c r="I231" t="s">
        <v>62</v>
      </c>
      <c r="J231" t="s">
        <v>16</v>
      </c>
      <c r="K231">
        <v>2019</v>
      </c>
    </row>
    <row r="232" spans="1:11" x14ac:dyDescent="0.25">
      <c r="A232" t="s">
        <v>2</v>
      </c>
      <c r="B232" t="s">
        <v>10</v>
      </c>
      <c r="C232" t="s">
        <v>4</v>
      </c>
      <c r="D232">
        <v>10069.5</v>
      </c>
      <c r="E232">
        <v>1309.0350000000001</v>
      </c>
      <c r="F232">
        <v>8760.4650000000001</v>
      </c>
      <c r="G232">
        <v>7192.5</v>
      </c>
      <c r="H232">
        <v>1567.9649999999999</v>
      </c>
      <c r="I232" t="s">
        <v>53</v>
      </c>
      <c r="J232" t="s">
        <v>15</v>
      </c>
      <c r="K232">
        <v>2019</v>
      </c>
    </row>
    <row r="233" spans="1:11" x14ac:dyDescent="0.25">
      <c r="A233" t="s">
        <v>2</v>
      </c>
      <c r="B233" t="s">
        <v>10</v>
      </c>
      <c r="C233" t="s">
        <v>4</v>
      </c>
      <c r="D233">
        <v>52820</v>
      </c>
      <c r="E233">
        <v>6866.6</v>
      </c>
      <c r="F233">
        <v>45953.4</v>
      </c>
      <c r="G233">
        <v>26410</v>
      </c>
      <c r="H233">
        <v>19543.400000000001</v>
      </c>
      <c r="I233" t="s">
        <v>62</v>
      </c>
      <c r="J233" t="s">
        <v>16</v>
      </c>
      <c r="K233">
        <v>2019</v>
      </c>
    </row>
    <row r="234" spans="1:11" x14ac:dyDescent="0.25">
      <c r="A234" t="s">
        <v>2</v>
      </c>
      <c r="B234" t="s">
        <v>10</v>
      </c>
      <c r="C234" t="s">
        <v>1</v>
      </c>
      <c r="D234">
        <v>34860</v>
      </c>
      <c r="E234">
        <v>4880.3999999999996</v>
      </c>
      <c r="F234">
        <v>29979.599999999999</v>
      </c>
      <c r="G234">
        <v>19173</v>
      </c>
      <c r="H234">
        <v>10806.6</v>
      </c>
      <c r="I234" t="s">
        <v>65</v>
      </c>
      <c r="J234" t="s">
        <v>25</v>
      </c>
      <c r="K234">
        <v>2019</v>
      </c>
    </row>
    <row r="235" spans="1:11" x14ac:dyDescent="0.25">
      <c r="A235" t="s">
        <v>2</v>
      </c>
      <c r="B235" t="s">
        <v>10</v>
      </c>
      <c r="C235" t="s">
        <v>1</v>
      </c>
      <c r="D235">
        <v>20972</v>
      </c>
      <c r="E235">
        <v>2936.08</v>
      </c>
      <c r="F235">
        <v>18035.919999999998</v>
      </c>
      <c r="G235">
        <v>16478</v>
      </c>
      <c r="H235">
        <v>1557.919999999998</v>
      </c>
      <c r="I235" t="s">
        <v>59</v>
      </c>
      <c r="J235" t="s">
        <v>23</v>
      </c>
      <c r="K235">
        <v>2018</v>
      </c>
    </row>
    <row r="236" spans="1:11" x14ac:dyDescent="0.25">
      <c r="A236" t="s">
        <v>2</v>
      </c>
      <c r="B236" t="s">
        <v>10</v>
      </c>
      <c r="C236" t="s">
        <v>3</v>
      </c>
      <c r="D236">
        <v>20972</v>
      </c>
      <c r="E236">
        <v>2936.08</v>
      </c>
      <c r="F236">
        <v>18035.919999999998</v>
      </c>
      <c r="G236">
        <v>14980</v>
      </c>
      <c r="H236">
        <v>3055.9199999999978</v>
      </c>
      <c r="I236" t="s">
        <v>59</v>
      </c>
      <c r="J236" t="s">
        <v>23</v>
      </c>
      <c r="K236">
        <v>2018</v>
      </c>
    </row>
    <row r="237" spans="1:11" x14ac:dyDescent="0.25">
      <c r="A237" t="s">
        <v>2</v>
      </c>
      <c r="B237" t="s">
        <v>10</v>
      </c>
      <c r="C237" t="s">
        <v>4</v>
      </c>
      <c r="D237">
        <v>411950</v>
      </c>
      <c r="E237">
        <v>57673</v>
      </c>
      <c r="F237">
        <v>354277</v>
      </c>
      <c r="G237">
        <v>306020</v>
      </c>
      <c r="H237">
        <v>48257</v>
      </c>
      <c r="I237" t="s">
        <v>68</v>
      </c>
      <c r="J237" t="s">
        <v>24</v>
      </c>
      <c r="K237">
        <v>2019</v>
      </c>
    </row>
    <row r="238" spans="1:11" x14ac:dyDescent="0.25">
      <c r="A238" t="s">
        <v>2</v>
      </c>
      <c r="B238" t="s">
        <v>10</v>
      </c>
      <c r="C238" t="s">
        <v>5</v>
      </c>
      <c r="D238">
        <v>12120</v>
      </c>
      <c r="E238">
        <v>1696.8</v>
      </c>
      <c r="F238">
        <v>10423.200000000001</v>
      </c>
      <c r="G238">
        <v>6060</v>
      </c>
      <c r="H238">
        <v>4363.2000000000007</v>
      </c>
      <c r="I238" t="s">
        <v>61</v>
      </c>
      <c r="J238" t="s">
        <v>28</v>
      </c>
      <c r="K238">
        <v>2019</v>
      </c>
    </row>
    <row r="239" spans="1:11" x14ac:dyDescent="0.25">
      <c r="A239" t="s">
        <v>2</v>
      </c>
      <c r="B239" t="s">
        <v>10</v>
      </c>
      <c r="C239" t="s">
        <v>4</v>
      </c>
      <c r="D239">
        <v>5340</v>
      </c>
      <c r="E239">
        <v>801</v>
      </c>
      <c r="F239">
        <v>4539</v>
      </c>
      <c r="G239">
        <v>2670</v>
      </c>
      <c r="H239">
        <v>1869</v>
      </c>
      <c r="I239" t="s">
        <v>59</v>
      </c>
      <c r="J239" t="s">
        <v>23</v>
      </c>
      <c r="K239">
        <v>2018</v>
      </c>
    </row>
    <row r="240" spans="1:11" x14ac:dyDescent="0.25">
      <c r="A240" t="s">
        <v>2</v>
      </c>
      <c r="B240" t="s">
        <v>10</v>
      </c>
      <c r="C240" t="s">
        <v>4</v>
      </c>
      <c r="D240">
        <v>702450</v>
      </c>
      <c r="E240">
        <v>105367.5</v>
      </c>
      <c r="F240">
        <v>597082.5</v>
      </c>
      <c r="G240">
        <v>521820</v>
      </c>
      <c r="H240">
        <v>75262.5</v>
      </c>
      <c r="I240" t="s">
        <v>64</v>
      </c>
      <c r="J240" t="s">
        <v>24</v>
      </c>
      <c r="K240">
        <v>2018</v>
      </c>
    </row>
    <row r="241" spans="1:11" x14ac:dyDescent="0.25">
      <c r="A241" t="s">
        <v>2</v>
      </c>
      <c r="B241" t="s">
        <v>10</v>
      </c>
      <c r="C241" t="s">
        <v>6</v>
      </c>
      <c r="D241">
        <v>5340</v>
      </c>
      <c r="E241">
        <v>801</v>
      </c>
      <c r="F241">
        <v>4539</v>
      </c>
      <c r="G241">
        <v>2670</v>
      </c>
      <c r="H241">
        <v>1869</v>
      </c>
      <c r="I241" t="s">
        <v>59</v>
      </c>
      <c r="J241" t="s">
        <v>23</v>
      </c>
      <c r="K241">
        <v>2018</v>
      </c>
    </row>
    <row r="242" spans="1:11" x14ac:dyDescent="0.25">
      <c r="A242" t="s">
        <v>2</v>
      </c>
      <c r="B242" t="s">
        <v>27</v>
      </c>
      <c r="C242" t="s">
        <v>3</v>
      </c>
      <c r="D242">
        <v>37980</v>
      </c>
      <c r="E242">
        <v>0</v>
      </c>
      <c r="F242">
        <v>37980</v>
      </c>
      <c r="G242">
        <v>18990</v>
      </c>
      <c r="H242">
        <v>18990</v>
      </c>
      <c r="I242" t="s">
        <v>56</v>
      </c>
      <c r="J242" t="s">
        <v>17</v>
      </c>
      <c r="K242">
        <v>2019</v>
      </c>
    </row>
    <row r="243" spans="1:11" x14ac:dyDescent="0.25">
      <c r="A243" t="s">
        <v>2</v>
      </c>
      <c r="B243" t="s">
        <v>27</v>
      </c>
      <c r="C243" t="s">
        <v>6</v>
      </c>
      <c r="D243">
        <v>534450</v>
      </c>
      <c r="E243">
        <v>0</v>
      </c>
      <c r="F243">
        <v>534450</v>
      </c>
      <c r="G243">
        <v>397020</v>
      </c>
      <c r="H243">
        <v>137430</v>
      </c>
      <c r="I243" t="s">
        <v>63</v>
      </c>
      <c r="J243" t="s">
        <v>22</v>
      </c>
      <c r="K243">
        <v>2018</v>
      </c>
    </row>
    <row r="244" spans="1:11" x14ac:dyDescent="0.25">
      <c r="A244" t="s">
        <v>2</v>
      </c>
      <c r="B244" t="s">
        <v>27</v>
      </c>
      <c r="C244" t="s">
        <v>7</v>
      </c>
      <c r="D244">
        <v>962500</v>
      </c>
      <c r="E244">
        <v>0</v>
      </c>
      <c r="F244">
        <v>962500</v>
      </c>
      <c r="G244">
        <v>715000</v>
      </c>
      <c r="H244">
        <v>247500</v>
      </c>
      <c r="I244" t="s">
        <v>62</v>
      </c>
      <c r="J244" t="s">
        <v>16</v>
      </c>
      <c r="K244">
        <v>2019</v>
      </c>
    </row>
    <row r="245" spans="1:11" x14ac:dyDescent="0.25">
      <c r="A245" t="s">
        <v>2</v>
      </c>
      <c r="B245" t="s">
        <v>27</v>
      </c>
      <c r="C245" t="s">
        <v>7</v>
      </c>
      <c r="D245">
        <v>37980</v>
      </c>
      <c r="E245">
        <v>0</v>
      </c>
      <c r="F245">
        <v>37980</v>
      </c>
      <c r="G245">
        <v>18990</v>
      </c>
      <c r="H245">
        <v>18990</v>
      </c>
      <c r="I245" t="s">
        <v>56</v>
      </c>
      <c r="J245" t="s">
        <v>17</v>
      </c>
      <c r="K245">
        <v>2019</v>
      </c>
    </row>
    <row r="246" spans="1:11" x14ac:dyDescent="0.25">
      <c r="A246" t="s">
        <v>2</v>
      </c>
      <c r="B246" t="s">
        <v>27</v>
      </c>
      <c r="C246" t="s">
        <v>4</v>
      </c>
      <c r="D246">
        <v>27615</v>
      </c>
      <c r="E246">
        <v>276.14999999999998</v>
      </c>
      <c r="F246">
        <v>27338.85</v>
      </c>
      <c r="G246">
        <v>19725</v>
      </c>
      <c r="H246">
        <v>7613.8500000000022</v>
      </c>
      <c r="I246" t="s">
        <v>53</v>
      </c>
      <c r="J246" t="s">
        <v>15</v>
      </c>
      <c r="K246">
        <v>2019</v>
      </c>
    </row>
    <row r="247" spans="1:11" x14ac:dyDescent="0.25">
      <c r="A247" t="s">
        <v>2</v>
      </c>
      <c r="B247" t="s">
        <v>27</v>
      </c>
      <c r="C247" t="s">
        <v>4</v>
      </c>
      <c r="D247">
        <v>7210</v>
      </c>
      <c r="E247">
        <v>72.099999999999994</v>
      </c>
      <c r="F247">
        <v>7137.9</v>
      </c>
      <c r="G247">
        <v>5150</v>
      </c>
      <c r="H247">
        <v>1987.9</v>
      </c>
      <c r="I247" t="s">
        <v>65</v>
      </c>
      <c r="J247" t="s">
        <v>25</v>
      </c>
      <c r="K247">
        <v>2019</v>
      </c>
    </row>
    <row r="248" spans="1:11" x14ac:dyDescent="0.25">
      <c r="A248" t="s">
        <v>2</v>
      </c>
      <c r="B248" t="s">
        <v>27</v>
      </c>
      <c r="C248" t="s">
        <v>5</v>
      </c>
      <c r="D248">
        <v>4473</v>
      </c>
      <c r="E248">
        <v>44.73</v>
      </c>
      <c r="F248">
        <v>4428.2700000000004</v>
      </c>
      <c r="G248">
        <v>3195</v>
      </c>
      <c r="H248">
        <v>1233.27</v>
      </c>
      <c r="I248" t="s">
        <v>68</v>
      </c>
      <c r="J248" t="s">
        <v>24</v>
      </c>
      <c r="K248">
        <v>2019</v>
      </c>
    </row>
    <row r="249" spans="1:11" x14ac:dyDescent="0.25">
      <c r="A249" t="s">
        <v>2</v>
      </c>
      <c r="B249" t="s">
        <v>27</v>
      </c>
      <c r="C249" t="s">
        <v>1</v>
      </c>
      <c r="D249">
        <v>754250</v>
      </c>
      <c r="E249">
        <v>7542.5</v>
      </c>
      <c r="F249">
        <v>746707.5</v>
      </c>
      <c r="G249">
        <v>616330</v>
      </c>
      <c r="H249">
        <v>130377.5</v>
      </c>
      <c r="I249" t="s">
        <v>54</v>
      </c>
      <c r="J249" t="s">
        <v>18</v>
      </c>
      <c r="K249">
        <v>2019</v>
      </c>
    </row>
    <row r="250" spans="1:11" x14ac:dyDescent="0.25">
      <c r="A250" t="s">
        <v>2</v>
      </c>
      <c r="B250" t="s">
        <v>27</v>
      </c>
      <c r="C250" t="s">
        <v>3</v>
      </c>
      <c r="D250">
        <v>27510</v>
      </c>
      <c r="E250">
        <v>275.10000000000002</v>
      </c>
      <c r="F250">
        <v>27234.9</v>
      </c>
      <c r="G250">
        <v>13755</v>
      </c>
      <c r="H250">
        <v>13479.9</v>
      </c>
      <c r="I250" t="s">
        <v>57</v>
      </c>
      <c r="J250" t="s">
        <v>20</v>
      </c>
      <c r="K250">
        <v>2019</v>
      </c>
    </row>
    <row r="251" spans="1:11" x14ac:dyDescent="0.25">
      <c r="A251" t="s">
        <v>2</v>
      </c>
      <c r="B251" t="s">
        <v>27</v>
      </c>
      <c r="C251" t="s">
        <v>4</v>
      </c>
      <c r="D251">
        <v>754250</v>
      </c>
      <c r="E251">
        <v>7542.5</v>
      </c>
      <c r="F251">
        <v>746707.5</v>
      </c>
      <c r="G251">
        <v>560300</v>
      </c>
      <c r="H251">
        <v>186407.5</v>
      </c>
      <c r="I251" t="s">
        <v>54</v>
      </c>
      <c r="J251" t="s">
        <v>18</v>
      </c>
      <c r="K251">
        <v>2019</v>
      </c>
    </row>
    <row r="252" spans="1:11" x14ac:dyDescent="0.25">
      <c r="A252" t="s">
        <v>2</v>
      </c>
      <c r="B252" t="s">
        <v>27</v>
      </c>
      <c r="C252" t="s">
        <v>5</v>
      </c>
      <c r="D252">
        <v>77280</v>
      </c>
      <c r="E252">
        <v>772.80000000000007</v>
      </c>
      <c r="F252">
        <v>76507.200000000012</v>
      </c>
      <c r="G252">
        <v>38640</v>
      </c>
      <c r="H252">
        <v>37867.200000000012</v>
      </c>
      <c r="I252" t="s">
        <v>61</v>
      </c>
      <c r="J252" t="s">
        <v>28</v>
      </c>
      <c r="K252">
        <v>2019</v>
      </c>
    </row>
    <row r="253" spans="1:11" x14ac:dyDescent="0.25">
      <c r="A253" t="s">
        <v>2</v>
      </c>
      <c r="B253" t="s">
        <v>27</v>
      </c>
      <c r="C253" t="s">
        <v>1</v>
      </c>
      <c r="D253">
        <v>15015</v>
      </c>
      <c r="E253">
        <v>300.3</v>
      </c>
      <c r="F253">
        <v>14714.7</v>
      </c>
      <c r="G253">
        <v>11797.5</v>
      </c>
      <c r="H253">
        <v>2917.1999999999989</v>
      </c>
      <c r="I253" t="s">
        <v>64</v>
      </c>
      <c r="J253" t="s">
        <v>24</v>
      </c>
      <c r="K253">
        <v>2018</v>
      </c>
    </row>
    <row r="254" spans="1:11" x14ac:dyDescent="0.25">
      <c r="A254" t="s">
        <v>2</v>
      </c>
      <c r="B254" t="s">
        <v>27</v>
      </c>
      <c r="C254" t="s">
        <v>7</v>
      </c>
      <c r="D254">
        <v>18820</v>
      </c>
      <c r="E254">
        <v>376.4</v>
      </c>
      <c r="F254">
        <v>18443.599999999999</v>
      </c>
      <c r="G254">
        <v>9410</v>
      </c>
      <c r="H254">
        <v>9033.5999999999985</v>
      </c>
      <c r="I254" t="s">
        <v>68</v>
      </c>
      <c r="J254" t="s">
        <v>24</v>
      </c>
      <c r="K254">
        <v>2019</v>
      </c>
    </row>
    <row r="255" spans="1:11" x14ac:dyDescent="0.25">
      <c r="A255" t="s">
        <v>2</v>
      </c>
      <c r="B255" t="s">
        <v>27</v>
      </c>
      <c r="C255" t="s">
        <v>3</v>
      </c>
      <c r="D255">
        <v>3808</v>
      </c>
      <c r="E255">
        <v>114.24</v>
      </c>
      <c r="F255">
        <v>3693.76</v>
      </c>
      <c r="G255">
        <v>2720</v>
      </c>
      <c r="H255">
        <v>973.76000000000022</v>
      </c>
      <c r="I255" t="s">
        <v>55</v>
      </c>
      <c r="J255" t="s">
        <v>22</v>
      </c>
      <c r="K255">
        <v>2019</v>
      </c>
    </row>
    <row r="256" spans="1:11" x14ac:dyDescent="0.25">
      <c r="A256" t="s">
        <v>2</v>
      </c>
      <c r="B256" t="s">
        <v>27</v>
      </c>
      <c r="C256" t="s">
        <v>5</v>
      </c>
      <c r="D256">
        <v>761950</v>
      </c>
      <c r="E256">
        <v>30478</v>
      </c>
      <c r="F256">
        <v>731472</v>
      </c>
      <c r="G256">
        <v>566020</v>
      </c>
      <c r="H256">
        <v>165452</v>
      </c>
      <c r="I256" t="s">
        <v>60</v>
      </c>
      <c r="J256" t="s">
        <v>23</v>
      </c>
      <c r="K256">
        <v>2019</v>
      </c>
    </row>
    <row r="257" spans="1:11" x14ac:dyDescent="0.25">
      <c r="A257" t="s">
        <v>2</v>
      </c>
      <c r="B257" t="s">
        <v>27</v>
      </c>
      <c r="C257" t="s">
        <v>6</v>
      </c>
      <c r="D257">
        <v>761950</v>
      </c>
      <c r="E257">
        <v>30478</v>
      </c>
      <c r="F257">
        <v>731472</v>
      </c>
      <c r="G257">
        <v>566020</v>
      </c>
      <c r="H257">
        <v>165452</v>
      </c>
      <c r="I257" t="s">
        <v>60</v>
      </c>
      <c r="J257" t="s">
        <v>23</v>
      </c>
      <c r="K257">
        <v>2019</v>
      </c>
    </row>
    <row r="258" spans="1:11" x14ac:dyDescent="0.25">
      <c r="A258" t="s">
        <v>2</v>
      </c>
      <c r="B258" t="s">
        <v>27</v>
      </c>
      <c r="C258" t="s">
        <v>1</v>
      </c>
      <c r="D258">
        <v>31260</v>
      </c>
      <c r="E258">
        <v>1563</v>
      </c>
      <c r="F258">
        <v>29697</v>
      </c>
      <c r="G258">
        <v>17193</v>
      </c>
      <c r="H258">
        <v>12504</v>
      </c>
      <c r="I258" t="s">
        <v>65</v>
      </c>
      <c r="J258" t="s">
        <v>25</v>
      </c>
      <c r="K258">
        <v>2019</v>
      </c>
    </row>
    <row r="259" spans="1:11" x14ac:dyDescent="0.25">
      <c r="A259" t="s">
        <v>2</v>
      </c>
      <c r="B259" t="s">
        <v>27</v>
      </c>
      <c r="C259" t="s">
        <v>1</v>
      </c>
      <c r="D259">
        <v>17409</v>
      </c>
      <c r="E259">
        <v>870.45</v>
      </c>
      <c r="F259">
        <v>16538.55</v>
      </c>
      <c r="G259">
        <v>13678.5</v>
      </c>
      <c r="H259">
        <v>2860.049999999997</v>
      </c>
      <c r="I259" t="s">
        <v>54</v>
      </c>
      <c r="J259" t="s">
        <v>18</v>
      </c>
      <c r="K259">
        <v>2019</v>
      </c>
    </row>
    <row r="260" spans="1:11" x14ac:dyDescent="0.25">
      <c r="A260" t="s">
        <v>2</v>
      </c>
      <c r="B260" t="s">
        <v>27</v>
      </c>
      <c r="C260" t="s">
        <v>3</v>
      </c>
      <c r="D260">
        <v>484575</v>
      </c>
      <c r="E260">
        <v>24228.75</v>
      </c>
      <c r="F260">
        <v>460346.25</v>
      </c>
      <c r="G260">
        <v>359970</v>
      </c>
      <c r="H260">
        <v>100376.25</v>
      </c>
      <c r="I260" t="s">
        <v>53</v>
      </c>
      <c r="J260" t="s">
        <v>15</v>
      </c>
      <c r="K260">
        <v>2019</v>
      </c>
    </row>
    <row r="261" spans="1:11" x14ac:dyDescent="0.25">
      <c r="A261" t="s">
        <v>2</v>
      </c>
      <c r="B261" t="s">
        <v>27</v>
      </c>
      <c r="C261" t="s">
        <v>4</v>
      </c>
      <c r="D261">
        <v>26060</v>
      </c>
      <c r="E261">
        <v>1303</v>
      </c>
      <c r="F261">
        <v>24757</v>
      </c>
      <c r="G261">
        <v>13030</v>
      </c>
      <c r="H261">
        <v>11727</v>
      </c>
      <c r="I261" t="s">
        <v>62</v>
      </c>
      <c r="J261" t="s">
        <v>16</v>
      </c>
      <c r="K261">
        <v>2019</v>
      </c>
    </row>
    <row r="262" spans="1:11" x14ac:dyDescent="0.25">
      <c r="A262" t="s">
        <v>2</v>
      </c>
      <c r="B262" t="s">
        <v>27</v>
      </c>
      <c r="C262" t="s">
        <v>4</v>
      </c>
      <c r="D262">
        <v>14952</v>
      </c>
      <c r="E262">
        <v>747.6</v>
      </c>
      <c r="F262">
        <v>14204.4</v>
      </c>
      <c r="G262">
        <v>10680</v>
      </c>
      <c r="H262">
        <v>3524.4</v>
      </c>
      <c r="I262" t="s">
        <v>67</v>
      </c>
      <c r="J262" t="s">
        <v>18</v>
      </c>
      <c r="K262">
        <v>2018</v>
      </c>
    </row>
    <row r="263" spans="1:11" x14ac:dyDescent="0.25">
      <c r="A263" t="s">
        <v>2</v>
      </c>
      <c r="B263" t="s">
        <v>27</v>
      </c>
      <c r="C263" t="s">
        <v>5</v>
      </c>
      <c r="D263">
        <v>31580</v>
      </c>
      <c r="E263">
        <v>1579</v>
      </c>
      <c r="F263">
        <v>30001</v>
      </c>
      <c r="G263">
        <v>15790</v>
      </c>
      <c r="H263">
        <v>14211</v>
      </c>
      <c r="I263" t="s">
        <v>66</v>
      </c>
      <c r="J263" t="s">
        <v>21</v>
      </c>
      <c r="K263">
        <v>2019</v>
      </c>
    </row>
    <row r="264" spans="1:11" x14ac:dyDescent="0.25">
      <c r="A264" t="s">
        <v>2</v>
      </c>
      <c r="B264" t="s">
        <v>27</v>
      </c>
      <c r="C264" t="s">
        <v>5</v>
      </c>
      <c r="D264">
        <v>20660</v>
      </c>
      <c r="E264">
        <v>1033</v>
      </c>
      <c r="F264">
        <v>19627</v>
      </c>
      <c r="G264">
        <v>10330</v>
      </c>
      <c r="H264">
        <v>9297</v>
      </c>
      <c r="I264" t="s">
        <v>67</v>
      </c>
      <c r="J264" t="s">
        <v>18</v>
      </c>
      <c r="K264">
        <v>2018</v>
      </c>
    </row>
    <row r="265" spans="1:11" x14ac:dyDescent="0.25">
      <c r="A265" t="s">
        <v>2</v>
      </c>
      <c r="B265" t="s">
        <v>27</v>
      </c>
      <c r="C265" t="s">
        <v>6</v>
      </c>
      <c r="D265">
        <v>17409</v>
      </c>
      <c r="E265">
        <v>870.45</v>
      </c>
      <c r="F265">
        <v>16538.55</v>
      </c>
      <c r="G265">
        <v>12435</v>
      </c>
      <c r="H265">
        <v>4103.5499999999993</v>
      </c>
      <c r="I265" t="s">
        <v>54</v>
      </c>
      <c r="J265" t="s">
        <v>18</v>
      </c>
      <c r="K265">
        <v>2019</v>
      </c>
    </row>
    <row r="266" spans="1:11" x14ac:dyDescent="0.25">
      <c r="A266" t="s">
        <v>2</v>
      </c>
      <c r="B266" t="s">
        <v>27</v>
      </c>
      <c r="C266" t="s">
        <v>3</v>
      </c>
      <c r="D266">
        <v>9821</v>
      </c>
      <c r="E266">
        <v>589.26</v>
      </c>
      <c r="F266">
        <v>9231.74</v>
      </c>
      <c r="G266">
        <v>7015</v>
      </c>
      <c r="H266">
        <v>2216.7399999999998</v>
      </c>
      <c r="I266" t="s">
        <v>59</v>
      </c>
      <c r="J266" t="s">
        <v>23</v>
      </c>
      <c r="K266">
        <v>2018</v>
      </c>
    </row>
    <row r="267" spans="1:11" x14ac:dyDescent="0.25">
      <c r="A267" t="s">
        <v>2</v>
      </c>
      <c r="B267" t="s">
        <v>27</v>
      </c>
      <c r="C267" t="s">
        <v>4</v>
      </c>
      <c r="D267">
        <v>523600</v>
      </c>
      <c r="E267">
        <v>31416</v>
      </c>
      <c r="F267">
        <v>492184</v>
      </c>
      <c r="G267">
        <v>388960</v>
      </c>
      <c r="H267">
        <v>103224</v>
      </c>
      <c r="I267" t="s">
        <v>56</v>
      </c>
      <c r="J267" t="s">
        <v>17</v>
      </c>
      <c r="K267">
        <v>2019</v>
      </c>
    </row>
    <row r="268" spans="1:11" x14ac:dyDescent="0.25">
      <c r="A268" t="s">
        <v>2</v>
      </c>
      <c r="B268" t="s">
        <v>27</v>
      </c>
      <c r="C268" t="s">
        <v>5</v>
      </c>
      <c r="D268">
        <v>523600</v>
      </c>
      <c r="E268">
        <v>31416</v>
      </c>
      <c r="F268">
        <v>492184</v>
      </c>
      <c r="G268">
        <v>388960</v>
      </c>
      <c r="H268">
        <v>103224</v>
      </c>
      <c r="I268" t="s">
        <v>56</v>
      </c>
      <c r="J268" t="s">
        <v>17</v>
      </c>
      <c r="K268">
        <v>2019</v>
      </c>
    </row>
    <row r="269" spans="1:11" x14ac:dyDescent="0.25">
      <c r="A269" t="s">
        <v>2</v>
      </c>
      <c r="B269" t="s">
        <v>27</v>
      </c>
      <c r="C269" t="s">
        <v>5</v>
      </c>
      <c r="D269">
        <v>726600</v>
      </c>
      <c r="E269">
        <v>43596</v>
      </c>
      <c r="F269">
        <v>683004</v>
      </c>
      <c r="G269">
        <v>539760</v>
      </c>
      <c r="H269">
        <v>143244</v>
      </c>
      <c r="I269" t="s">
        <v>59</v>
      </c>
      <c r="J269" t="s">
        <v>23</v>
      </c>
      <c r="K269">
        <v>2018</v>
      </c>
    </row>
    <row r="270" spans="1:11" x14ac:dyDescent="0.25">
      <c r="A270" t="s">
        <v>2</v>
      </c>
      <c r="B270" t="s">
        <v>27</v>
      </c>
      <c r="C270" t="s">
        <v>7</v>
      </c>
      <c r="D270">
        <v>9821</v>
      </c>
      <c r="E270">
        <v>589.26</v>
      </c>
      <c r="F270">
        <v>9231.74</v>
      </c>
      <c r="G270">
        <v>7015</v>
      </c>
      <c r="H270">
        <v>2216.7399999999998</v>
      </c>
      <c r="I270" t="s">
        <v>59</v>
      </c>
      <c r="J270" t="s">
        <v>23</v>
      </c>
      <c r="K270">
        <v>2018</v>
      </c>
    </row>
    <row r="271" spans="1:11" x14ac:dyDescent="0.25">
      <c r="A271" t="s">
        <v>2</v>
      </c>
      <c r="B271" t="s">
        <v>27</v>
      </c>
      <c r="C271" t="s">
        <v>7</v>
      </c>
      <c r="D271">
        <v>726600</v>
      </c>
      <c r="E271">
        <v>43596</v>
      </c>
      <c r="F271">
        <v>683004</v>
      </c>
      <c r="G271">
        <v>539760</v>
      </c>
      <c r="H271">
        <v>143244</v>
      </c>
      <c r="I271" t="s">
        <v>59</v>
      </c>
      <c r="J271" t="s">
        <v>23</v>
      </c>
      <c r="K271">
        <v>2018</v>
      </c>
    </row>
    <row r="272" spans="1:11" x14ac:dyDescent="0.25">
      <c r="A272" t="s">
        <v>2</v>
      </c>
      <c r="B272" t="s">
        <v>27</v>
      </c>
      <c r="C272" t="s">
        <v>3</v>
      </c>
      <c r="D272">
        <v>35140</v>
      </c>
      <c r="E272">
        <v>2108.4</v>
      </c>
      <c r="F272">
        <v>33031.599999999999</v>
      </c>
      <c r="G272">
        <v>17570</v>
      </c>
      <c r="H272">
        <v>15461.6</v>
      </c>
      <c r="I272" t="s">
        <v>59</v>
      </c>
      <c r="J272" t="s">
        <v>23</v>
      </c>
      <c r="K272">
        <v>2018</v>
      </c>
    </row>
    <row r="273" spans="1:11" x14ac:dyDescent="0.25">
      <c r="A273" t="s">
        <v>2</v>
      </c>
      <c r="B273" t="s">
        <v>27</v>
      </c>
      <c r="C273" t="s">
        <v>4</v>
      </c>
      <c r="D273">
        <v>35140</v>
      </c>
      <c r="E273">
        <v>2108.4</v>
      </c>
      <c r="F273">
        <v>33031.599999999999</v>
      </c>
      <c r="G273">
        <v>17570</v>
      </c>
      <c r="H273">
        <v>15461.6</v>
      </c>
      <c r="I273" t="s">
        <v>59</v>
      </c>
      <c r="J273" t="s">
        <v>23</v>
      </c>
      <c r="K273">
        <v>2018</v>
      </c>
    </row>
    <row r="274" spans="1:11" x14ac:dyDescent="0.25">
      <c r="A274" t="s">
        <v>2</v>
      </c>
      <c r="B274" t="s">
        <v>27</v>
      </c>
      <c r="C274" t="s">
        <v>4</v>
      </c>
      <c r="D274">
        <v>7217</v>
      </c>
      <c r="E274">
        <v>505.19</v>
      </c>
      <c r="F274">
        <v>6711.81</v>
      </c>
      <c r="G274">
        <v>5155</v>
      </c>
      <c r="H274">
        <v>1556.81</v>
      </c>
      <c r="I274" t="s">
        <v>63</v>
      </c>
      <c r="J274" t="s">
        <v>22</v>
      </c>
      <c r="K274">
        <v>2018</v>
      </c>
    </row>
    <row r="275" spans="1:11" x14ac:dyDescent="0.25">
      <c r="A275" t="s">
        <v>2</v>
      </c>
      <c r="B275" t="s">
        <v>27</v>
      </c>
      <c r="C275" t="s">
        <v>3</v>
      </c>
      <c r="D275">
        <v>39520</v>
      </c>
      <c r="E275">
        <v>2766.4</v>
      </c>
      <c r="F275">
        <v>36753.599999999999</v>
      </c>
      <c r="G275">
        <v>19760</v>
      </c>
      <c r="H275">
        <v>16993.599999999999</v>
      </c>
      <c r="I275" t="s">
        <v>60</v>
      </c>
      <c r="J275" t="s">
        <v>23</v>
      </c>
      <c r="K275">
        <v>2019</v>
      </c>
    </row>
    <row r="276" spans="1:11" x14ac:dyDescent="0.25">
      <c r="A276" t="s">
        <v>2</v>
      </c>
      <c r="B276" t="s">
        <v>27</v>
      </c>
      <c r="C276" t="s">
        <v>4</v>
      </c>
      <c r="D276">
        <v>30700</v>
      </c>
      <c r="E276">
        <v>2149</v>
      </c>
      <c r="F276">
        <v>28551</v>
      </c>
      <c r="G276">
        <v>15350</v>
      </c>
      <c r="H276">
        <v>13201</v>
      </c>
      <c r="I276" t="s">
        <v>55</v>
      </c>
      <c r="J276" t="s">
        <v>22</v>
      </c>
      <c r="K276">
        <v>2019</v>
      </c>
    </row>
    <row r="277" spans="1:11" x14ac:dyDescent="0.25">
      <c r="A277" t="s">
        <v>2</v>
      </c>
      <c r="B277" t="s">
        <v>27</v>
      </c>
      <c r="C277" t="s">
        <v>5</v>
      </c>
      <c r="D277">
        <v>39520</v>
      </c>
      <c r="E277">
        <v>2766.4</v>
      </c>
      <c r="F277">
        <v>36753.599999999999</v>
      </c>
      <c r="G277">
        <v>19760</v>
      </c>
      <c r="H277">
        <v>16993.599999999999</v>
      </c>
      <c r="I277" t="s">
        <v>60</v>
      </c>
      <c r="J277" t="s">
        <v>23</v>
      </c>
      <c r="K277">
        <v>2019</v>
      </c>
    </row>
    <row r="278" spans="1:11" x14ac:dyDescent="0.25">
      <c r="A278" t="s">
        <v>2</v>
      </c>
      <c r="B278" t="s">
        <v>27</v>
      </c>
      <c r="C278" t="s">
        <v>7</v>
      </c>
      <c r="D278">
        <v>1006600</v>
      </c>
      <c r="E278">
        <v>70462</v>
      </c>
      <c r="F278">
        <v>936138</v>
      </c>
      <c r="G278">
        <v>747760</v>
      </c>
      <c r="H278">
        <v>188378</v>
      </c>
      <c r="I278" t="s">
        <v>55</v>
      </c>
      <c r="J278" t="s">
        <v>22</v>
      </c>
      <c r="K278">
        <v>2019</v>
      </c>
    </row>
    <row r="279" spans="1:11" x14ac:dyDescent="0.25">
      <c r="A279" t="s">
        <v>2</v>
      </c>
      <c r="B279" t="s">
        <v>27</v>
      </c>
      <c r="C279" t="s">
        <v>6</v>
      </c>
      <c r="D279">
        <v>201075</v>
      </c>
      <c r="E279">
        <v>16086</v>
      </c>
      <c r="F279">
        <v>184989</v>
      </c>
      <c r="G279">
        <v>149370</v>
      </c>
      <c r="H279">
        <v>35619</v>
      </c>
      <c r="I279" t="s">
        <v>61</v>
      </c>
      <c r="J279" t="s">
        <v>28</v>
      </c>
      <c r="K279">
        <v>2019</v>
      </c>
    </row>
    <row r="280" spans="1:11" x14ac:dyDescent="0.25">
      <c r="A280" t="s">
        <v>2</v>
      </c>
      <c r="B280" t="s">
        <v>27</v>
      </c>
      <c r="C280" t="s">
        <v>6</v>
      </c>
      <c r="D280">
        <v>133350</v>
      </c>
      <c r="E280">
        <v>10668</v>
      </c>
      <c r="F280">
        <v>122682</v>
      </c>
      <c r="G280">
        <v>99060</v>
      </c>
      <c r="H280">
        <v>23622</v>
      </c>
      <c r="I280" t="s">
        <v>66</v>
      </c>
      <c r="J280" t="s">
        <v>21</v>
      </c>
      <c r="K280">
        <v>2019</v>
      </c>
    </row>
    <row r="281" spans="1:11" x14ac:dyDescent="0.25">
      <c r="A281" t="s">
        <v>2</v>
      </c>
      <c r="B281" t="s">
        <v>27</v>
      </c>
      <c r="C281" t="s">
        <v>3</v>
      </c>
      <c r="D281">
        <v>583100</v>
      </c>
      <c r="E281">
        <v>52479</v>
      </c>
      <c r="F281">
        <v>530621</v>
      </c>
      <c r="G281">
        <v>433160</v>
      </c>
      <c r="H281">
        <v>97461</v>
      </c>
      <c r="I281" t="s">
        <v>65</v>
      </c>
      <c r="J281" t="s">
        <v>25</v>
      </c>
      <c r="K281">
        <v>2019</v>
      </c>
    </row>
    <row r="282" spans="1:11" x14ac:dyDescent="0.25">
      <c r="A282" t="s">
        <v>2</v>
      </c>
      <c r="B282" t="s">
        <v>27</v>
      </c>
      <c r="C282" t="s">
        <v>6</v>
      </c>
      <c r="D282">
        <v>53640</v>
      </c>
      <c r="E282">
        <v>4827.6000000000004</v>
      </c>
      <c r="F282">
        <v>48812.4</v>
      </c>
      <c r="G282">
        <v>26820</v>
      </c>
      <c r="H282">
        <v>21992.400000000001</v>
      </c>
      <c r="I282" t="s">
        <v>64</v>
      </c>
      <c r="J282" t="s">
        <v>24</v>
      </c>
      <c r="K282">
        <v>2018</v>
      </c>
    </row>
    <row r="283" spans="1:11" x14ac:dyDescent="0.25">
      <c r="A283" t="s">
        <v>2</v>
      </c>
      <c r="B283" t="s">
        <v>27</v>
      </c>
      <c r="C283" t="s">
        <v>4</v>
      </c>
      <c r="D283">
        <v>39080</v>
      </c>
      <c r="E283">
        <v>3908</v>
      </c>
      <c r="F283">
        <v>35172</v>
      </c>
      <c r="G283">
        <v>19540</v>
      </c>
      <c r="H283">
        <v>15632</v>
      </c>
      <c r="I283" t="s">
        <v>58</v>
      </c>
      <c r="J283" t="s">
        <v>19</v>
      </c>
      <c r="K283">
        <v>2019</v>
      </c>
    </row>
    <row r="284" spans="1:11" x14ac:dyDescent="0.25">
      <c r="A284" t="s">
        <v>2</v>
      </c>
      <c r="B284" t="s">
        <v>27</v>
      </c>
      <c r="C284" t="s">
        <v>5</v>
      </c>
      <c r="D284">
        <v>223650</v>
      </c>
      <c r="E284">
        <v>22365</v>
      </c>
      <c r="F284">
        <v>201285</v>
      </c>
      <c r="G284">
        <v>166140</v>
      </c>
      <c r="H284">
        <v>35145</v>
      </c>
      <c r="I284" t="s">
        <v>57</v>
      </c>
      <c r="J284" t="s">
        <v>20</v>
      </c>
      <c r="K284">
        <v>2019</v>
      </c>
    </row>
    <row r="285" spans="1:11" x14ac:dyDescent="0.25">
      <c r="A285" t="s">
        <v>2</v>
      </c>
      <c r="B285" t="s">
        <v>27</v>
      </c>
      <c r="C285" t="s">
        <v>4</v>
      </c>
      <c r="D285">
        <v>17724</v>
      </c>
      <c r="E285">
        <v>1949.64</v>
      </c>
      <c r="F285">
        <v>15774.36</v>
      </c>
      <c r="G285">
        <v>12660</v>
      </c>
      <c r="H285">
        <v>3114.360000000001</v>
      </c>
      <c r="I285" t="s">
        <v>61</v>
      </c>
      <c r="J285" t="s">
        <v>28</v>
      </c>
      <c r="K285">
        <v>2019</v>
      </c>
    </row>
    <row r="286" spans="1:11" x14ac:dyDescent="0.25">
      <c r="A286" t="s">
        <v>2</v>
      </c>
      <c r="B286" t="s">
        <v>27</v>
      </c>
      <c r="C286" t="s">
        <v>5</v>
      </c>
      <c r="D286">
        <v>56100</v>
      </c>
      <c r="E286">
        <v>6171</v>
      </c>
      <c r="F286">
        <v>49929</v>
      </c>
      <c r="G286">
        <v>28050</v>
      </c>
      <c r="H286">
        <v>21879</v>
      </c>
      <c r="I286" t="s">
        <v>63</v>
      </c>
      <c r="J286" t="s">
        <v>22</v>
      </c>
      <c r="K286">
        <v>2018</v>
      </c>
    </row>
    <row r="287" spans="1:11" x14ac:dyDescent="0.25">
      <c r="A287" t="s">
        <v>2</v>
      </c>
      <c r="B287" t="s">
        <v>27</v>
      </c>
      <c r="C287" t="s">
        <v>4</v>
      </c>
      <c r="D287">
        <v>557900</v>
      </c>
      <c r="E287">
        <v>66948</v>
      </c>
      <c r="F287">
        <v>490952</v>
      </c>
      <c r="G287">
        <v>414440</v>
      </c>
      <c r="H287">
        <v>76512</v>
      </c>
      <c r="I287" t="s">
        <v>68</v>
      </c>
      <c r="J287" t="s">
        <v>24</v>
      </c>
      <c r="K287">
        <v>2019</v>
      </c>
    </row>
    <row r="288" spans="1:11" x14ac:dyDescent="0.25">
      <c r="A288" t="s">
        <v>2</v>
      </c>
      <c r="B288" t="s">
        <v>27</v>
      </c>
      <c r="C288" t="s">
        <v>7</v>
      </c>
      <c r="D288">
        <v>23950.5</v>
      </c>
      <c r="E288">
        <v>2874.06</v>
      </c>
      <c r="F288">
        <v>21076.44</v>
      </c>
      <c r="G288">
        <v>17107.5</v>
      </c>
      <c r="H288">
        <v>3968.9399999999991</v>
      </c>
      <c r="I288" t="s">
        <v>57</v>
      </c>
      <c r="J288" t="s">
        <v>20</v>
      </c>
      <c r="K288">
        <v>2019</v>
      </c>
    </row>
    <row r="289" spans="1:11" x14ac:dyDescent="0.25">
      <c r="A289" t="s">
        <v>2</v>
      </c>
      <c r="B289" t="s">
        <v>27</v>
      </c>
      <c r="C289" t="s">
        <v>1</v>
      </c>
      <c r="D289">
        <v>50430</v>
      </c>
      <c r="E289">
        <v>6051.6</v>
      </c>
      <c r="F289">
        <v>44378.399999999987</v>
      </c>
      <c r="G289">
        <v>27736.5</v>
      </c>
      <c r="H289">
        <v>16641.899999999991</v>
      </c>
      <c r="I289" t="s">
        <v>53</v>
      </c>
      <c r="J289" t="s">
        <v>15</v>
      </c>
      <c r="K289">
        <v>2019</v>
      </c>
    </row>
    <row r="290" spans="1:11" x14ac:dyDescent="0.25">
      <c r="A290" t="s">
        <v>2</v>
      </c>
      <c r="B290" t="s">
        <v>27</v>
      </c>
      <c r="C290" t="s">
        <v>6</v>
      </c>
      <c r="D290">
        <v>10437</v>
      </c>
      <c r="E290">
        <v>1252.44</v>
      </c>
      <c r="F290">
        <v>9184.56</v>
      </c>
      <c r="G290">
        <v>7455</v>
      </c>
      <c r="H290">
        <v>1729.559999999999</v>
      </c>
      <c r="I290" t="s">
        <v>58</v>
      </c>
      <c r="J290" t="s">
        <v>19</v>
      </c>
      <c r="K290">
        <v>2019</v>
      </c>
    </row>
    <row r="291" spans="1:11" x14ac:dyDescent="0.25">
      <c r="A291" t="s">
        <v>2</v>
      </c>
      <c r="B291" t="s">
        <v>27</v>
      </c>
      <c r="C291" t="s">
        <v>1</v>
      </c>
      <c r="D291">
        <v>626500</v>
      </c>
      <c r="E291">
        <v>81445</v>
      </c>
      <c r="F291">
        <v>545055</v>
      </c>
      <c r="G291">
        <v>511940.00000000012</v>
      </c>
      <c r="H291">
        <v>33114.999999999942</v>
      </c>
      <c r="I291" t="s">
        <v>58</v>
      </c>
      <c r="J291" t="s">
        <v>19</v>
      </c>
      <c r="K291">
        <v>2019</v>
      </c>
    </row>
    <row r="292" spans="1:11" x14ac:dyDescent="0.25">
      <c r="A292" t="s">
        <v>2</v>
      </c>
      <c r="B292" t="s">
        <v>27</v>
      </c>
      <c r="C292" t="s">
        <v>4</v>
      </c>
      <c r="D292">
        <v>18872</v>
      </c>
      <c r="E292">
        <v>2453.36</v>
      </c>
      <c r="F292">
        <v>16418.64</v>
      </c>
      <c r="G292">
        <v>13480</v>
      </c>
      <c r="H292">
        <v>2938.639999999999</v>
      </c>
      <c r="I292" t="s">
        <v>66</v>
      </c>
      <c r="J292" t="s">
        <v>21</v>
      </c>
      <c r="K292">
        <v>2019</v>
      </c>
    </row>
    <row r="293" spans="1:11" x14ac:dyDescent="0.25">
      <c r="A293" t="s">
        <v>2</v>
      </c>
      <c r="B293" t="s">
        <v>27</v>
      </c>
      <c r="C293" t="s">
        <v>5</v>
      </c>
      <c r="D293">
        <v>8330</v>
      </c>
      <c r="E293">
        <v>1082.9000000000001</v>
      </c>
      <c r="F293">
        <v>7247.1</v>
      </c>
      <c r="G293">
        <v>5950</v>
      </c>
      <c r="H293">
        <v>1297.0999999999999</v>
      </c>
      <c r="I293" t="s">
        <v>56</v>
      </c>
      <c r="J293" t="s">
        <v>17</v>
      </c>
      <c r="K293">
        <v>2019</v>
      </c>
    </row>
    <row r="294" spans="1:11" x14ac:dyDescent="0.25">
      <c r="A294" t="s">
        <v>2</v>
      </c>
      <c r="B294" t="s">
        <v>27</v>
      </c>
      <c r="C294" t="s">
        <v>7</v>
      </c>
      <c r="D294">
        <v>8330</v>
      </c>
      <c r="E294">
        <v>1082.9000000000001</v>
      </c>
      <c r="F294">
        <v>7247.1</v>
      </c>
      <c r="G294">
        <v>5950</v>
      </c>
      <c r="H294">
        <v>1297.0999999999999</v>
      </c>
      <c r="I294" t="s">
        <v>56</v>
      </c>
      <c r="J294" t="s">
        <v>17</v>
      </c>
      <c r="K294">
        <v>2019</v>
      </c>
    </row>
    <row r="295" spans="1:11" x14ac:dyDescent="0.25">
      <c r="A295" t="s">
        <v>2</v>
      </c>
      <c r="B295" t="s">
        <v>27</v>
      </c>
      <c r="C295" t="s">
        <v>3</v>
      </c>
      <c r="D295">
        <v>2051</v>
      </c>
      <c r="E295">
        <v>287.14</v>
      </c>
      <c r="F295">
        <v>1763.86</v>
      </c>
      <c r="G295">
        <v>1465</v>
      </c>
      <c r="H295">
        <v>298.86000000000013</v>
      </c>
      <c r="I295" t="s">
        <v>62</v>
      </c>
      <c r="J295" t="s">
        <v>16</v>
      </c>
      <c r="K295">
        <v>2019</v>
      </c>
    </row>
    <row r="296" spans="1:11" x14ac:dyDescent="0.25">
      <c r="A296" t="s">
        <v>2</v>
      </c>
      <c r="B296" t="s">
        <v>27</v>
      </c>
      <c r="C296" t="s">
        <v>4</v>
      </c>
      <c r="D296">
        <v>12117</v>
      </c>
      <c r="E296">
        <v>1696.38</v>
      </c>
      <c r="F296">
        <v>10420.620000000001</v>
      </c>
      <c r="G296">
        <v>8655</v>
      </c>
      <c r="H296">
        <v>1765.619999999999</v>
      </c>
      <c r="I296" t="s">
        <v>60</v>
      </c>
      <c r="J296" t="s">
        <v>23</v>
      </c>
      <c r="K296">
        <v>2019</v>
      </c>
    </row>
    <row r="297" spans="1:11" x14ac:dyDescent="0.25">
      <c r="A297" t="s">
        <v>2</v>
      </c>
      <c r="B297" t="s">
        <v>27</v>
      </c>
      <c r="C297" t="s">
        <v>4</v>
      </c>
      <c r="D297">
        <v>672700</v>
      </c>
      <c r="E297">
        <v>94178</v>
      </c>
      <c r="F297">
        <v>578522</v>
      </c>
      <c r="G297">
        <v>499720</v>
      </c>
      <c r="H297">
        <v>78802</v>
      </c>
      <c r="I297" t="s">
        <v>64</v>
      </c>
      <c r="J297" t="s">
        <v>24</v>
      </c>
      <c r="K297">
        <v>2018</v>
      </c>
    </row>
    <row r="298" spans="1:11" x14ac:dyDescent="0.25">
      <c r="A298" t="s">
        <v>2</v>
      </c>
      <c r="B298" t="s">
        <v>27</v>
      </c>
      <c r="C298" t="s">
        <v>6</v>
      </c>
      <c r="D298">
        <v>448350</v>
      </c>
      <c r="E298">
        <v>62769</v>
      </c>
      <c r="F298">
        <v>385581</v>
      </c>
      <c r="G298">
        <v>333060</v>
      </c>
      <c r="H298">
        <v>52521</v>
      </c>
      <c r="I298" t="s">
        <v>67</v>
      </c>
      <c r="J298" t="s">
        <v>18</v>
      </c>
      <c r="K298">
        <v>2018</v>
      </c>
    </row>
    <row r="299" spans="1:11" x14ac:dyDescent="0.25">
      <c r="A299" t="s">
        <v>2</v>
      </c>
      <c r="B299" t="s">
        <v>27</v>
      </c>
      <c r="C299" t="s">
        <v>7</v>
      </c>
      <c r="D299">
        <v>12117</v>
      </c>
      <c r="E299">
        <v>1696.38</v>
      </c>
      <c r="F299">
        <v>10420.620000000001</v>
      </c>
      <c r="G299">
        <v>8655</v>
      </c>
      <c r="H299">
        <v>1765.619999999999</v>
      </c>
      <c r="I299" t="s">
        <v>60</v>
      </c>
      <c r="J299" t="s">
        <v>23</v>
      </c>
      <c r="K299">
        <v>2019</v>
      </c>
    </row>
    <row r="300" spans="1:11" x14ac:dyDescent="0.25">
      <c r="A300" t="s">
        <v>2</v>
      </c>
      <c r="B300" t="s">
        <v>27</v>
      </c>
      <c r="C300" t="s">
        <v>4</v>
      </c>
      <c r="D300">
        <v>5860</v>
      </c>
      <c r="E300">
        <v>879</v>
      </c>
      <c r="F300">
        <v>4981</v>
      </c>
      <c r="G300">
        <v>2930</v>
      </c>
      <c r="H300">
        <v>2051</v>
      </c>
      <c r="I300" t="s">
        <v>54</v>
      </c>
      <c r="J300" t="s">
        <v>18</v>
      </c>
      <c r="K300">
        <v>2019</v>
      </c>
    </row>
    <row r="301" spans="1:11" x14ac:dyDescent="0.25">
      <c r="A301" t="s">
        <v>2</v>
      </c>
      <c r="B301" t="s">
        <v>27</v>
      </c>
      <c r="C301" t="s">
        <v>6</v>
      </c>
      <c r="D301">
        <v>5860</v>
      </c>
      <c r="E301">
        <v>879</v>
      </c>
      <c r="F301">
        <v>4981</v>
      </c>
      <c r="G301">
        <v>2930</v>
      </c>
      <c r="H301">
        <v>2051</v>
      </c>
      <c r="I301" t="s">
        <v>54</v>
      </c>
      <c r="J301" t="s">
        <v>18</v>
      </c>
      <c r="K301">
        <v>2019</v>
      </c>
    </row>
    <row r="302" spans="1:11" x14ac:dyDescent="0.25">
      <c r="A302" t="s">
        <v>69</v>
      </c>
      <c r="B302" t="s">
        <v>9</v>
      </c>
      <c r="C302" t="s">
        <v>7</v>
      </c>
      <c r="D302">
        <v>527437.5</v>
      </c>
      <c r="E302">
        <v>0</v>
      </c>
      <c r="F302">
        <v>527437.5</v>
      </c>
      <c r="G302">
        <v>506340</v>
      </c>
      <c r="H302">
        <v>21097.5</v>
      </c>
      <c r="I302" t="s">
        <v>61</v>
      </c>
      <c r="J302" t="s">
        <v>28</v>
      </c>
      <c r="K302">
        <v>2019</v>
      </c>
    </row>
    <row r="303" spans="1:11" x14ac:dyDescent="0.25">
      <c r="A303" t="s">
        <v>69</v>
      </c>
      <c r="B303" t="s">
        <v>9</v>
      </c>
      <c r="C303" t="s">
        <v>4</v>
      </c>
      <c r="D303">
        <v>101125</v>
      </c>
      <c r="E303">
        <v>2022.5</v>
      </c>
      <c r="F303">
        <v>99102.5</v>
      </c>
      <c r="G303">
        <v>97080</v>
      </c>
      <c r="H303">
        <v>2022.5</v>
      </c>
      <c r="I303" t="s">
        <v>59</v>
      </c>
      <c r="J303" t="s">
        <v>23</v>
      </c>
      <c r="K303">
        <v>2018</v>
      </c>
    </row>
    <row r="304" spans="1:11" x14ac:dyDescent="0.25">
      <c r="A304" t="s">
        <v>69</v>
      </c>
      <c r="B304" t="s">
        <v>9</v>
      </c>
      <c r="C304" t="s">
        <v>5</v>
      </c>
      <c r="D304">
        <v>101125</v>
      </c>
      <c r="E304">
        <v>2022.5</v>
      </c>
      <c r="F304">
        <v>99102.5</v>
      </c>
      <c r="G304">
        <v>97080</v>
      </c>
      <c r="H304">
        <v>2022.5</v>
      </c>
      <c r="I304" t="s">
        <v>59</v>
      </c>
      <c r="J304" t="s">
        <v>23</v>
      </c>
      <c r="K304">
        <v>2018</v>
      </c>
    </row>
    <row r="305" spans="1:11" x14ac:dyDescent="0.25">
      <c r="A305" t="s">
        <v>69</v>
      </c>
      <c r="B305" t="s">
        <v>9</v>
      </c>
      <c r="C305" t="s">
        <v>7</v>
      </c>
      <c r="D305">
        <v>284500</v>
      </c>
      <c r="E305">
        <v>5690</v>
      </c>
      <c r="F305">
        <v>278810</v>
      </c>
      <c r="G305">
        <v>273120</v>
      </c>
      <c r="H305">
        <v>5690</v>
      </c>
      <c r="I305" t="s">
        <v>65</v>
      </c>
      <c r="J305" t="s">
        <v>25</v>
      </c>
      <c r="K305">
        <v>2019</v>
      </c>
    </row>
    <row r="306" spans="1:11" x14ac:dyDescent="0.25">
      <c r="A306" t="s">
        <v>69</v>
      </c>
      <c r="B306" t="s">
        <v>9</v>
      </c>
      <c r="C306" t="s">
        <v>3</v>
      </c>
      <c r="D306">
        <v>213250</v>
      </c>
      <c r="E306">
        <v>6397.5</v>
      </c>
      <c r="F306">
        <v>206852.5</v>
      </c>
      <c r="G306">
        <v>204720</v>
      </c>
      <c r="H306">
        <v>2132.5</v>
      </c>
      <c r="I306" t="s">
        <v>54</v>
      </c>
      <c r="J306" t="s">
        <v>18</v>
      </c>
      <c r="K306">
        <v>2019</v>
      </c>
    </row>
    <row r="307" spans="1:11" x14ac:dyDescent="0.25">
      <c r="A307" t="s">
        <v>69</v>
      </c>
      <c r="B307" t="s">
        <v>9</v>
      </c>
      <c r="C307" t="s">
        <v>4</v>
      </c>
      <c r="D307">
        <v>196250</v>
      </c>
      <c r="E307">
        <v>5887.5</v>
      </c>
      <c r="F307">
        <v>190362.5</v>
      </c>
      <c r="G307">
        <v>188400</v>
      </c>
      <c r="H307">
        <v>1962.5</v>
      </c>
      <c r="I307" t="s">
        <v>56</v>
      </c>
      <c r="J307" t="s">
        <v>17</v>
      </c>
      <c r="K307">
        <v>2019</v>
      </c>
    </row>
    <row r="308" spans="1:11" x14ac:dyDescent="0.25">
      <c r="A308" t="s">
        <v>69</v>
      </c>
      <c r="B308" t="s">
        <v>9</v>
      </c>
      <c r="C308" t="s">
        <v>4</v>
      </c>
      <c r="D308">
        <v>213250</v>
      </c>
      <c r="E308">
        <v>6397.5</v>
      </c>
      <c r="F308">
        <v>206852.5</v>
      </c>
      <c r="G308">
        <v>204720</v>
      </c>
      <c r="H308">
        <v>2132.5</v>
      </c>
      <c r="I308" t="s">
        <v>54</v>
      </c>
      <c r="J308" t="s">
        <v>18</v>
      </c>
      <c r="K308">
        <v>2019</v>
      </c>
    </row>
    <row r="309" spans="1:11" x14ac:dyDescent="0.25">
      <c r="A309" t="s">
        <v>69</v>
      </c>
      <c r="B309" t="s">
        <v>9</v>
      </c>
      <c r="C309" t="s">
        <v>6</v>
      </c>
      <c r="D309">
        <v>196250</v>
      </c>
      <c r="E309">
        <v>5887.5</v>
      </c>
      <c r="F309">
        <v>190362.5</v>
      </c>
      <c r="G309">
        <v>188400</v>
      </c>
      <c r="H309">
        <v>1962.5</v>
      </c>
      <c r="I309" t="s">
        <v>56</v>
      </c>
      <c r="J309" t="s">
        <v>17</v>
      </c>
      <c r="K309">
        <v>2019</v>
      </c>
    </row>
    <row r="310" spans="1:11" x14ac:dyDescent="0.25">
      <c r="A310" t="s">
        <v>69</v>
      </c>
      <c r="B310" t="s">
        <v>9</v>
      </c>
      <c r="C310" t="s">
        <v>4</v>
      </c>
      <c r="D310">
        <v>99375</v>
      </c>
      <c r="E310">
        <v>3975</v>
      </c>
      <c r="F310">
        <v>95400</v>
      </c>
      <c r="G310">
        <v>95400</v>
      </c>
      <c r="H310">
        <v>0</v>
      </c>
      <c r="I310" t="s">
        <v>58</v>
      </c>
      <c r="J310" t="s">
        <v>19</v>
      </c>
      <c r="K310">
        <v>2019</v>
      </c>
    </row>
    <row r="311" spans="1:11" x14ac:dyDescent="0.25">
      <c r="A311" t="s">
        <v>69</v>
      </c>
      <c r="B311" t="s">
        <v>9</v>
      </c>
      <c r="C311" t="s">
        <v>5</v>
      </c>
      <c r="D311">
        <v>100875</v>
      </c>
      <c r="E311">
        <v>5043.75</v>
      </c>
      <c r="F311">
        <v>95831.25</v>
      </c>
      <c r="G311">
        <v>96840</v>
      </c>
      <c r="H311">
        <v>-1008.75</v>
      </c>
      <c r="I311" t="s">
        <v>62</v>
      </c>
      <c r="J311" t="s">
        <v>16</v>
      </c>
      <c r="K311">
        <v>2019</v>
      </c>
    </row>
    <row r="312" spans="1:11" x14ac:dyDescent="0.25">
      <c r="A312" t="s">
        <v>69</v>
      </c>
      <c r="B312" t="s">
        <v>9</v>
      </c>
      <c r="C312" t="s">
        <v>1</v>
      </c>
      <c r="D312">
        <v>110875</v>
      </c>
      <c r="E312">
        <v>6652.5</v>
      </c>
      <c r="F312">
        <v>104222.5</v>
      </c>
      <c r="G312">
        <v>117084</v>
      </c>
      <c r="H312">
        <v>-12861.500000000009</v>
      </c>
      <c r="I312" t="s">
        <v>67</v>
      </c>
      <c r="J312" t="s">
        <v>18</v>
      </c>
      <c r="K312">
        <v>2018</v>
      </c>
    </row>
    <row r="313" spans="1:11" x14ac:dyDescent="0.25">
      <c r="A313" t="s">
        <v>69</v>
      </c>
      <c r="B313" t="s">
        <v>9</v>
      </c>
      <c r="C313" t="s">
        <v>3</v>
      </c>
      <c r="D313">
        <v>312500</v>
      </c>
      <c r="E313">
        <v>21875</v>
      </c>
      <c r="F313">
        <v>290625</v>
      </c>
      <c r="G313">
        <v>300000</v>
      </c>
      <c r="H313">
        <v>-9375</v>
      </c>
      <c r="I313" t="s">
        <v>64</v>
      </c>
      <c r="J313" t="s">
        <v>24</v>
      </c>
      <c r="K313">
        <v>2018</v>
      </c>
    </row>
    <row r="314" spans="1:11" x14ac:dyDescent="0.25">
      <c r="A314" t="s">
        <v>69</v>
      </c>
      <c r="B314" t="s">
        <v>9</v>
      </c>
      <c r="C314" t="s">
        <v>4</v>
      </c>
      <c r="D314">
        <v>439125</v>
      </c>
      <c r="E314">
        <v>30738.75</v>
      </c>
      <c r="F314">
        <v>408386.25</v>
      </c>
      <c r="G314">
        <v>421560</v>
      </c>
      <c r="H314">
        <v>-13173.75</v>
      </c>
      <c r="I314" t="s">
        <v>57</v>
      </c>
      <c r="J314" t="s">
        <v>20</v>
      </c>
      <c r="K314">
        <v>2019</v>
      </c>
    </row>
    <row r="315" spans="1:11" x14ac:dyDescent="0.25">
      <c r="A315" t="s">
        <v>69</v>
      </c>
      <c r="B315" t="s">
        <v>9</v>
      </c>
      <c r="C315" t="s">
        <v>5</v>
      </c>
      <c r="D315">
        <v>260875</v>
      </c>
      <c r="E315">
        <v>18261.25</v>
      </c>
      <c r="F315">
        <v>242613.75</v>
      </c>
      <c r="G315">
        <v>250440</v>
      </c>
      <c r="H315">
        <v>-7826.25</v>
      </c>
      <c r="I315" t="s">
        <v>55</v>
      </c>
      <c r="J315" t="s">
        <v>22</v>
      </c>
      <c r="K315">
        <v>2019</v>
      </c>
    </row>
    <row r="316" spans="1:11" x14ac:dyDescent="0.25">
      <c r="A316" t="s">
        <v>69</v>
      </c>
      <c r="B316" t="s">
        <v>9</v>
      </c>
      <c r="C316" t="s">
        <v>7</v>
      </c>
      <c r="D316">
        <v>124250</v>
      </c>
      <c r="E316">
        <v>8697.5</v>
      </c>
      <c r="F316">
        <v>115552.5</v>
      </c>
      <c r="G316">
        <v>119280</v>
      </c>
      <c r="H316">
        <v>-3727.5</v>
      </c>
      <c r="I316" t="s">
        <v>63</v>
      </c>
      <c r="J316" t="s">
        <v>22</v>
      </c>
      <c r="K316">
        <v>2018</v>
      </c>
    </row>
    <row r="317" spans="1:11" x14ac:dyDescent="0.25">
      <c r="A317" t="s">
        <v>69</v>
      </c>
      <c r="B317" t="s">
        <v>9</v>
      </c>
      <c r="C317" t="s">
        <v>7</v>
      </c>
      <c r="D317">
        <v>395625</v>
      </c>
      <c r="E317">
        <v>43518.75</v>
      </c>
      <c r="F317">
        <v>352106.25</v>
      </c>
      <c r="G317">
        <v>379800</v>
      </c>
      <c r="H317">
        <v>-27693.75</v>
      </c>
      <c r="I317" t="s">
        <v>53</v>
      </c>
      <c r="J317" t="s">
        <v>15</v>
      </c>
      <c r="K317">
        <v>2019</v>
      </c>
    </row>
    <row r="318" spans="1:11" x14ac:dyDescent="0.25">
      <c r="A318" t="s">
        <v>69</v>
      </c>
      <c r="B318" t="s">
        <v>9</v>
      </c>
      <c r="C318" t="s">
        <v>1</v>
      </c>
      <c r="D318">
        <v>345875</v>
      </c>
      <c r="E318">
        <v>51881.25</v>
      </c>
      <c r="F318">
        <v>293993.75</v>
      </c>
      <c r="G318">
        <v>365244.00000000012</v>
      </c>
      <c r="H318">
        <v>-71250.250000000058</v>
      </c>
      <c r="I318" t="s">
        <v>66</v>
      </c>
      <c r="J318" t="s">
        <v>21</v>
      </c>
      <c r="K318">
        <v>2019</v>
      </c>
    </row>
    <row r="319" spans="1:11" x14ac:dyDescent="0.25">
      <c r="A319" t="s">
        <v>69</v>
      </c>
      <c r="B319" t="s">
        <v>9</v>
      </c>
      <c r="C319" t="s">
        <v>1</v>
      </c>
      <c r="D319">
        <v>135625</v>
      </c>
      <c r="E319">
        <v>20343.75</v>
      </c>
      <c r="F319">
        <v>115281.25</v>
      </c>
      <c r="G319">
        <v>143220</v>
      </c>
      <c r="H319">
        <v>-27938.75</v>
      </c>
      <c r="I319" t="s">
        <v>60</v>
      </c>
      <c r="J319" t="s">
        <v>23</v>
      </c>
      <c r="K319">
        <v>2019</v>
      </c>
    </row>
    <row r="320" spans="1:11" x14ac:dyDescent="0.25">
      <c r="A320" t="s">
        <v>69</v>
      </c>
      <c r="B320" t="s">
        <v>9</v>
      </c>
      <c r="C320" t="s">
        <v>4</v>
      </c>
      <c r="D320">
        <v>135625</v>
      </c>
      <c r="E320">
        <v>20343.75</v>
      </c>
      <c r="F320">
        <v>115281.25</v>
      </c>
      <c r="G320">
        <v>130200</v>
      </c>
      <c r="H320">
        <v>-14918.75</v>
      </c>
      <c r="I320" t="s">
        <v>60</v>
      </c>
      <c r="J320" t="s">
        <v>23</v>
      </c>
      <c r="K320">
        <v>2019</v>
      </c>
    </row>
    <row r="321" spans="1:11" x14ac:dyDescent="0.25">
      <c r="A321" t="s">
        <v>69</v>
      </c>
      <c r="B321" t="s">
        <v>9</v>
      </c>
      <c r="C321" t="s">
        <v>6</v>
      </c>
      <c r="D321">
        <v>69000</v>
      </c>
      <c r="E321">
        <v>10350</v>
      </c>
      <c r="F321">
        <v>58650</v>
      </c>
      <c r="G321">
        <v>66240</v>
      </c>
      <c r="H321">
        <v>-7590</v>
      </c>
      <c r="I321" t="s">
        <v>68</v>
      </c>
      <c r="J321" t="s">
        <v>24</v>
      </c>
      <c r="K321">
        <v>2019</v>
      </c>
    </row>
    <row r="322" spans="1:11" x14ac:dyDescent="0.25">
      <c r="A322" t="s">
        <v>69</v>
      </c>
      <c r="B322" t="s">
        <v>8</v>
      </c>
      <c r="C322" t="s">
        <v>3</v>
      </c>
      <c r="D322">
        <v>333187.5</v>
      </c>
      <c r="E322">
        <v>0</v>
      </c>
      <c r="F322">
        <v>333187.5</v>
      </c>
      <c r="G322">
        <v>319860</v>
      </c>
      <c r="H322">
        <v>13327.5</v>
      </c>
      <c r="I322" t="s">
        <v>57</v>
      </c>
      <c r="J322" t="s">
        <v>20</v>
      </c>
      <c r="K322">
        <v>2019</v>
      </c>
    </row>
    <row r="323" spans="1:11" x14ac:dyDescent="0.25">
      <c r="A323" t="s">
        <v>69</v>
      </c>
      <c r="B323" t="s">
        <v>8</v>
      </c>
      <c r="C323" t="s">
        <v>3</v>
      </c>
      <c r="D323">
        <v>43125</v>
      </c>
      <c r="E323">
        <v>0</v>
      </c>
      <c r="F323">
        <v>43125</v>
      </c>
      <c r="G323">
        <v>41400</v>
      </c>
      <c r="H323">
        <v>1725</v>
      </c>
      <c r="I323" t="s">
        <v>59</v>
      </c>
      <c r="J323" t="s">
        <v>23</v>
      </c>
      <c r="K323">
        <v>2018</v>
      </c>
    </row>
    <row r="324" spans="1:11" x14ac:dyDescent="0.25">
      <c r="A324" t="s">
        <v>69</v>
      </c>
      <c r="B324" t="s">
        <v>8</v>
      </c>
      <c r="C324" t="s">
        <v>5</v>
      </c>
      <c r="D324">
        <v>43125</v>
      </c>
      <c r="E324">
        <v>0</v>
      </c>
      <c r="F324">
        <v>43125</v>
      </c>
      <c r="G324">
        <v>41400</v>
      </c>
      <c r="H324">
        <v>1725</v>
      </c>
      <c r="I324" t="s">
        <v>59</v>
      </c>
      <c r="J324" t="s">
        <v>23</v>
      </c>
      <c r="K324">
        <v>2018</v>
      </c>
    </row>
    <row r="325" spans="1:11" x14ac:dyDescent="0.25">
      <c r="A325" t="s">
        <v>69</v>
      </c>
      <c r="B325" t="s">
        <v>8</v>
      </c>
      <c r="C325" t="s">
        <v>5</v>
      </c>
      <c r="D325">
        <v>115375</v>
      </c>
      <c r="E325">
        <v>1153.75</v>
      </c>
      <c r="F325">
        <v>114221.25</v>
      </c>
      <c r="G325">
        <v>110760</v>
      </c>
      <c r="H325">
        <v>3461.25</v>
      </c>
      <c r="I325" t="s">
        <v>66</v>
      </c>
      <c r="J325" t="s">
        <v>21</v>
      </c>
      <c r="K325">
        <v>2019</v>
      </c>
    </row>
    <row r="326" spans="1:11" x14ac:dyDescent="0.25">
      <c r="A326" t="s">
        <v>69</v>
      </c>
      <c r="B326" t="s">
        <v>8</v>
      </c>
      <c r="C326" t="s">
        <v>1</v>
      </c>
      <c r="D326">
        <v>92812.5</v>
      </c>
      <c r="E326">
        <v>1856.25</v>
      </c>
      <c r="F326">
        <v>90956.25</v>
      </c>
      <c r="G326">
        <v>98010.000000000015</v>
      </c>
      <c r="H326">
        <v>-7053.7500000000146</v>
      </c>
      <c r="I326" t="s">
        <v>61</v>
      </c>
      <c r="J326" t="s">
        <v>28</v>
      </c>
      <c r="K326">
        <v>2019</v>
      </c>
    </row>
    <row r="327" spans="1:11" x14ac:dyDescent="0.25">
      <c r="A327" t="s">
        <v>69</v>
      </c>
      <c r="B327" t="s">
        <v>8</v>
      </c>
      <c r="C327" t="s">
        <v>4</v>
      </c>
      <c r="D327">
        <v>341125</v>
      </c>
      <c r="E327">
        <v>6822.5</v>
      </c>
      <c r="F327">
        <v>334302.5</v>
      </c>
      <c r="G327">
        <v>327480</v>
      </c>
      <c r="H327">
        <v>6822.5</v>
      </c>
      <c r="I327" t="s">
        <v>54</v>
      </c>
      <c r="J327" t="s">
        <v>18</v>
      </c>
      <c r="K327">
        <v>2019</v>
      </c>
    </row>
    <row r="328" spans="1:11" x14ac:dyDescent="0.25">
      <c r="A328" t="s">
        <v>69</v>
      </c>
      <c r="B328" t="s">
        <v>8</v>
      </c>
      <c r="C328" t="s">
        <v>6</v>
      </c>
      <c r="D328">
        <v>341125</v>
      </c>
      <c r="E328">
        <v>6822.5</v>
      </c>
      <c r="F328">
        <v>334302.5</v>
      </c>
      <c r="G328">
        <v>327480</v>
      </c>
      <c r="H328">
        <v>6822.5</v>
      </c>
      <c r="I328" t="s">
        <v>54</v>
      </c>
      <c r="J328" t="s">
        <v>18</v>
      </c>
      <c r="K328">
        <v>2019</v>
      </c>
    </row>
    <row r="329" spans="1:11" x14ac:dyDescent="0.25">
      <c r="A329" t="s">
        <v>69</v>
      </c>
      <c r="B329" t="s">
        <v>8</v>
      </c>
      <c r="C329" t="s">
        <v>4</v>
      </c>
      <c r="D329">
        <v>221750</v>
      </c>
      <c r="E329">
        <v>6652.5</v>
      </c>
      <c r="F329">
        <v>215097.5</v>
      </c>
      <c r="G329">
        <v>212880</v>
      </c>
      <c r="H329">
        <v>2217.5</v>
      </c>
      <c r="I329" t="s">
        <v>58</v>
      </c>
      <c r="J329" t="s">
        <v>19</v>
      </c>
      <c r="K329">
        <v>2019</v>
      </c>
    </row>
    <row r="330" spans="1:11" x14ac:dyDescent="0.25">
      <c r="A330" t="s">
        <v>69</v>
      </c>
      <c r="B330" t="s">
        <v>8</v>
      </c>
      <c r="C330" t="s">
        <v>4</v>
      </c>
      <c r="D330">
        <v>251125</v>
      </c>
      <c r="E330">
        <v>7533.75</v>
      </c>
      <c r="F330">
        <v>243591.25</v>
      </c>
      <c r="G330">
        <v>241080</v>
      </c>
      <c r="H330">
        <v>2511.25</v>
      </c>
      <c r="I330" t="s">
        <v>60</v>
      </c>
      <c r="J330" t="s">
        <v>23</v>
      </c>
      <c r="K330">
        <v>2019</v>
      </c>
    </row>
    <row r="331" spans="1:11" x14ac:dyDescent="0.25">
      <c r="A331" t="s">
        <v>69</v>
      </c>
      <c r="B331" t="s">
        <v>8</v>
      </c>
      <c r="C331" t="s">
        <v>5</v>
      </c>
      <c r="D331">
        <v>251125</v>
      </c>
      <c r="E331">
        <v>7533.75</v>
      </c>
      <c r="F331">
        <v>243591.25</v>
      </c>
      <c r="G331">
        <v>241080</v>
      </c>
      <c r="H331">
        <v>2511.25</v>
      </c>
      <c r="I331" t="s">
        <v>60</v>
      </c>
      <c r="J331" t="s">
        <v>23</v>
      </c>
      <c r="K331">
        <v>2019</v>
      </c>
    </row>
    <row r="332" spans="1:11" x14ac:dyDescent="0.25">
      <c r="A332" t="s">
        <v>69</v>
      </c>
      <c r="B332" t="s">
        <v>8</v>
      </c>
      <c r="C332" t="s">
        <v>5</v>
      </c>
      <c r="D332">
        <v>119000</v>
      </c>
      <c r="E332">
        <v>7140</v>
      </c>
      <c r="F332">
        <v>111860</v>
      </c>
      <c r="G332">
        <v>114240</v>
      </c>
      <c r="H332">
        <v>-2380</v>
      </c>
      <c r="I332" t="s">
        <v>62</v>
      </c>
      <c r="J332" t="s">
        <v>16</v>
      </c>
      <c r="K332">
        <v>2019</v>
      </c>
    </row>
    <row r="333" spans="1:11" x14ac:dyDescent="0.25">
      <c r="A333" t="s">
        <v>69</v>
      </c>
      <c r="B333" t="s">
        <v>8</v>
      </c>
      <c r="C333" t="s">
        <v>7</v>
      </c>
      <c r="D333">
        <v>205625</v>
      </c>
      <c r="E333">
        <v>14393.75</v>
      </c>
      <c r="F333">
        <v>191231.25</v>
      </c>
      <c r="G333">
        <v>197400</v>
      </c>
      <c r="H333">
        <v>-6168.75</v>
      </c>
      <c r="I333" t="s">
        <v>65</v>
      </c>
      <c r="J333" t="s">
        <v>25</v>
      </c>
      <c r="K333">
        <v>2019</v>
      </c>
    </row>
    <row r="334" spans="1:11" x14ac:dyDescent="0.25">
      <c r="A334" t="s">
        <v>69</v>
      </c>
      <c r="B334" t="s">
        <v>8</v>
      </c>
      <c r="C334" t="s">
        <v>5</v>
      </c>
      <c r="D334">
        <v>70875</v>
      </c>
      <c r="E334">
        <v>6378.75</v>
      </c>
      <c r="F334">
        <v>64496.25</v>
      </c>
      <c r="G334">
        <v>68040</v>
      </c>
      <c r="H334">
        <v>-3543.75</v>
      </c>
      <c r="I334" t="s">
        <v>55</v>
      </c>
      <c r="J334" t="s">
        <v>22</v>
      </c>
      <c r="K334">
        <v>2019</v>
      </c>
    </row>
    <row r="335" spans="1:11" x14ac:dyDescent="0.25">
      <c r="A335" t="s">
        <v>69</v>
      </c>
      <c r="B335" t="s">
        <v>8</v>
      </c>
      <c r="C335" t="s">
        <v>5</v>
      </c>
      <c r="D335">
        <v>239500</v>
      </c>
      <c r="E335">
        <v>23950</v>
      </c>
      <c r="F335">
        <v>215550</v>
      </c>
      <c r="G335">
        <v>229920</v>
      </c>
      <c r="H335">
        <v>-14370</v>
      </c>
      <c r="I335" t="s">
        <v>67</v>
      </c>
      <c r="J335" t="s">
        <v>18</v>
      </c>
      <c r="K335">
        <v>2018</v>
      </c>
    </row>
    <row r="336" spans="1:11" x14ac:dyDescent="0.25">
      <c r="A336" t="s">
        <v>69</v>
      </c>
      <c r="B336" t="s">
        <v>8</v>
      </c>
      <c r="C336" t="s">
        <v>6</v>
      </c>
      <c r="D336">
        <v>316125</v>
      </c>
      <c r="E336">
        <v>31612.5</v>
      </c>
      <c r="F336">
        <v>284512.5</v>
      </c>
      <c r="G336">
        <v>303480</v>
      </c>
      <c r="H336">
        <v>-18967.5</v>
      </c>
      <c r="I336" t="s">
        <v>68</v>
      </c>
      <c r="J336" t="s">
        <v>24</v>
      </c>
      <c r="K336">
        <v>2019</v>
      </c>
    </row>
    <row r="337" spans="1:11" x14ac:dyDescent="0.25">
      <c r="A337" t="s">
        <v>69</v>
      </c>
      <c r="B337" t="s">
        <v>8</v>
      </c>
      <c r="C337" t="s">
        <v>1</v>
      </c>
      <c r="D337">
        <v>302000</v>
      </c>
      <c r="E337">
        <v>36240</v>
      </c>
      <c r="F337">
        <v>265760</v>
      </c>
      <c r="G337">
        <v>318912</v>
      </c>
      <c r="H337">
        <v>-53152</v>
      </c>
      <c r="I337" t="s">
        <v>63</v>
      </c>
      <c r="J337" t="s">
        <v>22</v>
      </c>
      <c r="K337">
        <v>2018</v>
      </c>
    </row>
    <row r="338" spans="1:11" x14ac:dyDescent="0.25">
      <c r="A338" t="s">
        <v>69</v>
      </c>
      <c r="B338" t="s">
        <v>8</v>
      </c>
      <c r="C338" t="s">
        <v>4</v>
      </c>
      <c r="D338">
        <v>197875</v>
      </c>
      <c r="E338">
        <v>25723.75</v>
      </c>
      <c r="F338">
        <v>172151.25</v>
      </c>
      <c r="G338">
        <v>189960</v>
      </c>
      <c r="H338">
        <v>-17808.75</v>
      </c>
      <c r="I338" t="s">
        <v>56</v>
      </c>
      <c r="J338" t="s">
        <v>17</v>
      </c>
      <c r="K338">
        <v>2019</v>
      </c>
    </row>
    <row r="339" spans="1:11" x14ac:dyDescent="0.25">
      <c r="A339" t="s">
        <v>69</v>
      </c>
      <c r="B339" t="s">
        <v>8</v>
      </c>
      <c r="C339" t="s">
        <v>6</v>
      </c>
      <c r="D339">
        <v>197875</v>
      </c>
      <c r="E339">
        <v>25723.75</v>
      </c>
      <c r="F339">
        <v>172151.25</v>
      </c>
      <c r="G339">
        <v>189960</v>
      </c>
      <c r="H339">
        <v>-17808.75</v>
      </c>
      <c r="I339" t="s">
        <v>56</v>
      </c>
      <c r="J339" t="s">
        <v>17</v>
      </c>
      <c r="K339">
        <v>2019</v>
      </c>
    </row>
    <row r="340" spans="1:11" x14ac:dyDescent="0.25">
      <c r="A340" t="s">
        <v>69</v>
      </c>
      <c r="B340" t="s">
        <v>8</v>
      </c>
      <c r="C340" t="s">
        <v>7</v>
      </c>
      <c r="D340">
        <v>207375</v>
      </c>
      <c r="E340">
        <v>26958.75</v>
      </c>
      <c r="F340">
        <v>180416.25</v>
      </c>
      <c r="G340">
        <v>199080</v>
      </c>
      <c r="H340">
        <v>-18663.75</v>
      </c>
      <c r="I340" t="s">
        <v>53</v>
      </c>
      <c r="J340" t="s">
        <v>15</v>
      </c>
      <c r="K340">
        <v>2019</v>
      </c>
    </row>
    <row r="341" spans="1:11" x14ac:dyDescent="0.25">
      <c r="A341" t="s">
        <v>69</v>
      </c>
      <c r="B341" t="s">
        <v>8</v>
      </c>
      <c r="C341" t="s">
        <v>6</v>
      </c>
      <c r="D341">
        <v>369250</v>
      </c>
      <c r="E341">
        <v>55387.5</v>
      </c>
      <c r="F341">
        <v>313862.5</v>
      </c>
      <c r="G341">
        <v>354480</v>
      </c>
      <c r="H341">
        <v>-40617.5</v>
      </c>
      <c r="I341" t="s">
        <v>64</v>
      </c>
      <c r="J341" t="s">
        <v>24</v>
      </c>
      <c r="K341">
        <v>2018</v>
      </c>
    </row>
    <row r="342" spans="1:11" x14ac:dyDescent="0.25">
      <c r="A342" t="s">
        <v>69</v>
      </c>
      <c r="B342" t="s">
        <v>26</v>
      </c>
      <c r="C342" t="s">
        <v>4</v>
      </c>
      <c r="D342">
        <v>227875</v>
      </c>
      <c r="E342">
        <v>2278.75</v>
      </c>
      <c r="F342">
        <v>225596.25</v>
      </c>
      <c r="G342">
        <v>218760</v>
      </c>
      <c r="H342">
        <v>6836.25</v>
      </c>
      <c r="I342" t="s">
        <v>57</v>
      </c>
      <c r="J342" t="s">
        <v>20</v>
      </c>
      <c r="K342">
        <v>2019</v>
      </c>
    </row>
    <row r="343" spans="1:11" x14ac:dyDescent="0.25">
      <c r="A343" t="s">
        <v>69</v>
      </c>
      <c r="B343" t="s">
        <v>26</v>
      </c>
      <c r="C343" t="s">
        <v>3</v>
      </c>
      <c r="D343">
        <v>207500</v>
      </c>
      <c r="E343">
        <v>4150</v>
      </c>
      <c r="F343">
        <v>203350</v>
      </c>
      <c r="G343">
        <v>199200</v>
      </c>
      <c r="H343">
        <v>4150</v>
      </c>
      <c r="I343" t="s">
        <v>64</v>
      </c>
      <c r="J343" t="s">
        <v>24</v>
      </c>
      <c r="K343">
        <v>2018</v>
      </c>
    </row>
    <row r="344" spans="1:11" x14ac:dyDescent="0.25">
      <c r="A344" t="s">
        <v>69</v>
      </c>
      <c r="B344" t="s">
        <v>26</v>
      </c>
      <c r="C344" t="s">
        <v>4</v>
      </c>
      <c r="D344">
        <v>82750</v>
      </c>
      <c r="E344">
        <v>1655</v>
      </c>
      <c r="F344">
        <v>81095</v>
      </c>
      <c r="G344">
        <v>79440</v>
      </c>
      <c r="H344">
        <v>1655</v>
      </c>
      <c r="I344" t="s">
        <v>56</v>
      </c>
      <c r="J344" t="s">
        <v>17</v>
      </c>
      <c r="K344">
        <v>2019</v>
      </c>
    </row>
    <row r="345" spans="1:11" x14ac:dyDescent="0.25">
      <c r="A345" t="s">
        <v>69</v>
      </c>
      <c r="B345" t="s">
        <v>26</v>
      </c>
      <c r="C345" t="s">
        <v>4</v>
      </c>
      <c r="D345">
        <v>268125</v>
      </c>
      <c r="E345">
        <v>5362.5</v>
      </c>
      <c r="F345">
        <v>262762.5</v>
      </c>
      <c r="G345">
        <v>257400</v>
      </c>
      <c r="H345">
        <v>5362.5</v>
      </c>
      <c r="I345" t="s">
        <v>59</v>
      </c>
      <c r="J345" t="s">
        <v>23</v>
      </c>
      <c r="K345">
        <v>2018</v>
      </c>
    </row>
    <row r="346" spans="1:11" x14ac:dyDescent="0.25">
      <c r="A346" t="s">
        <v>69</v>
      </c>
      <c r="B346" t="s">
        <v>26</v>
      </c>
      <c r="C346" t="s">
        <v>5</v>
      </c>
      <c r="D346">
        <v>268125</v>
      </c>
      <c r="E346">
        <v>5362.5</v>
      </c>
      <c r="F346">
        <v>262762.5</v>
      </c>
      <c r="G346">
        <v>257400</v>
      </c>
      <c r="H346">
        <v>5362.5</v>
      </c>
      <c r="I346" t="s">
        <v>59</v>
      </c>
      <c r="J346" t="s">
        <v>23</v>
      </c>
      <c r="K346">
        <v>2018</v>
      </c>
    </row>
    <row r="347" spans="1:11" x14ac:dyDescent="0.25">
      <c r="A347" t="s">
        <v>69</v>
      </c>
      <c r="B347" t="s">
        <v>26</v>
      </c>
      <c r="C347" t="s">
        <v>6</v>
      </c>
      <c r="D347">
        <v>82750</v>
      </c>
      <c r="E347">
        <v>1655</v>
      </c>
      <c r="F347">
        <v>81095</v>
      </c>
      <c r="G347">
        <v>79440</v>
      </c>
      <c r="H347">
        <v>1655</v>
      </c>
      <c r="I347" t="s">
        <v>56</v>
      </c>
      <c r="J347" t="s">
        <v>17</v>
      </c>
      <c r="K347">
        <v>2019</v>
      </c>
    </row>
    <row r="348" spans="1:11" x14ac:dyDescent="0.25">
      <c r="A348" t="s">
        <v>69</v>
      </c>
      <c r="B348" t="s">
        <v>26</v>
      </c>
      <c r="C348" t="s">
        <v>3</v>
      </c>
      <c r="D348">
        <v>142250</v>
      </c>
      <c r="E348">
        <v>5690</v>
      </c>
      <c r="F348">
        <v>136560</v>
      </c>
      <c r="G348">
        <v>136560</v>
      </c>
      <c r="H348">
        <v>0</v>
      </c>
      <c r="I348" t="s">
        <v>54</v>
      </c>
      <c r="J348" t="s">
        <v>18</v>
      </c>
      <c r="K348">
        <v>2019</v>
      </c>
    </row>
    <row r="349" spans="1:11" x14ac:dyDescent="0.25">
      <c r="A349" t="s">
        <v>69</v>
      </c>
      <c r="B349" t="s">
        <v>26</v>
      </c>
      <c r="C349" t="s">
        <v>4</v>
      </c>
      <c r="D349">
        <v>142250</v>
      </c>
      <c r="E349">
        <v>5690</v>
      </c>
      <c r="F349">
        <v>136560</v>
      </c>
      <c r="G349">
        <v>136560</v>
      </c>
      <c r="H349">
        <v>0</v>
      </c>
      <c r="I349" t="s">
        <v>54</v>
      </c>
      <c r="J349" t="s">
        <v>18</v>
      </c>
      <c r="K349">
        <v>2019</v>
      </c>
    </row>
    <row r="350" spans="1:11" x14ac:dyDescent="0.25">
      <c r="A350" t="s">
        <v>69</v>
      </c>
      <c r="B350" t="s">
        <v>26</v>
      </c>
      <c r="C350" t="s">
        <v>7</v>
      </c>
      <c r="D350">
        <v>134250</v>
      </c>
      <c r="E350">
        <v>5370</v>
      </c>
      <c r="F350">
        <v>128880</v>
      </c>
      <c r="G350">
        <v>128880</v>
      </c>
      <c r="H350">
        <v>0</v>
      </c>
      <c r="I350" t="s">
        <v>61</v>
      </c>
      <c r="J350" t="s">
        <v>28</v>
      </c>
      <c r="K350">
        <v>2019</v>
      </c>
    </row>
    <row r="351" spans="1:11" x14ac:dyDescent="0.25">
      <c r="A351" t="s">
        <v>69</v>
      </c>
      <c r="B351" t="s">
        <v>26</v>
      </c>
      <c r="C351" t="s">
        <v>1</v>
      </c>
      <c r="D351">
        <v>192500</v>
      </c>
      <c r="E351">
        <v>15400</v>
      </c>
      <c r="F351">
        <v>177100</v>
      </c>
      <c r="G351">
        <v>203280</v>
      </c>
      <c r="H351">
        <v>-26180.000000000029</v>
      </c>
      <c r="I351" t="s">
        <v>66</v>
      </c>
      <c r="J351" t="s">
        <v>21</v>
      </c>
      <c r="K351">
        <v>2019</v>
      </c>
    </row>
    <row r="352" spans="1:11" x14ac:dyDescent="0.25">
      <c r="A352" t="s">
        <v>69</v>
      </c>
      <c r="B352" t="s">
        <v>26</v>
      </c>
      <c r="C352" t="s">
        <v>4</v>
      </c>
      <c r="D352">
        <v>139250</v>
      </c>
      <c r="E352">
        <v>11140</v>
      </c>
      <c r="F352">
        <v>128110</v>
      </c>
      <c r="G352">
        <v>133680</v>
      </c>
      <c r="H352">
        <v>-5570</v>
      </c>
      <c r="I352" t="s">
        <v>58</v>
      </c>
      <c r="J352" t="s">
        <v>19</v>
      </c>
      <c r="K352">
        <v>2019</v>
      </c>
    </row>
    <row r="353" spans="1:11" x14ac:dyDescent="0.25">
      <c r="A353" t="s">
        <v>69</v>
      </c>
      <c r="B353" t="s">
        <v>26</v>
      </c>
      <c r="C353" t="s">
        <v>5</v>
      </c>
      <c r="D353">
        <v>263750</v>
      </c>
      <c r="E353">
        <v>23737.5</v>
      </c>
      <c r="F353">
        <v>240012.5</v>
      </c>
      <c r="G353">
        <v>253200</v>
      </c>
      <c r="H353">
        <v>-13187.5</v>
      </c>
      <c r="I353" t="s">
        <v>55</v>
      </c>
      <c r="J353" t="s">
        <v>22</v>
      </c>
      <c r="K353">
        <v>2019</v>
      </c>
    </row>
    <row r="354" spans="1:11" x14ac:dyDescent="0.25">
      <c r="A354" t="s">
        <v>69</v>
      </c>
      <c r="B354" t="s">
        <v>26</v>
      </c>
      <c r="C354" t="s">
        <v>6</v>
      </c>
      <c r="D354">
        <v>109625</v>
      </c>
      <c r="E354">
        <v>9866.25</v>
      </c>
      <c r="F354">
        <v>99758.75</v>
      </c>
      <c r="G354">
        <v>105240</v>
      </c>
      <c r="H354">
        <v>-5481.25</v>
      </c>
      <c r="I354" t="s">
        <v>68</v>
      </c>
      <c r="J354" t="s">
        <v>24</v>
      </c>
      <c r="K354">
        <v>2019</v>
      </c>
    </row>
    <row r="355" spans="1:11" x14ac:dyDescent="0.25">
      <c r="A355" t="s">
        <v>69</v>
      </c>
      <c r="B355" t="s">
        <v>26</v>
      </c>
      <c r="C355" t="s">
        <v>6</v>
      </c>
      <c r="D355">
        <v>42625</v>
      </c>
      <c r="E355">
        <v>4262.5</v>
      </c>
      <c r="F355">
        <v>38362.5</v>
      </c>
      <c r="G355">
        <v>40920</v>
      </c>
      <c r="H355">
        <v>-2557.5</v>
      </c>
      <c r="I355" t="s">
        <v>65</v>
      </c>
      <c r="J355" t="s">
        <v>25</v>
      </c>
      <c r="K355">
        <v>2019</v>
      </c>
    </row>
    <row r="356" spans="1:11" x14ac:dyDescent="0.25">
      <c r="A356" t="s">
        <v>69</v>
      </c>
      <c r="B356" t="s">
        <v>26</v>
      </c>
      <c r="C356" t="s">
        <v>6</v>
      </c>
      <c r="D356">
        <v>69250</v>
      </c>
      <c r="E356">
        <v>7617.5</v>
      </c>
      <c r="F356">
        <v>61632.5</v>
      </c>
      <c r="G356">
        <v>66480</v>
      </c>
      <c r="H356">
        <v>-4847.5</v>
      </c>
      <c r="I356" t="s">
        <v>53</v>
      </c>
      <c r="J356" t="s">
        <v>15</v>
      </c>
      <c r="K356">
        <v>2019</v>
      </c>
    </row>
    <row r="357" spans="1:11" x14ac:dyDescent="0.25">
      <c r="A357" t="s">
        <v>69</v>
      </c>
      <c r="B357" t="s">
        <v>26</v>
      </c>
      <c r="C357" t="s">
        <v>7</v>
      </c>
      <c r="D357">
        <v>118375</v>
      </c>
      <c r="E357">
        <v>13021.25</v>
      </c>
      <c r="F357">
        <v>105353.75</v>
      </c>
      <c r="G357">
        <v>113640</v>
      </c>
      <c r="H357">
        <v>-8286.25</v>
      </c>
      <c r="I357" t="s">
        <v>63</v>
      </c>
      <c r="J357" t="s">
        <v>22</v>
      </c>
      <c r="K357">
        <v>2018</v>
      </c>
    </row>
    <row r="358" spans="1:11" x14ac:dyDescent="0.25">
      <c r="A358" t="s">
        <v>69</v>
      </c>
      <c r="B358" t="s">
        <v>26</v>
      </c>
      <c r="C358" t="s">
        <v>1</v>
      </c>
      <c r="D358">
        <v>269500</v>
      </c>
      <c r="E358">
        <v>32340</v>
      </c>
      <c r="F358">
        <v>237160</v>
      </c>
      <c r="G358">
        <v>284592</v>
      </c>
      <c r="H358">
        <v>-47432</v>
      </c>
      <c r="I358" t="s">
        <v>60</v>
      </c>
      <c r="J358" t="s">
        <v>23</v>
      </c>
      <c r="K358">
        <v>2019</v>
      </c>
    </row>
    <row r="359" spans="1:11" x14ac:dyDescent="0.25">
      <c r="A359" t="s">
        <v>69</v>
      </c>
      <c r="B359" t="s">
        <v>26</v>
      </c>
      <c r="C359" t="s">
        <v>4</v>
      </c>
      <c r="D359">
        <v>269500</v>
      </c>
      <c r="E359">
        <v>32340</v>
      </c>
      <c r="F359">
        <v>237160</v>
      </c>
      <c r="G359">
        <v>258720</v>
      </c>
      <c r="H359">
        <v>-21560</v>
      </c>
      <c r="I359" t="s">
        <v>60</v>
      </c>
      <c r="J359" t="s">
        <v>23</v>
      </c>
      <c r="K359">
        <v>2019</v>
      </c>
    </row>
    <row r="360" spans="1:11" x14ac:dyDescent="0.25">
      <c r="A360" t="s">
        <v>69</v>
      </c>
      <c r="B360" t="s">
        <v>26</v>
      </c>
      <c r="C360" t="s">
        <v>1</v>
      </c>
      <c r="D360">
        <v>352625</v>
      </c>
      <c r="E360">
        <v>49367.5</v>
      </c>
      <c r="F360">
        <v>303257.5</v>
      </c>
      <c r="G360">
        <v>372372.00000000012</v>
      </c>
      <c r="H360">
        <v>-69114.500000000058</v>
      </c>
      <c r="I360" t="s">
        <v>67</v>
      </c>
      <c r="J360" t="s">
        <v>18</v>
      </c>
      <c r="K360">
        <v>2018</v>
      </c>
    </row>
    <row r="361" spans="1:11" x14ac:dyDescent="0.25">
      <c r="A361" t="s">
        <v>69</v>
      </c>
      <c r="B361" t="s">
        <v>26</v>
      </c>
      <c r="C361" t="s">
        <v>5</v>
      </c>
      <c r="D361">
        <v>196875</v>
      </c>
      <c r="E361">
        <v>27562.5</v>
      </c>
      <c r="F361">
        <v>169312.5</v>
      </c>
      <c r="G361">
        <v>189000</v>
      </c>
      <c r="H361">
        <v>-19687.5</v>
      </c>
      <c r="I361" t="s">
        <v>62</v>
      </c>
      <c r="J361" t="s">
        <v>16</v>
      </c>
      <c r="K361">
        <v>2019</v>
      </c>
    </row>
    <row r="362" spans="1:11" x14ac:dyDescent="0.25">
      <c r="A362" t="s">
        <v>69</v>
      </c>
      <c r="B362" t="s">
        <v>10</v>
      </c>
      <c r="C362" t="s">
        <v>5</v>
      </c>
      <c r="D362">
        <v>352625</v>
      </c>
      <c r="E362">
        <v>0</v>
      </c>
      <c r="F362">
        <v>352625</v>
      </c>
      <c r="G362">
        <v>338520</v>
      </c>
      <c r="H362">
        <v>14105</v>
      </c>
      <c r="I362" t="s">
        <v>66</v>
      </c>
      <c r="J362" t="s">
        <v>21</v>
      </c>
      <c r="K362">
        <v>2019</v>
      </c>
    </row>
    <row r="363" spans="1:11" x14ac:dyDescent="0.25">
      <c r="A363" t="s">
        <v>69</v>
      </c>
      <c r="B363" t="s">
        <v>10</v>
      </c>
      <c r="C363" t="s">
        <v>1</v>
      </c>
      <c r="D363">
        <v>41250</v>
      </c>
      <c r="E363">
        <v>412.5</v>
      </c>
      <c r="F363">
        <v>40837.5</v>
      </c>
      <c r="G363">
        <v>43560</v>
      </c>
      <c r="H363">
        <v>-2722.5</v>
      </c>
      <c r="I363" t="s">
        <v>63</v>
      </c>
      <c r="J363" t="s">
        <v>22</v>
      </c>
      <c r="K363">
        <v>2018</v>
      </c>
    </row>
    <row r="364" spans="1:11" x14ac:dyDescent="0.25">
      <c r="A364" t="s">
        <v>69</v>
      </c>
      <c r="B364" t="s">
        <v>10</v>
      </c>
      <c r="C364" t="s">
        <v>3</v>
      </c>
      <c r="D364">
        <v>82875</v>
      </c>
      <c r="E364">
        <v>828.75</v>
      </c>
      <c r="F364">
        <v>82046.25</v>
      </c>
      <c r="G364">
        <v>79560</v>
      </c>
      <c r="H364">
        <v>2486.25</v>
      </c>
      <c r="I364" t="s">
        <v>59</v>
      </c>
      <c r="J364" t="s">
        <v>23</v>
      </c>
      <c r="K364">
        <v>2018</v>
      </c>
    </row>
    <row r="365" spans="1:11" x14ac:dyDescent="0.25">
      <c r="A365" t="s">
        <v>69</v>
      </c>
      <c r="B365" t="s">
        <v>10</v>
      </c>
      <c r="C365" t="s">
        <v>4</v>
      </c>
      <c r="D365">
        <v>90875</v>
      </c>
      <c r="E365">
        <v>908.75</v>
      </c>
      <c r="F365">
        <v>89966.25</v>
      </c>
      <c r="G365">
        <v>87240</v>
      </c>
      <c r="H365">
        <v>2726.25</v>
      </c>
      <c r="I365" t="s">
        <v>56</v>
      </c>
      <c r="J365" t="s">
        <v>17</v>
      </c>
      <c r="K365">
        <v>2019</v>
      </c>
    </row>
    <row r="366" spans="1:11" x14ac:dyDescent="0.25">
      <c r="A366" t="s">
        <v>69</v>
      </c>
      <c r="B366" t="s">
        <v>10</v>
      </c>
      <c r="C366" t="s">
        <v>5</v>
      </c>
      <c r="D366">
        <v>82875</v>
      </c>
      <c r="E366">
        <v>828.75</v>
      </c>
      <c r="F366">
        <v>82046.25</v>
      </c>
      <c r="G366">
        <v>79560</v>
      </c>
      <c r="H366">
        <v>2486.25</v>
      </c>
      <c r="I366" t="s">
        <v>59</v>
      </c>
      <c r="J366" t="s">
        <v>23</v>
      </c>
      <c r="K366">
        <v>2018</v>
      </c>
    </row>
    <row r="367" spans="1:11" x14ac:dyDescent="0.25">
      <c r="A367" t="s">
        <v>69</v>
      </c>
      <c r="B367" t="s">
        <v>10</v>
      </c>
      <c r="C367" t="s">
        <v>6</v>
      </c>
      <c r="D367">
        <v>90875</v>
      </c>
      <c r="E367">
        <v>908.75</v>
      </c>
      <c r="F367">
        <v>89966.25</v>
      </c>
      <c r="G367">
        <v>87240</v>
      </c>
      <c r="H367">
        <v>2726.25</v>
      </c>
      <c r="I367" t="s">
        <v>56</v>
      </c>
      <c r="J367" t="s">
        <v>17</v>
      </c>
      <c r="K367">
        <v>2019</v>
      </c>
    </row>
    <row r="368" spans="1:11" x14ac:dyDescent="0.25">
      <c r="A368" t="s">
        <v>69</v>
      </c>
      <c r="B368" t="s">
        <v>10</v>
      </c>
      <c r="C368" t="s">
        <v>3</v>
      </c>
      <c r="D368">
        <v>453375</v>
      </c>
      <c r="E368">
        <v>22668.75</v>
      </c>
      <c r="F368">
        <v>430706.25</v>
      </c>
      <c r="G368">
        <v>435240</v>
      </c>
      <c r="H368">
        <v>-4533.75</v>
      </c>
      <c r="I368" t="s">
        <v>57</v>
      </c>
      <c r="J368" t="s">
        <v>20</v>
      </c>
      <c r="K368">
        <v>2019</v>
      </c>
    </row>
    <row r="369" spans="1:11" x14ac:dyDescent="0.25">
      <c r="A369" t="s">
        <v>69</v>
      </c>
      <c r="B369" t="s">
        <v>10</v>
      </c>
      <c r="C369" t="s">
        <v>4</v>
      </c>
      <c r="D369">
        <v>374000</v>
      </c>
      <c r="E369">
        <v>18700</v>
      </c>
      <c r="F369">
        <v>355300</v>
      </c>
      <c r="G369">
        <v>359040</v>
      </c>
      <c r="H369">
        <v>-3740</v>
      </c>
      <c r="I369" t="s">
        <v>58</v>
      </c>
      <c r="J369" t="s">
        <v>19</v>
      </c>
      <c r="K369">
        <v>2019</v>
      </c>
    </row>
    <row r="370" spans="1:11" x14ac:dyDescent="0.25">
      <c r="A370" t="s">
        <v>69</v>
      </c>
      <c r="B370" t="s">
        <v>10</v>
      </c>
      <c r="C370" t="s">
        <v>4</v>
      </c>
      <c r="D370">
        <v>107625</v>
      </c>
      <c r="E370">
        <v>5381.25</v>
      </c>
      <c r="F370">
        <v>102243.75</v>
      </c>
      <c r="G370">
        <v>103320</v>
      </c>
      <c r="H370">
        <v>-1076.25</v>
      </c>
      <c r="I370" t="s">
        <v>60</v>
      </c>
      <c r="J370" t="s">
        <v>23</v>
      </c>
      <c r="K370">
        <v>2019</v>
      </c>
    </row>
    <row r="371" spans="1:11" x14ac:dyDescent="0.25">
      <c r="A371" t="s">
        <v>69</v>
      </c>
      <c r="B371" t="s">
        <v>10</v>
      </c>
      <c r="C371" t="s">
        <v>5</v>
      </c>
      <c r="D371">
        <v>107625</v>
      </c>
      <c r="E371">
        <v>5381.25</v>
      </c>
      <c r="F371">
        <v>102243.75</v>
      </c>
      <c r="G371">
        <v>103320</v>
      </c>
      <c r="H371">
        <v>-1076.25</v>
      </c>
      <c r="I371" t="s">
        <v>60</v>
      </c>
      <c r="J371" t="s">
        <v>23</v>
      </c>
      <c r="K371">
        <v>2019</v>
      </c>
    </row>
    <row r="372" spans="1:11" x14ac:dyDescent="0.25">
      <c r="A372" t="s">
        <v>69</v>
      </c>
      <c r="B372" t="s">
        <v>10</v>
      </c>
      <c r="C372" t="s">
        <v>5</v>
      </c>
      <c r="D372">
        <v>344375</v>
      </c>
      <c r="E372">
        <v>20662.5</v>
      </c>
      <c r="F372">
        <v>323712.5</v>
      </c>
      <c r="G372">
        <v>330600</v>
      </c>
      <c r="H372">
        <v>-6887.5</v>
      </c>
      <c r="I372" t="s">
        <v>62</v>
      </c>
      <c r="J372" t="s">
        <v>16</v>
      </c>
      <c r="K372">
        <v>2019</v>
      </c>
    </row>
    <row r="373" spans="1:11" x14ac:dyDescent="0.25">
      <c r="A373" t="s">
        <v>69</v>
      </c>
      <c r="B373" t="s">
        <v>10</v>
      </c>
      <c r="C373" t="s">
        <v>3</v>
      </c>
      <c r="D373">
        <v>349625</v>
      </c>
      <c r="E373">
        <v>31466.25</v>
      </c>
      <c r="F373">
        <v>318158.75</v>
      </c>
      <c r="G373">
        <v>335640</v>
      </c>
      <c r="H373">
        <v>-17481.25</v>
      </c>
      <c r="I373" t="s">
        <v>54</v>
      </c>
      <c r="J373" t="s">
        <v>18</v>
      </c>
      <c r="K373">
        <v>2019</v>
      </c>
    </row>
    <row r="374" spans="1:11" x14ac:dyDescent="0.25">
      <c r="A374" t="s">
        <v>69</v>
      </c>
      <c r="B374" t="s">
        <v>10</v>
      </c>
      <c r="C374" t="s">
        <v>4</v>
      </c>
      <c r="D374">
        <v>349625</v>
      </c>
      <c r="E374">
        <v>31466.25</v>
      </c>
      <c r="F374">
        <v>318158.75</v>
      </c>
      <c r="G374">
        <v>335640</v>
      </c>
      <c r="H374">
        <v>-17481.25</v>
      </c>
      <c r="I374" t="s">
        <v>54</v>
      </c>
      <c r="J374" t="s">
        <v>18</v>
      </c>
      <c r="K374">
        <v>2019</v>
      </c>
    </row>
    <row r="375" spans="1:11" x14ac:dyDescent="0.25">
      <c r="A375" t="s">
        <v>69</v>
      </c>
      <c r="B375" t="s">
        <v>10</v>
      </c>
      <c r="C375" t="s">
        <v>1</v>
      </c>
      <c r="D375">
        <v>430687.5</v>
      </c>
      <c r="E375">
        <v>43068.75</v>
      </c>
      <c r="F375">
        <v>387618.75</v>
      </c>
      <c r="G375">
        <v>454806.00000000012</v>
      </c>
      <c r="H375">
        <v>-67187.250000000058</v>
      </c>
      <c r="I375" t="s">
        <v>61</v>
      </c>
      <c r="J375" t="s">
        <v>28</v>
      </c>
      <c r="K375">
        <v>2019</v>
      </c>
    </row>
    <row r="376" spans="1:11" x14ac:dyDescent="0.25">
      <c r="A376" t="s">
        <v>69</v>
      </c>
      <c r="B376" t="s">
        <v>10</v>
      </c>
      <c r="C376" t="s">
        <v>3</v>
      </c>
      <c r="D376">
        <v>225500</v>
      </c>
      <c r="E376">
        <v>22550</v>
      </c>
      <c r="F376">
        <v>202950</v>
      </c>
      <c r="G376">
        <v>216480</v>
      </c>
      <c r="H376">
        <v>-13530</v>
      </c>
      <c r="I376" t="s">
        <v>64</v>
      </c>
      <c r="J376" t="s">
        <v>24</v>
      </c>
      <c r="K376">
        <v>2018</v>
      </c>
    </row>
    <row r="377" spans="1:11" x14ac:dyDescent="0.25">
      <c r="A377" t="s">
        <v>69</v>
      </c>
      <c r="B377" t="s">
        <v>10</v>
      </c>
      <c r="C377" t="s">
        <v>5</v>
      </c>
      <c r="D377">
        <v>199500</v>
      </c>
      <c r="E377">
        <v>19950</v>
      </c>
      <c r="F377">
        <v>179550</v>
      </c>
      <c r="G377">
        <v>191520</v>
      </c>
      <c r="H377">
        <v>-11970</v>
      </c>
      <c r="I377" t="s">
        <v>55</v>
      </c>
      <c r="J377" t="s">
        <v>22</v>
      </c>
      <c r="K377">
        <v>2019</v>
      </c>
    </row>
    <row r="378" spans="1:11" x14ac:dyDescent="0.25">
      <c r="A378" t="s">
        <v>69</v>
      </c>
      <c r="B378" t="s">
        <v>10</v>
      </c>
      <c r="C378" t="s">
        <v>7</v>
      </c>
      <c r="D378">
        <v>72375</v>
      </c>
      <c r="E378">
        <v>7237.5</v>
      </c>
      <c r="F378">
        <v>65137.5</v>
      </c>
      <c r="G378">
        <v>69480</v>
      </c>
      <c r="H378">
        <v>-4342.5</v>
      </c>
      <c r="I378" t="s">
        <v>53</v>
      </c>
      <c r="J378" t="s">
        <v>15</v>
      </c>
      <c r="K378">
        <v>2019</v>
      </c>
    </row>
    <row r="379" spans="1:11" x14ac:dyDescent="0.25">
      <c r="A379" t="s">
        <v>69</v>
      </c>
      <c r="B379" t="s">
        <v>10</v>
      </c>
      <c r="C379" t="s">
        <v>6</v>
      </c>
      <c r="D379">
        <v>298375</v>
      </c>
      <c r="E379">
        <v>35805</v>
      </c>
      <c r="F379">
        <v>262570</v>
      </c>
      <c r="G379">
        <v>286440</v>
      </c>
      <c r="H379">
        <v>-23870</v>
      </c>
      <c r="I379" t="s">
        <v>68</v>
      </c>
      <c r="J379" t="s">
        <v>24</v>
      </c>
      <c r="K379">
        <v>2019</v>
      </c>
    </row>
    <row r="380" spans="1:11" x14ac:dyDescent="0.25">
      <c r="A380" t="s">
        <v>69</v>
      </c>
      <c r="B380" t="s">
        <v>10</v>
      </c>
      <c r="C380" t="s">
        <v>7</v>
      </c>
      <c r="D380">
        <v>355500</v>
      </c>
      <c r="E380">
        <v>49770</v>
      </c>
      <c r="F380">
        <v>305730</v>
      </c>
      <c r="G380">
        <v>341280</v>
      </c>
      <c r="H380">
        <v>-35550</v>
      </c>
      <c r="I380" t="s">
        <v>65</v>
      </c>
      <c r="J380" t="s">
        <v>25</v>
      </c>
      <c r="K380">
        <v>2019</v>
      </c>
    </row>
    <row r="381" spans="1:11" x14ac:dyDescent="0.25">
      <c r="A381" t="s">
        <v>69</v>
      </c>
      <c r="B381" t="s">
        <v>10</v>
      </c>
      <c r="C381" t="s">
        <v>5</v>
      </c>
      <c r="D381">
        <v>304750</v>
      </c>
      <c r="E381">
        <v>45712.5</v>
      </c>
      <c r="F381">
        <v>259037.5</v>
      </c>
      <c r="G381">
        <v>292560</v>
      </c>
      <c r="H381">
        <v>-33522.5</v>
      </c>
      <c r="I381" t="s">
        <v>67</v>
      </c>
      <c r="J381" t="s">
        <v>18</v>
      </c>
      <c r="K381">
        <v>2018</v>
      </c>
    </row>
    <row r="382" spans="1:11" x14ac:dyDescent="0.25">
      <c r="A382" t="s">
        <v>69</v>
      </c>
      <c r="B382" t="s">
        <v>27</v>
      </c>
      <c r="C382" t="s">
        <v>5</v>
      </c>
      <c r="D382">
        <v>225500</v>
      </c>
      <c r="E382">
        <v>0</v>
      </c>
      <c r="F382">
        <v>225500</v>
      </c>
      <c r="G382">
        <v>216480</v>
      </c>
      <c r="H382">
        <v>9020</v>
      </c>
      <c r="I382" t="s">
        <v>62</v>
      </c>
      <c r="J382" t="s">
        <v>16</v>
      </c>
      <c r="K382">
        <v>2019</v>
      </c>
    </row>
    <row r="383" spans="1:11" x14ac:dyDescent="0.25">
      <c r="A383" t="s">
        <v>69</v>
      </c>
      <c r="B383" t="s">
        <v>27</v>
      </c>
      <c r="C383" t="s">
        <v>4</v>
      </c>
      <c r="D383">
        <v>98375</v>
      </c>
      <c r="E383">
        <v>983.75</v>
      </c>
      <c r="F383">
        <v>97391.25</v>
      </c>
      <c r="G383">
        <v>94440</v>
      </c>
      <c r="H383">
        <v>2951.25</v>
      </c>
      <c r="I383" t="s">
        <v>56</v>
      </c>
      <c r="J383" t="s">
        <v>17</v>
      </c>
      <c r="K383">
        <v>2019</v>
      </c>
    </row>
    <row r="384" spans="1:11" x14ac:dyDescent="0.25">
      <c r="A384" t="s">
        <v>69</v>
      </c>
      <c r="B384" t="s">
        <v>27</v>
      </c>
      <c r="C384" t="s">
        <v>6</v>
      </c>
      <c r="D384">
        <v>98375</v>
      </c>
      <c r="E384">
        <v>983.75</v>
      </c>
      <c r="F384">
        <v>97391.25</v>
      </c>
      <c r="G384">
        <v>94440</v>
      </c>
      <c r="H384">
        <v>2951.25</v>
      </c>
      <c r="I384" t="s">
        <v>56</v>
      </c>
      <c r="J384" t="s">
        <v>17</v>
      </c>
      <c r="K384">
        <v>2019</v>
      </c>
    </row>
    <row r="385" spans="1:11" x14ac:dyDescent="0.25">
      <c r="A385" t="s">
        <v>69</v>
      </c>
      <c r="B385" t="s">
        <v>27</v>
      </c>
      <c r="C385" t="s">
        <v>6</v>
      </c>
      <c r="D385">
        <v>218000</v>
      </c>
      <c r="E385">
        <v>2180</v>
      </c>
      <c r="F385">
        <v>215820</v>
      </c>
      <c r="G385">
        <v>209280</v>
      </c>
      <c r="H385">
        <v>6540</v>
      </c>
      <c r="I385" t="s">
        <v>68</v>
      </c>
      <c r="J385" t="s">
        <v>24</v>
      </c>
      <c r="K385">
        <v>2019</v>
      </c>
    </row>
    <row r="386" spans="1:11" x14ac:dyDescent="0.25">
      <c r="A386" t="s">
        <v>69</v>
      </c>
      <c r="B386" t="s">
        <v>27</v>
      </c>
      <c r="C386" t="s">
        <v>1</v>
      </c>
      <c r="D386">
        <v>530437.5</v>
      </c>
      <c r="E386">
        <v>15913.125</v>
      </c>
      <c r="F386">
        <v>514524.375</v>
      </c>
      <c r="G386">
        <v>560142</v>
      </c>
      <c r="H386">
        <v>-45617.625</v>
      </c>
      <c r="I386" t="s">
        <v>61</v>
      </c>
      <c r="J386" t="s">
        <v>28</v>
      </c>
      <c r="K386">
        <v>2019</v>
      </c>
    </row>
    <row r="387" spans="1:11" x14ac:dyDescent="0.25">
      <c r="A387" t="s">
        <v>69</v>
      </c>
      <c r="B387" t="s">
        <v>27</v>
      </c>
      <c r="C387" t="s">
        <v>3</v>
      </c>
      <c r="D387">
        <v>160875</v>
      </c>
      <c r="E387">
        <v>4826.25</v>
      </c>
      <c r="F387">
        <v>156048.75</v>
      </c>
      <c r="G387">
        <v>154440</v>
      </c>
      <c r="H387">
        <v>1608.75</v>
      </c>
      <c r="I387" t="s">
        <v>54</v>
      </c>
      <c r="J387" t="s">
        <v>18</v>
      </c>
      <c r="K387">
        <v>2019</v>
      </c>
    </row>
    <row r="388" spans="1:11" x14ac:dyDescent="0.25">
      <c r="A388" t="s">
        <v>69</v>
      </c>
      <c r="B388" t="s">
        <v>27</v>
      </c>
      <c r="C388" t="s">
        <v>4</v>
      </c>
      <c r="D388">
        <v>160875</v>
      </c>
      <c r="E388">
        <v>4826.25</v>
      </c>
      <c r="F388">
        <v>156048.75</v>
      </c>
      <c r="G388">
        <v>154440</v>
      </c>
      <c r="H388">
        <v>1608.75</v>
      </c>
      <c r="I388" t="s">
        <v>54</v>
      </c>
      <c r="J388" t="s">
        <v>18</v>
      </c>
      <c r="K388">
        <v>2019</v>
      </c>
    </row>
    <row r="389" spans="1:11" x14ac:dyDescent="0.25">
      <c r="A389" t="s">
        <v>69</v>
      </c>
      <c r="B389" t="s">
        <v>27</v>
      </c>
      <c r="C389" t="s">
        <v>4</v>
      </c>
      <c r="D389">
        <v>373500</v>
      </c>
      <c r="E389">
        <v>14940</v>
      </c>
      <c r="F389">
        <v>358560</v>
      </c>
      <c r="G389">
        <v>358560</v>
      </c>
      <c r="H389">
        <v>0</v>
      </c>
      <c r="I389" t="s">
        <v>57</v>
      </c>
      <c r="J389" t="s">
        <v>20</v>
      </c>
      <c r="K389">
        <v>2019</v>
      </c>
    </row>
    <row r="390" spans="1:11" x14ac:dyDescent="0.25">
      <c r="A390" t="s">
        <v>69</v>
      </c>
      <c r="B390" t="s">
        <v>27</v>
      </c>
      <c r="C390" t="s">
        <v>4</v>
      </c>
      <c r="D390">
        <v>298125</v>
      </c>
      <c r="E390">
        <v>14906.25</v>
      </c>
      <c r="F390">
        <v>283218.75</v>
      </c>
      <c r="G390">
        <v>286200</v>
      </c>
      <c r="H390">
        <v>-2981.25</v>
      </c>
      <c r="I390" t="s">
        <v>58</v>
      </c>
      <c r="J390" t="s">
        <v>19</v>
      </c>
      <c r="K390">
        <v>2019</v>
      </c>
    </row>
    <row r="391" spans="1:11" x14ac:dyDescent="0.25">
      <c r="A391" t="s">
        <v>69</v>
      </c>
      <c r="B391" t="s">
        <v>27</v>
      </c>
      <c r="C391" t="s">
        <v>4</v>
      </c>
      <c r="D391">
        <v>88000</v>
      </c>
      <c r="E391">
        <v>4400</v>
      </c>
      <c r="F391">
        <v>83600</v>
      </c>
      <c r="G391">
        <v>84480</v>
      </c>
      <c r="H391">
        <v>-880</v>
      </c>
      <c r="I391" t="s">
        <v>59</v>
      </c>
      <c r="J391" t="s">
        <v>23</v>
      </c>
      <c r="K391">
        <v>2018</v>
      </c>
    </row>
    <row r="392" spans="1:11" x14ac:dyDescent="0.25">
      <c r="A392" t="s">
        <v>69</v>
      </c>
      <c r="B392" t="s">
        <v>27</v>
      </c>
      <c r="C392" t="s">
        <v>5</v>
      </c>
      <c r="D392">
        <v>88000</v>
      </c>
      <c r="E392">
        <v>4400</v>
      </c>
      <c r="F392">
        <v>83600</v>
      </c>
      <c r="G392">
        <v>84480</v>
      </c>
      <c r="H392">
        <v>-880</v>
      </c>
      <c r="I392" t="s">
        <v>59</v>
      </c>
      <c r="J392" t="s">
        <v>23</v>
      </c>
      <c r="K392">
        <v>2018</v>
      </c>
    </row>
    <row r="393" spans="1:11" x14ac:dyDescent="0.25">
      <c r="A393" t="s">
        <v>69</v>
      </c>
      <c r="B393" t="s">
        <v>27</v>
      </c>
      <c r="C393" t="s">
        <v>7</v>
      </c>
      <c r="D393">
        <v>248437.5</v>
      </c>
      <c r="E393">
        <v>14906.25</v>
      </c>
      <c r="F393">
        <v>233531.25</v>
      </c>
      <c r="G393">
        <v>238500</v>
      </c>
      <c r="H393">
        <v>-4968.75</v>
      </c>
      <c r="I393" t="s">
        <v>53</v>
      </c>
      <c r="J393" t="s">
        <v>15</v>
      </c>
      <c r="K393">
        <v>2019</v>
      </c>
    </row>
    <row r="394" spans="1:11" x14ac:dyDescent="0.25">
      <c r="A394" t="s">
        <v>69</v>
      </c>
      <c r="B394" t="s">
        <v>27</v>
      </c>
      <c r="C394" t="s">
        <v>3</v>
      </c>
      <c r="D394">
        <v>232125</v>
      </c>
      <c r="E394">
        <v>20891.25</v>
      </c>
      <c r="F394">
        <v>211233.75</v>
      </c>
      <c r="G394">
        <v>222840</v>
      </c>
      <c r="H394">
        <v>-11606.25</v>
      </c>
      <c r="I394" t="s">
        <v>64</v>
      </c>
      <c r="J394" t="s">
        <v>24</v>
      </c>
      <c r="K394">
        <v>2018</v>
      </c>
    </row>
    <row r="395" spans="1:11" x14ac:dyDescent="0.25">
      <c r="A395" t="s">
        <v>69</v>
      </c>
      <c r="B395" t="s">
        <v>27</v>
      </c>
      <c r="C395" t="s">
        <v>1</v>
      </c>
      <c r="D395">
        <v>185250</v>
      </c>
      <c r="E395">
        <v>18525</v>
      </c>
      <c r="F395">
        <v>166725</v>
      </c>
      <c r="G395">
        <v>195624</v>
      </c>
      <c r="H395">
        <v>-28899.000000000029</v>
      </c>
      <c r="I395" t="s">
        <v>67</v>
      </c>
      <c r="J395" t="s">
        <v>18</v>
      </c>
      <c r="K395">
        <v>2018</v>
      </c>
    </row>
    <row r="396" spans="1:11" x14ac:dyDescent="0.25">
      <c r="A396" t="s">
        <v>69</v>
      </c>
      <c r="B396" t="s">
        <v>27</v>
      </c>
      <c r="C396" t="s">
        <v>1</v>
      </c>
      <c r="D396">
        <v>305125</v>
      </c>
      <c r="E396">
        <v>33563.75</v>
      </c>
      <c r="F396">
        <v>271561.25</v>
      </c>
      <c r="G396">
        <v>322212</v>
      </c>
      <c r="H396">
        <v>-50650.75</v>
      </c>
      <c r="I396" t="s">
        <v>60</v>
      </c>
      <c r="J396" t="s">
        <v>23</v>
      </c>
      <c r="K396">
        <v>2019</v>
      </c>
    </row>
    <row r="397" spans="1:11" x14ac:dyDescent="0.25">
      <c r="A397" t="s">
        <v>69</v>
      </c>
      <c r="B397" t="s">
        <v>27</v>
      </c>
      <c r="C397" t="s">
        <v>4</v>
      </c>
      <c r="D397">
        <v>305125</v>
      </c>
      <c r="E397">
        <v>33563.75</v>
      </c>
      <c r="F397">
        <v>271561.25</v>
      </c>
      <c r="G397">
        <v>292920</v>
      </c>
      <c r="H397">
        <v>-21358.75</v>
      </c>
      <c r="I397" t="s">
        <v>60</v>
      </c>
      <c r="J397" t="s">
        <v>23</v>
      </c>
      <c r="K397">
        <v>2019</v>
      </c>
    </row>
    <row r="398" spans="1:11" x14ac:dyDescent="0.25">
      <c r="A398" t="s">
        <v>69</v>
      </c>
      <c r="B398" t="s">
        <v>27</v>
      </c>
      <c r="C398" t="s">
        <v>7</v>
      </c>
      <c r="D398">
        <v>179125</v>
      </c>
      <c r="E398">
        <v>19703.75</v>
      </c>
      <c r="F398">
        <v>159421.25</v>
      </c>
      <c r="G398">
        <v>171960</v>
      </c>
      <c r="H398">
        <v>-12538.75</v>
      </c>
      <c r="I398" t="s">
        <v>65</v>
      </c>
      <c r="J398" t="s">
        <v>25</v>
      </c>
      <c r="K398">
        <v>2019</v>
      </c>
    </row>
    <row r="399" spans="1:11" x14ac:dyDescent="0.25">
      <c r="A399" t="s">
        <v>69</v>
      </c>
      <c r="B399" t="s">
        <v>27</v>
      </c>
      <c r="C399" t="s">
        <v>1</v>
      </c>
      <c r="D399">
        <v>127875</v>
      </c>
      <c r="E399">
        <v>17902.5</v>
      </c>
      <c r="F399">
        <v>109972.5</v>
      </c>
      <c r="G399">
        <v>135036</v>
      </c>
      <c r="H399">
        <v>-25063.5</v>
      </c>
      <c r="I399" t="s">
        <v>63</v>
      </c>
      <c r="J399" t="s">
        <v>22</v>
      </c>
      <c r="K399">
        <v>2018</v>
      </c>
    </row>
    <row r="400" spans="1:11" x14ac:dyDescent="0.25">
      <c r="A400" t="s">
        <v>69</v>
      </c>
      <c r="B400" t="s">
        <v>27</v>
      </c>
      <c r="C400" t="s">
        <v>1</v>
      </c>
      <c r="D400">
        <v>146750</v>
      </c>
      <c r="E400">
        <v>22012.5</v>
      </c>
      <c r="F400">
        <v>124737.5</v>
      </c>
      <c r="G400">
        <v>154968</v>
      </c>
      <c r="H400">
        <v>-30230.5</v>
      </c>
      <c r="I400" t="s">
        <v>66</v>
      </c>
      <c r="J400" t="s">
        <v>21</v>
      </c>
      <c r="K400">
        <v>2019</v>
      </c>
    </row>
    <row r="401" spans="1:11" x14ac:dyDescent="0.25">
      <c r="A401" t="s">
        <v>69</v>
      </c>
      <c r="B401" t="s">
        <v>27</v>
      </c>
      <c r="C401" t="s">
        <v>5</v>
      </c>
      <c r="D401">
        <v>82875</v>
      </c>
      <c r="E401">
        <v>12431.25</v>
      </c>
      <c r="F401">
        <v>70443.75</v>
      </c>
      <c r="G401">
        <v>79560</v>
      </c>
      <c r="H401">
        <v>-9116.25</v>
      </c>
      <c r="I401" t="s">
        <v>55</v>
      </c>
      <c r="J401" t="s">
        <v>22</v>
      </c>
      <c r="K401">
        <v>2019</v>
      </c>
    </row>
    <row r="402" spans="1:11" x14ac:dyDescent="0.25">
      <c r="A402" t="s">
        <v>70</v>
      </c>
      <c r="B402" t="s">
        <v>9</v>
      </c>
      <c r="C402" t="s">
        <v>1</v>
      </c>
      <c r="D402">
        <v>13320</v>
      </c>
      <c r="E402">
        <v>0</v>
      </c>
      <c r="F402">
        <v>13320</v>
      </c>
      <c r="G402">
        <v>9768</v>
      </c>
      <c r="H402">
        <v>3552</v>
      </c>
      <c r="I402" t="s">
        <v>56</v>
      </c>
      <c r="J402" t="s">
        <v>17</v>
      </c>
      <c r="K402">
        <v>2019</v>
      </c>
    </row>
    <row r="403" spans="1:11" x14ac:dyDescent="0.25">
      <c r="A403" t="s">
        <v>70</v>
      </c>
      <c r="B403" t="s">
        <v>9</v>
      </c>
      <c r="C403" t="s">
        <v>3</v>
      </c>
      <c r="D403">
        <v>13815</v>
      </c>
      <c r="E403">
        <v>0</v>
      </c>
      <c r="F403">
        <v>13815</v>
      </c>
      <c r="G403">
        <v>9210</v>
      </c>
      <c r="H403">
        <v>4605</v>
      </c>
      <c r="I403" t="s">
        <v>58</v>
      </c>
      <c r="J403" t="s">
        <v>19</v>
      </c>
      <c r="K403">
        <v>2019</v>
      </c>
    </row>
    <row r="404" spans="1:11" x14ac:dyDescent="0.25">
      <c r="A404" t="s">
        <v>70</v>
      </c>
      <c r="B404" t="s">
        <v>9</v>
      </c>
      <c r="C404" t="s">
        <v>6</v>
      </c>
      <c r="D404">
        <v>13320</v>
      </c>
      <c r="E404">
        <v>0</v>
      </c>
      <c r="F404">
        <v>13320</v>
      </c>
      <c r="G404">
        <v>8880</v>
      </c>
      <c r="H404">
        <v>4440</v>
      </c>
      <c r="I404" t="s">
        <v>56</v>
      </c>
      <c r="J404" t="s">
        <v>17</v>
      </c>
      <c r="K404">
        <v>2019</v>
      </c>
    </row>
    <row r="405" spans="1:11" x14ac:dyDescent="0.25">
      <c r="A405" t="s">
        <v>70</v>
      </c>
      <c r="B405" t="s">
        <v>9</v>
      </c>
      <c r="C405" t="s">
        <v>4</v>
      </c>
      <c r="D405">
        <v>11205</v>
      </c>
      <c r="E405">
        <v>112.05</v>
      </c>
      <c r="F405">
        <v>11092.95</v>
      </c>
      <c r="G405">
        <v>7470</v>
      </c>
      <c r="H405">
        <v>3622.9500000000012</v>
      </c>
      <c r="I405" t="s">
        <v>55</v>
      </c>
      <c r="J405" t="s">
        <v>22</v>
      </c>
      <c r="K405">
        <v>2019</v>
      </c>
    </row>
    <row r="406" spans="1:11" x14ac:dyDescent="0.25">
      <c r="A406" t="s">
        <v>70</v>
      </c>
      <c r="B406" t="s">
        <v>9</v>
      </c>
      <c r="C406" t="s">
        <v>4</v>
      </c>
      <c r="D406">
        <v>29175</v>
      </c>
      <c r="E406">
        <v>875.25</v>
      </c>
      <c r="F406">
        <v>28299.75</v>
      </c>
      <c r="G406">
        <v>19450</v>
      </c>
      <c r="H406">
        <v>8849.75</v>
      </c>
      <c r="I406" t="s">
        <v>59</v>
      </c>
      <c r="J406" t="s">
        <v>23</v>
      </c>
      <c r="K406">
        <v>2018</v>
      </c>
    </row>
    <row r="407" spans="1:11" x14ac:dyDescent="0.25">
      <c r="A407" t="s">
        <v>70</v>
      </c>
      <c r="B407" t="s">
        <v>9</v>
      </c>
      <c r="C407" t="s">
        <v>6</v>
      </c>
      <c r="D407">
        <v>29175</v>
      </c>
      <c r="E407">
        <v>875.25</v>
      </c>
      <c r="F407">
        <v>28299.75</v>
      </c>
      <c r="G407">
        <v>19450</v>
      </c>
      <c r="H407">
        <v>8849.75</v>
      </c>
      <c r="I407" t="s">
        <v>59</v>
      </c>
      <c r="J407" t="s">
        <v>23</v>
      </c>
      <c r="K407">
        <v>2018</v>
      </c>
    </row>
    <row r="408" spans="1:11" x14ac:dyDescent="0.25">
      <c r="A408" t="s">
        <v>70</v>
      </c>
      <c r="B408" t="s">
        <v>9</v>
      </c>
      <c r="C408" t="s">
        <v>4</v>
      </c>
      <c r="D408">
        <v>31740</v>
      </c>
      <c r="E408">
        <v>1587</v>
      </c>
      <c r="F408">
        <v>30153</v>
      </c>
      <c r="G408">
        <v>21160</v>
      </c>
      <c r="H408">
        <v>8993</v>
      </c>
      <c r="I408" t="s">
        <v>67</v>
      </c>
      <c r="J408" t="s">
        <v>18</v>
      </c>
      <c r="K408">
        <v>2018</v>
      </c>
    </row>
    <row r="409" spans="1:11" x14ac:dyDescent="0.25">
      <c r="A409" t="s">
        <v>70</v>
      </c>
      <c r="B409" t="s">
        <v>9</v>
      </c>
      <c r="C409" t="s">
        <v>5</v>
      </c>
      <c r="D409">
        <v>22950</v>
      </c>
      <c r="E409">
        <v>1377</v>
      </c>
      <c r="F409">
        <v>21573</v>
      </c>
      <c r="G409">
        <v>15300</v>
      </c>
      <c r="H409">
        <v>6273</v>
      </c>
      <c r="I409" t="s">
        <v>65</v>
      </c>
      <c r="J409" t="s">
        <v>25</v>
      </c>
      <c r="K409">
        <v>2019</v>
      </c>
    </row>
    <row r="410" spans="1:11" x14ac:dyDescent="0.25">
      <c r="A410" t="s">
        <v>70</v>
      </c>
      <c r="B410" t="s">
        <v>9</v>
      </c>
      <c r="C410" t="s">
        <v>4</v>
      </c>
      <c r="D410">
        <v>26145</v>
      </c>
      <c r="E410">
        <v>1568.7</v>
      </c>
      <c r="F410">
        <v>24576.3</v>
      </c>
      <c r="G410">
        <v>17430</v>
      </c>
      <c r="H410">
        <v>7146.2999999999993</v>
      </c>
      <c r="I410" t="s">
        <v>66</v>
      </c>
      <c r="J410" t="s">
        <v>21</v>
      </c>
      <c r="K410">
        <v>2019</v>
      </c>
    </row>
    <row r="411" spans="1:11" x14ac:dyDescent="0.25">
      <c r="A411" t="s">
        <v>70</v>
      </c>
      <c r="B411" t="s">
        <v>9</v>
      </c>
      <c r="C411" t="s">
        <v>3</v>
      </c>
      <c r="D411">
        <v>10665</v>
      </c>
      <c r="E411">
        <v>853.2</v>
      </c>
      <c r="F411">
        <v>9811.7999999999993</v>
      </c>
      <c r="G411">
        <v>7110</v>
      </c>
      <c r="H411">
        <v>2701.7999999999988</v>
      </c>
      <c r="I411" t="s">
        <v>54</v>
      </c>
      <c r="J411" t="s">
        <v>18</v>
      </c>
      <c r="K411">
        <v>2019</v>
      </c>
    </row>
    <row r="412" spans="1:11" x14ac:dyDescent="0.25">
      <c r="A412" t="s">
        <v>70</v>
      </c>
      <c r="B412" t="s">
        <v>9</v>
      </c>
      <c r="C412" t="s">
        <v>7</v>
      </c>
      <c r="D412">
        <v>10665</v>
      </c>
      <c r="E412">
        <v>853.2</v>
      </c>
      <c r="F412">
        <v>9811.7999999999993</v>
      </c>
      <c r="G412">
        <v>7110</v>
      </c>
      <c r="H412">
        <v>2701.7999999999988</v>
      </c>
      <c r="I412" t="s">
        <v>54</v>
      </c>
      <c r="J412" t="s">
        <v>18</v>
      </c>
      <c r="K412">
        <v>2019</v>
      </c>
    </row>
    <row r="413" spans="1:11" x14ac:dyDescent="0.25">
      <c r="A413" t="s">
        <v>70</v>
      </c>
      <c r="B413" t="s">
        <v>9</v>
      </c>
      <c r="C413" t="s">
        <v>7</v>
      </c>
      <c r="D413">
        <v>14550</v>
      </c>
      <c r="E413">
        <v>1309.5</v>
      </c>
      <c r="F413">
        <v>13240.5</v>
      </c>
      <c r="G413">
        <v>9700</v>
      </c>
      <c r="H413">
        <v>3540.5</v>
      </c>
      <c r="I413" t="s">
        <v>64</v>
      </c>
      <c r="J413" t="s">
        <v>24</v>
      </c>
      <c r="K413">
        <v>2018</v>
      </c>
    </row>
    <row r="414" spans="1:11" x14ac:dyDescent="0.25">
      <c r="A414" t="s">
        <v>70</v>
      </c>
      <c r="B414" t="s">
        <v>9</v>
      </c>
      <c r="C414" t="s">
        <v>5</v>
      </c>
      <c r="D414">
        <v>10215</v>
      </c>
      <c r="E414">
        <v>1021.5</v>
      </c>
      <c r="F414">
        <v>9193.5</v>
      </c>
      <c r="G414">
        <v>6810</v>
      </c>
      <c r="H414">
        <v>2383.5</v>
      </c>
      <c r="I414" t="s">
        <v>53</v>
      </c>
      <c r="J414" t="s">
        <v>15</v>
      </c>
      <c r="K414">
        <v>2019</v>
      </c>
    </row>
    <row r="415" spans="1:11" x14ac:dyDescent="0.25">
      <c r="A415" t="s">
        <v>70</v>
      </c>
      <c r="B415" t="s">
        <v>9</v>
      </c>
      <c r="C415" t="s">
        <v>5</v>
      </c>
      <c r="D415">
        <v>7650</v>
      </c>
      <c r="E415">
        <v>765</v>
      </c>
      <c r="F415">
        <v>6885</v>
      </c>
      <c r="G415">
        <v>5100</v>
      </c>
      <c r="H415">
        <v>1785</v>
      </c>
      <c r="I415" t="s">
        <v>61</v>
      </c>
      <c r="J415" t="s">
        <v>28</v>
      </c>
      <c r="K415">
        <v>2019</v>
      </c>
    </row>
    <row r="416" spans="1:11" x14ac:dyDescent="0.25">
      <c r="A416" t="s">
        <v>70</v>
      </c>
      <c r="B416" t="s">
        <v>9</v>
      </c>
      <c r="C416" t="s">
        <v>5</v>
      </c>
      <c r="D416">
        <v>9900</v>
      </c>
      <c r="E416">
        <v>1287</v>
      </c>
      <c r="F416">
        <v>8613</v>
      </c>
      <c r="G416">
        <v>6600</v>
      </c>
      <c r="H416">
        <v>2013</v>
      </c>
      <c r="I416" t="s">
        <v>63</v>
      </c>
      <c r="J416" t="s">
        <v>22</v>
      </c>
      <c r="K416">
        <v>2018</v>
      </c>
    </row>
    <row r="417" spans="1:11" x14ac:dyDescent="0.25">
      <c r="A417" t="s">
        <v>70</v>
      </c>
      <c r="B417" t="s">
        <v>9</v>
      </c>
      <c r="C417" t="s">
        <v>4</v>
      </c>
      <c r="D417">
        <v>4170</v>
      </c>
      <c r="E417">
        <v>583.79999999999995</v>
      </c>
      <c r="F417">
        <v>3586.2</v>
      </c>
      <c r="G417">
        <v>2780</v>
      </c>
      <c r="H417">
        <v>806.19999999999982</v>
      </c>
      <c r="I417" t="s">
        <v>62</v>
      </c>
      <c r="J417" t="s">
        <v>16</v>
      </c>
      <c r="K417">
        <v>2019</v>
      </c>
    </row>
    <row r="418" spans="1:11" x14ac:dyDescent="0.25">
      <c r="A418" t="s">
        <v>70</v>
      </c>
      <c r="B418" t="s">
        <v>9</v>
      </c>
      <c r="C418" t="s">
        <v>1</v>
      </c>
      <c r="D418">
        <v>22695</v>
      </c>
      <c r="E418">
        <v>3177.3</v>
      </c>
      <c r="F418">
        <v>19517.7</v>
      </c>
      <c r="G418">
        <v>16643</v>
      </c>
      <c r="H418">
        <v>2874.7000000000012</v>
      </c>
      <c r="I418" t="s">
        <v>68</v>
      </c>
      <c r="J418" t="s">
        <v>24</v>
      </c>
      <c r="K418">
        <v>2019</v>
      </c>
    </row>
    <row r="419" spans="1:11" x14ac:dyDescent="0.25">
      <c r="A419" t="s">
        <v>70</v>
      </c>
      <c r="B419" t="s">
        <v>9</v>
      </c>
      <c r="C419" t="s">
        <v>4</v>
      </c>
      <c r="D419">
        <v>17625</v>
      </c>
      <c r="E419">
        <v>2643.75</v>
      </c>
      <c r="F419">
        <v>14981.25</v>
      </c>
      <c r="G419">
        <v>11750</v>
      </c>
      <c r="H419">
        <v>3231.25</v>
      </c>
      <c r="I419" t="s">
        <v>60</v>
      </c>
      <c r="J419" t="s">
        <v>23</v>
      </c>
      <c r="K419">
        <v>2019</v>
      </c>
    </row>
    <row r="420" spans="1:11" x14ac:dyDescent="0.25">
      <c r="A420" t="s">
        <v>70</v>
      </c>
      <c r="B420" t="s">
        <v>9</v>
      </c>
      <c r="C420" t="s">
        <v>6</v>
      </c>
      <c r="D420">
        <v>7380</v>
      </c>
      <c r="E420">
        <v>1107</v>
      </c>
      <c r="F420">
        <v>6273</v>
      </c>
      <c r="G420">
        <v>4920</v>
      </c>
      <c r="H420">
        <v>1353</v>
      </c>
      <c r="I420" t="s">
        <v>57</v>
      </c>
      <c r="J420" t="s">
        <v>20</v>
      </c>
      <c r="K420">
        <v>2019</v>
      </c>
    </row>
    <row r="421" spans="1:11" x14ac:dyDescent="0.25">
      <c r="A421" t="s">
        <v>70</v>
      </c>
      <c r="B421" t="s">
        <v>9</v>
      </c>
      <c r="C421" t="s">
        <v>6</v>
      </c>
      <c r="D421">
        <v>17625</v>
      </c>
      <c r="E421">
        <v>2643.75</v>
      </c>
      <c r="F421">
        <v>14981.25</v>
      </c>
      <c r="G421">
        <v>11750</v>
      </c>
      <c r="H421">
        <v>3231.25</v>
      </c>
      <c r="I421" t="s">
        <v>60</v>
      </c>
      <c r="J421" t="s">
        <v>23</v>
      </c>
      <c r="K421">
        <v>2019</v>
      </c>
    </row>
    <row r="422" spans="1:11" x14ac:dyDescent="0.25">
      <c r="A422" t="s">
        <v>70</v>
      </c>
      <c r="B422" t="s">
        <v>8</v>
      </c>
      <c r="C422" t="s">
        <v>4</v>
      </c>
      <c r="D422">
        <v>32280</v>
      </c>
      <c r="E422">
        <v>0</v>
      </c>
      <c r="F422">
        <v>32280</v>
      </c>
      <c r="G422">
        <v>21520</v>
      </c>
      <c r="H422">
        <v>10760</v>
      </c>
      <c r="I422" t="s">
        <v>67</v>
      </c>
      <c r="J422" t="s">
        <v>18</v>
      </c>
      <c r="K422">
        <v>2018</v>
      </c>
    </row>
    <row r="423" spans="1:11" x14ac:dyDescent="0.25">
      <c r="A423" t="s">
        <v>70</v>
      </c>
      <c r="B423" t="s">
        <v>8</v>
      </c>
      <c r="C423" t="s">
        <v>4</v>
      </c>
      <c r="D423">
        <v>35445</v>
      </c>
      <c r="E423">
        <v>708.9</v>
      </c>
      <c r="F423">
        <v>34736.1</v>
      </c>
      <c r="G423">
        <v>23630</v>
      </c>
      <c r="H423">
        <v>11106.1</v>
      </c>
      <c r="I423" t="s">
        <v>62</v>
      </c>
      <c r="J423" t="s">
        <v>16</v>
      </c>
      <c r="K423">
        <v>2019</v>
      </c>
    </row>
    <row r="424" spans="1:11" x14ac:dyDescent="0.25">
      <c r="A424" t="s">
        <v>70</v>
      </c>
      <c r="B424" t="s">
        <v>8</v>
      </c>
      <c r="C424" t="s">
        <v>3</v>
      </c>
      <c r="D424">
        <v>29505</v>
      </c>
      <c r="E424">
        <v>1180.2</v>
      </c>
      <c r="F424">
        <v>28324.799999999999</v>
      </c>
      <c r="G424">
        <v>19670</v>
      </c>
      <c r="H424">
        <v>8654.7999999999993</v>
      </c>
      <c r="I424" t="s">
        <v>58</v>
      </c>
      <c r="J424" t="s">
        <v>19</v>
      </c>
      <c r="K424">
        <v>2019</v>
      </c>
    </row>
    <row r="425" spans="1:11" x14ac:dyDescent="0.25">
      <c r="A425" t="s">
        <v>70</v>
      </c>
      <c r="B425" t="s">
        <v>8</v>
      </c>
      <c r="C425" t="s">
        <v>4</v>
      </c>
      <c r="D425">
        <v>3270</v>
      </c>
      <c r="E425">
        <v>130.80000000000001</v>
      </c>
      <c r="F425">
        <v>3139.2</v>
      </c>
      <c r="G425">
        <v>2180</v>
      </c>
      <c r="H425">
        <v>959.19999999999982</v>
      </c>
      <c r="I425" t="s">
        <v>55</v>
      </c>
      <c r="J425" t="s">
        <v>22</v>
      </c>
      <c r="K425">
        <v>2019</v>
      </c>
    </row>
    <row r="426" spans="1:11" x14ac:dyDescent="0.25">
      <c r="A426" t="s">
        <v>70</v>
      </c>
      <c r="B426" t="s">
        <v>8</v>
      </c>
      <c r="C426" t="s">
        <v>1</v>
      </c>
      <c r="D426">
        <v>42660</v>
      </c>
      <c r="E426">
        <v>2559.6</v>
      </c>
      <c r="F426">
        <v>40100.400000000001</v>
      </c>
      <c r="G426">
        <v>31284</v>
      </c>
      <c r="H426">
        <v>8816.3999999999978</v>
      </c>
      <c r="I426" t="s">
        <v>56</v>
      </c>
      <c r="J426" t="s">
        <v>17</v>
      </c>
      <c r="K426">
        <v>2019</v>
      </c>
    </row>
    <row r="427" spans="1:11" x14ac:dyDescent="0.25">
      <c r="A427" t="s">
        <v>70</v>
      </c>
      <c r="B427" t="s">
        <v>8</v>
      </c>
      <c r="C427" t="s">
        <v>6</v>
      </c>
      <c r="D427">
        <v>42660</v>
      </c>
      <c r="E427">
        <v>2559.6</v>
      </c>
      <c r="F427">
        <v>40100.400000000001</v>
      </c>
      <c r="G427">
        <v>28440</v>
      </c>
      <c r="H427">
        <v>11660.4</v>
      </c>
      <c r="I427" t="s">
        <v>56</v>
      </c>
      <c r="J427" t="s">
        <v>17</v>
      </c>
      <c r="K427">
        <v>2019</v>
      </c>
    </row>
    <row r="428" spans="1:11" x14ac:dyDescent="0.25">
      <c r="A428" t="s">
        <v>70</v>
      </c>
      <c r="B428" t="s">
        <v>8</v>
      </c>
      <c r="C428" t="s">
        <v>5</v>
      </c>
      <c r="D428">
        <v>18930</v>
      </c>
      <c r="E428">
        <v>1325.1</v>
      </c>
      <c r="F428">
        <v>17604.900000000001</v>
      </c>
      <c r="G428">
        <v>12620</v>
      </c>
      <c r="H428">
        <v>4984.9000000000005</v>
      </c>
      <c r="I428" t="s">
        <v>65</v>
      </c>
      <c r="J428" t="s">
        <v>25</v>
      </c>
      <c r="K428">
        <v>2019</v>
      </c>
    </row>
    <row r="429" spans="1:11" x14ac:dyDescent="0.25">
      <c r="A429" t="s">
        <v>70</v>
      </c>
      <c r="B429" t="s">
        <v>8</v>
      </c>
      <c r="C429" t="s">
        <v>7</v>
      </c>
      <c r="D429">
        <v>24457.5</v>
      </c>
      <c r="E429">
        <v>2201.1750000000002</v>
      </c>
      <c r="F429">
        <v>22256.325000000001</v>
      </c>
      <c r="G429">
        <v>16305</v>
      </c>
      <c r="H429">
        <v>5951.3249999999971</v>
      </c>
      <c r="I429" t="s">
        <v>57</v>
      </c>
      <c r="J429" t="s">
        <v>20</v>
      </c>
      <c r="K429">
        <v>2019</v>
      </c>
    </row>
    <row r="430" spans="1:11" x14ac:dyDescent="0.25">
      <c r="A430" t="s">
        <v>70</v>
      </c>
      <c r="B430" t="s">
        <v>8</v>
      </c>
      <c r="C430" t="s">
        <v>5</v>
      </c>
      <c r="D430">
        <v>5760</v>
      </c>
      <c r="E430">
        <v>633.59999999999991</v>
      </c>
      <c r="F430">
        <v>5126.3999999999996</v>
      </c>
      <c r="G430">
        <v>3840</v>
      </c>
      <c r="H430">
        <v>1286.4000000000001</v>
      </c>
      <c r="I430" t="s">
        <v>53</v>
      </c>
      <c r="J430" t="s">
        <v>15</v>
      </c>
      <c r="K430">
        <v>2019</v>
      </c>
    </row>
    <row r="431" spans="1:11" x14ac:dyDescent="0.25">
      <c r="A431" t="s">
        <v>70</v>
      </c>
      <c r="B431" t="s">
        <v>8</v>
      </c>
      <c r="C431" t="s">
        <v>1</v>
      </c>
      <c r="D431">
        <v>23400</v>
      </c>
      <c r="E431">
        <v>2574</v>
      </c>
      <c r="F431">
        <v>20826</v>
      </c>
      <c r="G431">
        <v>17160</v>
      </c>
      <c r="H431">
        <v>3666</v>
      </c>
      <c r="I431" t="s">
        <v>64</v>
      </c>
      <c r="J431" t="s">
        <v>24</v>
      </c>
      <c r="K431">
        <v>2018</v>
      </c>
    </row>
    <row r="432" spans="1:11" x14ac:dyDescent="0.25">
      <c r="A432" t="s">
        <v>70</v>
      </c>
      <c r="B432" t="s">
        <v>8</v>
      </c>
      <c r="C432" t="s">
        <v>1</v>
      </c>
      <c r="D432">
        <v>40335</v>
      </c>
      <c r="E432">
        <v>4840.2</v>
      </c>
      <c r="F432">
        <v>35494.800000000003</v>
      </c>
      <c r="G432">
        <v>29579</v>
      </c>
      <c r="H432">
        <v>5915.7999999999993</v>
      </c>
      <c r="I432" t="s">
        <v>68</v>
      </c>
      <c r="J432" t="s">
        <v>24</v>
      </c>
      <c r="K432">
        <v>2019</v>
      </c>
    </row>
    <row r="433" spans="1:11" x14ac:dyDescent="0.25">
      <c r="A433" t="s">
        <v>70</v>
      </c>
      <c r="B433" t="s">
        <v>8</v>
      </c>
      <c r="C433" t="s">
        <v>4</v>
      </c>
      <c r="D433">
        <v>23475</v>
      </c>
      <c r="E433">
        <v>3051.75</v>
      </c>
      <c r="F433">
        <v>20423.25</v>
      </c>
      <c r="G433">
        <v>15650</v>
      </c>
      <c r="H433">
        <v>4773.25</v>
      </c>
      <c r="I433" t="s">
        <v>60</v>
      </c>
      <c r="J433" t="s">
        <v>23</v>
      </c>
      <c r="K433">
        <v>2019</v>
      </c>
    </row>
    <row r="434" spans="1:11" x14ac:dyDescent="0.25">
      <c r="A434" t="s">
        <v>70</v>
      </c>
      <c r="B434" t="s">
        <v>8</v>
      </c>
      <c r="C434" t="s">
        <v>6</v>
      </c>
      <c r="D434">
        <v>23475</v>
      </c>
      <c r="E434">
        <v>3051.75</v>
      </c>
      <c r="F434">
        <v>20423.25</v>
      </c>
      <c r="G434">
        <v>15650</v>
      </c>
      <c r="H434">
        <v>4773.25</v>
      </c>
      <c r="I434" t="s">
        <v>60</v>
      </c>
      <c r="J434" t="s">
        <v>23</v>
      </c>
      <c r="K434">
        <v>2019</v>
      </c>
    </row>
    <row r="435" spans="1:11" x14ac:dyDescent="0.25">
      <c r="A435" t="s">
        <v>70</v>
      </c>
      <c r="B435" t="s">
        <v>8</v>
      </c>
      <c r="C435" t="s">
        <v>1</v>
      </c>
      <c r="D435">
        <v>34500</v>
      </c>
      <c r="E435">
        <v>4830</v>
      </c>
      <c r="F435">
        <v>29670</v>
      </c>
      <c r="G435">
        <v>25300</v>
      </c>
      <c r="H435">
        <v>4369.9999999999964</v>
      </c>
      <c r="I435" t="s">
        <v>54</v>
      </c>
      <c r="J435" t="s">
        <v>18</v>
      </c>
      <c r="K435">
        <v>2019</v>
      </c>
    </row>
    <row r="436" spans="1:11" x14ac:dyDescent="0.25">
      <c r="A436" t="s">
        <v>70</v>
      </c>
      <c r="B436" t="s">
        <v>8</v>
      </c>
      <c r="C436" t="s">
        <v>3</v>
      </c>
      <c r="D436">
        <v>34500</v>
      </c>
      <c r="E436">
        <v>4830</v>
      </c>
      <c r="F436">
        <v>29670</v>
      </c>
      <c r="G436">
        <v>23000</v>
      </c>
      <c r="H436">
        <v>6670</v>
      </c>
      <c r="I436" t="s">
        <v>54</v>
      </c>
      <c r="J436" t="s">
        <v>18</v>
      </c>
      <c r="K436">
        <v>2019</v>
      </c>
    </row>
    <row r="437" spans="1:11" x14ac:dyDescent="0.25">
      <c r="A437" t="s">
        <v>70</v>
      </c>
      <c r="B437" t="s">
        <v>8</v>
      </c>
      <c r="C437" t="s">
        <v>4</v>
      </c>
      <c r="D437">
        <v>37050</v>
      </c>
      <c r="E437">
        <v>5187</v>
      </c>
      <c r="F437">
        <v>31863</v>
      </c>
      <c r="G437">
        <v>24700</v>
      </c>
      <c r="H437">
        <v>7163</v>
      </c>
      <c r="I437" t="s">
        <v>63</v>
      </c>
      <c r="J437" t="s">
        <v>22</v>
      </c>
      <c r="K437">
        <v>2018</v>
      </c>
    </row>
    <row r="438" spans="1:11" x14ac:dyDescent="0.25">
      <c r="A438" t="s">
        <v>70</v>
      </c>
      <c r="B438" t="s">
        <v>8</v>
      </c>
      <c r="C438" t="s">
        <v>4</v>
      </c>
      <c r="D438">
        <v>26145</v>
      </c>
      <c r="E438">
        <v>3660.3</v>
      </c>
      <c r="F438">
        <v>22484.7</v>
      </c>
      <c r="G438">
        <v>17430</v>
      </c>
      <c r="H438">
        <v>5054.7000000000007</v>
      </c>
      <c r="I438" t="s">
        <v>59</v>
      </c>
      <c r="J438" t="s">
        <v>23</v>
      </c>
      <c r="K438">
        <v>2018</v>
      </c>
    </row>
    <row r="439" spans="1:11" x14ac:dyDescent="0.25">
      <c r="A439" t="s">
        <v>70</v>
      </c>
      <c r="B439" t="s">
        <v>8</v>
      </c>
      <c r="C439" t="s">
        <v>7</v>
      </c>
      <c r="D439">
        <v>26145</v>
      </c>
      <c r="E439">
        <v>3660.3</v>
      </c>
      <c r="F439">
        <v>22484.7</v>
      </c>
      <c r="G439">
        <v>17430</v>
      </c>
      <c r="H439">
        <v>5054.7000000000007</v>
      </c>
      <c r="I439" t="s">
        <v>59</v>
      </c>
      <c r="J439" t="s">
        <v>23</v>
      </c>
      <c r="K439">
        <v>2018</v>
      </c>
    </row>
    <row r="440" spans="1:11" x14ac:dyDescent="0.25">
      <c r="A440" t="s">
        <v>70</v>
      </c>
      <c r="B440" t="s">
        <v>8</v>
      </c>
      <c r="C440" t="s">
        <v>4</v>
      </c>
      <c r="D440">
        <v>24210</v>
      </c>
      <c r="E440">
        <v>3631.5</v>
      </c>
      <c r="F440">
        <v>20578.5</v>
      </c>
      <c r="G440">
        <v>16140</v>
      </c>
      <c r="H440">
        <v>4438.5</v>
      </c>
      <c r="I440" t="s">
        <v>61</v>
      </c>
      <c r="J440" t="s">
        <v>28</v>
      </c>
      <c r="K440">
        <v>2019</v>
      </c>
    </row>
    <row r="441" spans="1:11" x14ac:dyDescent="0.25">
      <c r="A441" t="s">
        <v>70</v>
      </c>
      <c r="B441" t="s">
        <v>8</v>
      </c>
      <c r="C441" t="s">
        <v>4</v>
      </c>
      <c r="D441">
        <v>38385</v>
      </c>
      <c r="E441">
        <v>5757.75</v>
      </c>
      <c r="F441">
        <v>32627.25</v>
      </c>
      <c r="G441">
        <v>25590</v>
      </c>
      <c r="H441">
        <v>7037.25</v>
      </c>
      <c r="I441" t="s">
        <v>66</v>
      </c>
      <c r="J441" t="s">
        <v>21</v>
      </c>
      <c r="K441">
        <v>2019</v>
      </c>
    </row>
    <row r="442" spans="1:11" x14ac:dyDescent="0.25">
      <c r="A442" t="s">
        <v>70</v>
      </c>
      <c r="B442" t="s">
        <v>26</v>
      </c>
      <c r="C442" t="s">
        <v>1</v>
      </c>
      <c r="D442">
        <v>37050</v>
      </c>
      <c r="E442">
        <v>0</v>
      </c>
      <c r="F442">
        <v>37050</v>
      </c>
      <c r="G442">
        <v>27170</v>
      </c>
      <c r="H442">
        <v>9879.9999999999964</v>
      </c>
      <c r="I442" t="s">
        <v>56</v>
      </c>
      <c r="J442" t="s">
        <v>17</v>
      </c>
      <c r="K442">
        <v>2019</v>
      </c>
    </row>
    <row r="443" spans="1:11" x14ac:dyDescent="0.25">
      <c r="A443" t="s">
        <v>70</v>
      </c>
      <c r="B443" t="s">
        <v>26</v>
      </c>
      <c r="C443" t="s">
        <v>3</v>
      </c>
      <c r="D443">
        <v>37050</v>
      </c>
      <c r="E443">
        <v>0</v>
      </c>
      <c r="F443">
        <v>37050</v>
      </c>
      <c r="G443">
        <v>24700</v>
      </c>
      <c r="H443">
        <v>12350</v>
      </c>
      <c r="I443" t="s">
        <v>56</v>
      </c>
      <c r="J443" t="s">
        <v>17</v>
      </c>
      <c r="K443">
        <v>2019</v>
      </c>
    </row>
    <row r="444" spans="1:11" x14ac:dyDescent="0.25">
      <c r="A444" t="s">
        <v>70</v>
      </c>
      <c r="B444" t="s">
        <v>26</v>
      </c>
      <c r="C444" t="s">
        <v>4</v>
      </c>
      <c r="D444">
        <v>14610</v>
      </c>
      <c r="E444">
        <v>0</v>
      </c>
      <c r="F444">
        <v>14610</v>
      </c>
      <c r="G444">
        <v>9740</v>
      </c>
      <c r="H444">
        <v>4870</v>
      </c>
      <c r="I444" t="s">
        <v>62</v>
      </c>
      <c r="J444" t="s">
        <v>16</v>
      </c>
      <c r="K444">
        <v>2019</v>
      </c>
    </row>
    <row r="445" spans="1:11" x14ac:dyDescent="0.25">
      <c r="A445" t="s">
        <v>70</v>
      </c>
      <c r="B445" t="s">
        <v>26</v>
      </c>
      <c r="C445" t="s">
        <v>4</v>
      </c>
      <c r="D445">
        <v>37080</v>
      </c>
      <c r="E445">
        <v>0</v>
      </c>
      <c r="F445">
        <v>37080</v>
      </c>
      <c r="G445">
        <v>24720</v>
      </c>
      <c r="H445">
        <v>12360</v>
      </c>
      <c r="I445" t="s">
        <v>55</v>
      </c>
      <c r="J445" t="s">
        <v>22</v>
      </c>
      <c r="K445">
        <v>2019</v>
      </c>
    </row>
    <row r="446" spans="1:11" x14ac:dyDescent="0.25">
      <c r="A446" t="s">
        <v>70</v>
      </c>
      <c r="B446" t="s">
        <v>26</v>
      </c>
      <c r="C446" t="s">
        <v>3</v>
      </c>
      <c r="D446">
        <v>33210</v>
      </c>
      <c r="E446">
        <v>332.1</v>
      </c>
      <c r="F446">
        <v>32877.9</v>
      </c>
      <c r="G446">
        <v>22140</v>
      </c>
      <c r="H446">
        <v>10737.9</v>
      </c>
      <c r="I446" t="s">
        <v>58</v>
      </c>
      <c r="J446" t="s">
        <v>19</v>
      </c>
      <c r="K446">
        <v>2019</v>
      </c>
    </row>
    <row r="447" spans="1:11" x14ac:dyDescent="0.25">
      <c r="A447" t="s">
        <v>70</v>
      </c>
      <c r="B447" t="s">
        <v>26</v>
      </c>
      <c r="C447" t="s">
        <v>3</v>
      </c>
      <c r="D447">
        <v>30465</v>
      </c>
      <c r="E447">
        <v>1218.5999999999999</v>
      </c>
      <c r="F447">
        <v>29246.400000000001</v>
      </c>
      <c r="G447">
        <v>20310</v>
      </c>
      <c r="H447">
        <v>8936.4000000000015</v>
      </c>
      <c r="I447" t="s">
        <v>60</v>
      </c>
      <c r="J447" t="s">
        <v>23</v>
      </c>
      <c r="K447">
        <v>2019</v>
      </c>
    </row>
    <row r="448" spans="1:11" x14ac:dyDescent="0.25">
      <c r="A448" t="s">
        <v>70</v>
      </c>
      <c r="B448" t="s">
        <v>26</v>
      </c>
      <c r="C448" t="s">
        <v>4</v>
      </c>
      <c r="D448">
        <v>30465</v>
      </c>
      <c r="E448">
        <v>1218.5999999999999</v>
      </c>
      <c r="F448">
        <v>29246.400000000001</v>
      </c>
      <c r="G448">
        <v>20310</v>
      </c>
      <c r="H448">
        <v>8936.4000000000015</v>
      </c>
      <c r="I448" t="s">
        <v>60</v>
      </c>
      <c r="J448" t="s">
        <v>23</v>
      </c>
      <c r="K448">
        <v>2019</v>
      </c>
    </row>
    <row r="449" spans="1:11" x14ac:dyDescent="0.25">
      <c r="A449" t="s">
        <v>70</v>
      </c>
      <c r="B449" t="s">
        <v>26</v>
      </c>
      <c r="C449" t="s">
        <v>4</v>
      </c>
      <c r="D449">
        <v>22710</v>
      </c>
      <c r="E449">
        <v>908.4</v>
      </c>
      <c r="F449">
        <v>21801.599999999999</v>
      </c>
      <c r="G449">
        <v>15140</v>
      </c>
      <c r="H449">
        <v>6661.5999999999995</v>
      </c>
      <c r="I449" t="s">
        <v>59</v>
      </c>
      <c r="J449" t="s">
        <v>23</v>
      </c>
      <c r="K449">
        <v>2018</v>
      </c>
    </row>
    <row r="450" spans="1:11" x14ac:dyDescent="0.25">
      <c r="A450" t="s">
        <v>70</v>
      </c>
      <c r="B450" t="s">
        <v>26</v>
      </c>
      <c r="C450" t="s">
        <v>6</v>
      </c>
      <c r="D450">
        <v>22710</v>
      </c>
      <c r="E450">
        <v>908.4</v>
      </c>
      <c r="F450">
        <v>21801.599999999999</v>
      </c>
      <c r="G450">
        <v>15140</v>
      </c>
      <c r="H450">
        <v>6661.5999999999995</v>
      </c>
      <c r="I450" t="s">
        <v>59</v>
      </c>
      <c r="J450" t="s">
        <v>23</v>
      </c>
      <c r="K450">
        <v>2018</v>
      </c>
    </row>
    <row r="451" spans="1:11" x14ac:dyDescent="0.25">
      <c r="A451" t="s">
        <v>70</v>
      </c>
      <c r="B451" t="s">
        <v>26</v>
      </c>
      <c r="C451" t="s">
        <v>1</v>
      </c>
      <c r="D451">
        <v>41865</v>
      </c>
      <c r="E451">
        <v>2093.25</v>
      </c>
      <c r="F451">
        <v>39771.75</v>
      </c>
      <c r="G451">
        <v>30701</v>
      </c>
      <c r="H451">
        <v>9070.7499999999964</v>
      </c>
      <c r="I451" t="s">
        <v>68</v>
      </c>
      <c r="J451" t="s">
        <v>24</v>
      </c>
      <c r="K451">
        <v>2019</v>
      </c>
    </row>
    <row r="452" spans="1:11" x14ac:dyDescent="0.25">
      <c r="A452" t="s">
        <v>70</v>
      </c>
      <c r="B452" t="s">
        <v>26</v>
      </c>
      <c r="C452" t="s">
        <v>5</v>
      </c>
      <c r="D452">
        <v>42915</v>
      </c>
      <c r="E452">
        <v>2145.75</v>
      </c>
      <c r="F452">
        <v>40769.25</v>
      </c>
      <c r="G452">
        <v>28610</v>
      </c>
      <c r="H452">
        <v>12159.25</v>
      </c>
      <c r="I452" t="s">
        <v>53</v>
      </c>
      <c r="J452" t="s">
        <v>15</v>
      </c>
      <c r="K452">
        <v>2019</v>
      </c>
    </row>
    <row r="453" spans="1:11" x14ac:dyDescent="0.25">
      <c r="A453" t="s">
        <v>70</v>
      </c>
      <c r="B453" t="s">
        <v>26</v>
      </c>
      <c r="C453" t="s">
        <v>5</v>
      </c>
      <c r="D453">
        <v>3675</v>
      </c>
      <c r="E453">
        <v>330.75</v>
      </c>
      <c r="F453">
        <v>3344.25</v>
      </c>
      <c r="G453">
        <v>2450</v>
      </c>
      <c r="H453">
        <v>894.25</v>
      </c>
      <c r="I453" t="s">
        <v>65</v>
      </c>
      <c r="J453" t="s">
        <v>25</v>
      </c>
      <c r="K453">
        <v>2019</v>
      </c>
    </row>
    <row r="454" spans="1:11" x14ac:dyDescent="0.25">
      <c r="A454" t="s">
        <v>70</v>
      </c>
      <c r="B454" t="s">
        <v>26</v>
      </c>
      <c r="C454" t="s">
        <v>5</v>
      </c>
      <c r="D454">
        <v>39420</v>
      </c>
      <c r="E454">
        <v>3547.8</v>
      </c>
      <c r="F454">
        <v>35872.199999999997</v>
      </c>
      <c r="G454">
        <v>26280</v>
      </c>
      <c r="H454">
        <v>9592.1999999999971</v>
      </c>
      <c r="I454" t="s">
        <v>61</v>
      </c>
      <c r="J454" t="s">
        <v>28</v>
      </c>
      <c r="K454">
        <v>2019</v>
      </c>
    </row>
    <row r="455" spans="1:11" x14ac:dyDescent="0.25">
      <c r="A455" t="s">
        <v>70</v>
      </c>
      <c r="B455" t="s">
        <v>26</v>
      </c>
      <c r="C455" t="s">
        <v>6</v>
      </c>
      <c r="D455">
        <v>9615</v>
      </c>
      <c r="E455">
        <v>961.5</v>
      </c>
      <c r="F455">
        <v>8653.5</v>
      </c>
      <c r="G455">
        <v>6410</v>
      </c>
      <c r="H455">
        <v>2243.5</v>
      </c>
      <c r="I455" t="s">
        <v>57</v>
      </c>
      <c r="J455" t="s">
        <v>20</v>
      </c>
      <c r="K455">
        <v>2019</v>
      </c>
    </row>
    <row r="456" spans="1:11" x14ac:dyDescent="0.25">
      <c r="A456" t="s">
        <v>70</v>
      </c>
      <c r="B456" t="s">
        <v>26</v>
      </c>
      <c r="C456" t="s">
        <v>3</v>
      </c>
      <c r="D456">
        <v>32355</v>
      </c>
      <c r="E456">
        <v>3559.05</v>
      </c>
      <c r="F456">
        <v>28795.95</v>
      </c>
      <c r="G456">
        <v>21570</v>
      </c>
      <c r="H456">
        <v>7225.9500000000007</v>
      </c>
      <c r="I456" t="s">
        <v>54</v>
      </c>
      <c r="J456" t="s">
        <v>18</v>
      </c>
      <c r="K456">
        <v>2019</v>
      </c>
    </row>
    <row r="457" spans="1:11" x14ac:dyDescent="0.25">
      <c r="A457" t="s">
        <v>70</v>
      </c>
      <c r="B457" t="s">
        <v>26</v>
      </c>
      <c r="C457" t="s">
        <v>4</v>
      </c>
      <c r="D457">
        <v>29760</v>
      </c>
      <c r="E457">
        <v>3273.6</v>
      </c>
      <c r="F457">
        <v>26486.400000000001</v>
      </c>
      <c r="G457">
        <v>19840</v>
      </c>
      <c r="H457">
        <v>6646.4000000000005</v>
      </c>
      <c r="I457" t="s">
        <v>66</v>
      </c>
      <c r="J457" t="s">
        <v>21</v>
      </c>
      <c r="K457">
        <v>2019</v>
      </c>
    </row>
    <row r="458" spans="1:11" x14ac:dyDescent="0.25">
      <c r="A458" t="s">
        <v>70</v>
      </c>
      <c r="B458" t="s">
        <v>26</v>
      </c>
      <c r="C458" t="s">
        <v>5</v>
      </c>
      <c r="D458">
        <v>9825</v>
      </c>
      <c r="E458">
        <v>1080.75</v>
      </c>
      <c r="F458">
        <v>8744.25</v>
      </c>
      <c r="G458">
        <v>6550</v>
      </c>
      <c r="H458">
        <v>2194.25</v>
      </c>
      <c r="I458" t="s">
        <v>63</v>
      </c>
      <c r="J458" t="s">
        <v>22</v>
      </c>
      <c r="K458">
        <v>2018</v>
      </c>
    </row>
    <row r="459" spans="1:11" x14ac:dyDescent="0.25">
      <c r="A459" t="s">
        <v>70</v>
      </c>
      <c r="B459" t="s">
        <v>26</v>
      </c>
      <c r="C459" t="s">
        <v>7</v>
      </c>
      <c r="D459">
        <v>32355</v>
      </c>
      <c r="E459">
        <v>3559.05</v>
      </c>
      <c r="F459">
        <v>28795.95</v>
      </c>
      <c r="G459">
        <v>21570</v>
      </c>
      <c r="H459">
        <v>7225.9500000000007</v>
      </c>
      <c r="I459" t="s">
        <v>54</v>
      </c>
      <c r="J459" t="s">
        <v>18</v>
      </c>
      <c r="K459">
        <v>2019</v>
      </c>
    </row>
    <row r="460" spans="1:11" x14ac:dyDescent="0.25">
      <c r="A460" t="s">
        <v>70</v>
      </c>
      <c r="B460" t="s">
        <v>26</v>
      </c>
      <c r="C460" t="s">
        <v>4</v>
      </c>
      <c r="D460">
        <v>5700</v>
      </c>
      <c r="E460">
        <v>684</v>
      </c>
      <c r="F460">
        <v>5016</v>
      </c>
      <c r="G460">
        <v>3800</v>
      </c>
      <c r="H460">
        <v>1216</v>
      </c>
      <c r="I460" t="s">
        <v>67</v>
      </c>
      <c r="J460" t="s">
        <v>18</v>
      </c>
      <c r="K460">
        <v>2018</v>
      </c>
    </row>
    <row r="461" spans="1:11" x14ac:dyDescent="0.25">
      <c r="A461" t="s">
        <v>70</v>
      </c>
      <c r="B461" t="s">
        <v>26</v>
      </c>
      <c r="C461" t="s">
        <v>7</v>
      </c>
      <c r="D461">
        <v>28050</v>
      </c>
      <c r="E461">
        <v>3927</v>
      </c>
      <c r="F461">
        <v>24123</v>
      </c>
      <c r="G461">
        <v>18700</v>
      </c>
      <c r="H461">
        <v>5423</v>
      </c>
      <c r="I461" t="s">
        <v>64</v>
      </c>
      <c r="J461" t="s">
        <v>24</v>
      </c>
      <c r="K461">
        <v>2018</v>
      </c>
    </row>
    <row r="462" spans="1:11" x14ac:dyDescent="0.25">
      <c r="A462" t="s">
        <v>70</v>
      </c>
      <c r="B462" t="s">
        <v>10</v>
      </c>
      <c r="C462" t="s">
        <v>3</v>
      </c>
      <c r="D462">
        <v>9225</v>
      </c>
      <c r="E462">
        <v>0</v>
      </c>
      <c r="F462">
        <v>9225</v>
      </c>
      <c r="G462">
        <v>6150</v>
      </c>
      <c r="H462">
        <v>3075</v>
      </c>
      <c r="I462" t="s">
        <v>54</v>
      </c>
      <c r="J462" t="s">
        <v>18</v>
      </c>
      <c r="K462">
        <v>2019</v>
      </c>
    </row>
    <row r="463" spans="1:11" x14ac:dyDescent="0.25">
      <c r="A463" t="s">
        <v>70</v>
      </c>
      <c r="B463" t="s">
        <v>10</v>
      </c>
      <c r="C463" t="s">
        <v>7</v>
      </c>
      <c r="D463">
        <v>9225</v>
      </c>
      <c r="E463">
        <v>0</v>
      </c>
      <c r="F463">
        <v>9225</v>
      </c>
      <c r="G463">
        <v>6150</v>
      </c>
      <c r="H463">
        <v>3075</v>
      </c>
      <c r="I463" t="s">
        <v>54</v>
      </c>
      <c r="J463" t="s">
        <v>18</v>
      </c>
      <c r="K463">
        <v>2019</v>
      </c>
    </row>
    <row r="464" spans="1:11" x14ac:dyDescent="0.25">
      <c r="A464" t="s">
        <v>70</v>
      </c>
      <c r="B464" t="s">
        <v>10</v>
      </c>
      <c r="C464" t="s">
        <v>4</v>
      </c>
      <c r="D464">
        <v>22710</v>
      </c>
      <c r="E464">
        <v>227.1</v>
      </c>
      <c r="F464">
        <v>22482.9</v>
      </c>
      <c r="G464">
        <v>15140</v>
      </c>
      <c r="H464">
        <v>7342.9000000000005</v>
      </c>
      <c r="I464" t="s">
        <v>62</v>
      </c>
      <c r="J464" t="s">
        <v>16</v>
      </c>
      <c r="K464">
        <v>2019</v>
      </c>
    </row>
    <row r="465" spans="1:11" x14ac:dyDescent="0.25">
      <c r="A465" t="s">
        <v>70</v>
      </c>
      <c r="B465" t="s">
        <v>10</v>
      </c>
      <c r="C465" t="s">
        <v>4</v>
      </c>
      <c r="D465">
        <v>28875</v>
      </c>
      <c r="E465">
        <v>577.5</v>
      </c>
      <c r="F465">
        <v>28297.5</v>
      </c>
      <c r="G465">
        <v>19250</v>
      </c>
      <c r="H465">
        <v>9047.5</v>
      </c>
      <c r="I465" t="s">
        <v>67</v>
      </c>
      <c r="J465" t="s">
        <v>18</v>
      </c>
      <c r="K465">
        <v>2018</v>
      </c>
    </row>
    <row r="466" spans="1:11" x14ac:dyDescent="0.25">
      <c r="A466" t="s">
        <v>70</v>
      </c>
      <c r="B466" t="s">
        <v>10</v>
      </c>
      <c r="C466" t="s">
        <v>4</v>
      </c>
      <c r="D466">
        <v>10065</v>
      </c>
      <c r="E466">
        <v>402.6</v>
      </c>
      <c r="F466">
        <v>9662.4</v>
      </c>
      <c r="G466">
        <v>6710</v>
      </c>
      <c r="H466">
        <v>2952.4</v>
      </c>
      <c r="I466" t="s">
        <v>59</v>
      </c>
      <c r="J466" t="s">
        <v>23</v>
      </c>
      <c r="K466">
        <v>2018</v>
      </c>
    </row>
    <row r="467" spans="1:11" x14ac:dyDescent="0.25">
      <c r="A467" t="s">
        <v>70</v>
      </c>
      <c r="B467" t="s">
        <v>10</v>
      </c>
      <c r="C467" t="s">
        <v>7</v>
      </c>
      <c r="D467">
        <v>10065</v>
      </c>
      <c r="E467">
        <v>402.6</v>
      </c>
      <c r="F467">
        <v>9662.4</v>
      </c>
      <c r="G467">
        <v>6710</v>
      </c>
      <c r="H467">
        <v>2952.4</v>
      </c>
      <c r="I467" t="s">
        <v>59</v>
      </c>
      <c r="J467" t="s">
        <v>23</v>
      </c>
      <c r="K467">
        <v>2018</v>
      </c>
    </row>
    <row r="468" spans="1:11" x14ac:dyDescent="0.25">
      <c r="A468" t="s">
        <v>70</v>
      </c>
      <c r="B468" t="s">
        <v>10</v>
      </c>
      <c r="C468" t="s">
        <v>5</v>
      </c>
      <c r="D468">
        <v>8325</v>
      </c>
      <c r="E468">
        <v>416.25</v>
      </c>
      <c r="F468">
        <v>7908.75</v>
      </c>
      <c r="G468">
        <v>5550</v>
      </c>
      <c r="H468">
        <v>2358.75</v>
      </c>
      <c r="I468" t="s">
        <v>53</v>
      </c>
      <c r="J468" t="s">
        <v>15</v>
      </c>
      <c r="K468">
        <v>2019</v>
      </c>
    </row>
    <row r="469" spans="1:11" x14ac:dyDescent="0.25">
      <c r="A469" t="s">
        <v>70</v>
      </c>
      <c r="B469" t="s">
        <v>10</v>
      </c>
      <c r="C469" t="s">
        <v>1</v>
      </c>
      <c r="D469">
        <v>30450</v>
      </c>
      <c r="E469">
        <v>1827</v>
      </c>
      <c r="F469">
        <v>28623</v>
      </c>
      <c r="G469">
        <v>22330</v>
      </c>
      <c r="H469">
        <v>6293</v>
      </c>
      <c r="I469" t="s">
        <v>68</v>
      </c>
      <c r="J469" t="s">
        <v>24</v>
      </c>
      <c r="K469">
        <v>2019</v>
      </c>
    </row>
    <row r="470" spans="1:11" x14ac:dyDescent="0.25">
      <c r="A470" t="s">
        <v>70</v>
      </c>
      <c r="B470" t="s">
        <v>10</v>
      </c>
      <c r="C470" t="s">
        <v>4</v>
      </c>
      <c r="D470">
        <v>32970</v>
      </c>
      <c r="E470">
        <v>1978.2</v>
      </c>
      <c r="F470">
        <v>30991.8</v>
      </c>
      <c r="G470">
        <v>21980</v>
      </c>
      <c r="H470">
        <v>9011.7999999999993</v>
      </c>
      <c r="I470" t="s">
        <v>66</v>
      </c>
      <c r="J470" t="s">
        <v>21</v>
      </c>
      <c r="K470">
        <v>2019</v>
      </c>
    </row>
    <row r="471" spans="1:11" x14ac:dyDescent="0.25">
      <c r="A471" t="s">
        <v>70</v>
      </c>
      <c r="B471" t="s">
        <v>10</v>
      </c>
      <c r="C471" t="s">
        <v>4</v>
      </c>
      <c r="D471">
        <v>17295</v>
      </c>
      <c r="E471">
        <v>1037.7</v>
      </c>
      <c r="F471">
        <v>16257.3</v>
      </c>
      <c r="G471">
        <v>11530</v>
      </c>
      <c r="H471">
        <v>4727.2999999999993</v>
      </c>
      <c r="I471" t="s">
        <v>60</v>
      </c>
      <c r="J471" t="s">
        <v>23</v>
      </c>
      <c r="K471">
        <v>2019</v>
      </c>
    </row>
    <row r="472" spans="1:11" x14ac:dyDescent="0.25">
      <c r="A472" t="s">
        <v>70</v>
      </c>
      <c r="B472" t="s">
        <v>10</v>
      </c>
      <c r="C472" t="s">
        <v>6</v>
      </c>
      <c r="D472">
        <v>17295</v>
      </c>
      <c r="E472">
        <v>1037.7</v>
      </c>
      <c r="F472">
        <v>16257.3</v>
      </c>
      <c r="G472">
        <v>11530</v>
      </c>
      <c r="H472">
        <v>4727.2999999999993</v>
      </c>
      <c r="I472" t="s">
        <v>60</v>
      </c>
      <c r="J472" t="s">
        <v>23</v>
      </c>
      <c r="K472">
        <v>2019</v>
      </c>
    </row>
    <row r="473" spans="1:11" x14ac:dyDescent="0.25">
      <c r="A473" t="s">
        <v>70</v>
      </c>
      <c r="B473" t="s">
        <v>10</v>
      </c>
      <c r="C473" t="s">
        <v>4</v>
      </c>
      <c r="D473">
        <v>43965</v>
      </c>
      <c r="E473">
        <v>3077.55</v>
      </c>
      <c r="F473">
        <v>40887.449999999997</v>
      </c>
      <c r="G473">
        <v>29310</v>
      </c>
      <c r="H473">
        <v>11577.45</v>
      </c>
      <c r="I473" t="s">
        <v>63</v>
      </c>
      <c r="J473" t="s">
        <v>22</v>
      </c>
      <c r="K473">
        <v>2018</v>
      </c>
    </row>
    <row r="474" spans="1:11" x14ac:dyDescent="0.25">
      <c r="A474" t="s">
        <v>70</v>
      </c>
      <c r="B474" t="s">
        <v>10</v>
      </c>
      <c r="C474" t="s">
        <v>4</v>
      </c>
      <c r="D474">
        <v>55125</v>
      </c>
      <c r="E474">
        <v>4961.25</v>
      </c>
      <c r="F474">
        <v>50163.75</v>
      </c>
      <c r="G474">
        <v>36750</v>
      </c>
      <c r="H474">
        <v>13413.75</v>
      </c>
      <c r="I474" t="s">
        <v>61</v>
      </c>
      <c r="J474" t="s">
        <v>28</v>
      </c>
      <c r="K474">
        <v>2019</v>
      </c>
    </row>
    <row r="475" spans="1:11" x14ac:dyDescent="0.25">
      <c r="A475" t="s">
        <v>70</v>
      </c>
      <c r="B475" t="s">
        <v>10</v>
      </c>
      <c r="C475" t="s">
        <v>5</v>
      </c>
      <c r="D475">
        <v>11850</v>
      </c>
      <c r="E475">
        <v>1185</v>
      </c>
      <c r="F475">
        <v>10665</v>
      </c>
      <c r="G475">
        <v>7900</v>
      </c>
      <c r="H475">
        <v>2765</v>
      </c>
      <c r="I475" t="s">
        <v>65</v>
      </c>
      <c r="J475" t="s">
        <v>25</v>
      </c>
      <c r="K475">
        <v>2019</v>
      </c>
    </row>
    <row r="476" spans="1:11" x14ac:dyDescent="0.25">
      <c r="A476" t="s">
        <v>70</v>
      </c>
      <c r="B476" t="s">
        <v>10</v>
      </c>
      <c r="C476" t="s">
        <v>7</v>
      </c>
      <c r="D476">
        <v>47992.5</v>
      </c>
      <c r="E476">
        <v>5279.1749999999993</v>
      </c>
      <c r="F476">
        <v>42713.324999999997</v>
      </c>
      <c r="G476">
        <v>31995</v>
      </c>
      <c r="H476">
        <v>10718.325000000001</v>
      </c>
      <c r="I476" t="s">
        <v>57</v>
      </c>
      <c r="J476" t="s">
        <v>20</v>
      </c>
      <c r="K476">
        <v>2019</v>
      </c>
    </row>
    <row r="477" spans="1:11" x14ac:dyDescent="0.25">
      <c r="A477" t="s">
        <v>70</v>
      </c>
      <c r="B477" t="s">
        <v>10</v>
      </c>
      <c r="C477" t="s">
        <v>3</v>
      </c>
      <c r="D477">
        <v>10155</v>
      </c>
      <c r="E477">
        <v>1218.5999999999999</v>
      </c>
      <c r="F477">
        <v>8936.4</v>
      </c>
      <c r="G477">
        <v>6770</v>
      </c>
      <c r="H477">
        <v>2166.4</v>
      </c>
      <c r="I477" t="s">
        <v>58</v>
      </c>
      <c r="J477" t="s">
        <v>19</v>
      </c>
      <c r="K477">
        <v>2019</v>
      </c>
    </row>
    <row r="478" spans="1:11" x14ac:dyDescent="0.25">
      <c r="A478" t="s">
        <v>70</v>
      </c>
      <c r="B478" t="s">
        <v>10</v>
      </c>
      <c r="C478" t="s">
        <v>7</v>
      </c>
      <c r="D478">
        <v>38220</v>
      </c>
      <c r="E478">
        <v>4586.3999999999996</v>
      </c>
      <c r="F478">
        <v>33633.599999999999</v>
      </c>
      <c r="G478">
        <v>25480</v>
      </c>
      <c r="H478">
        <v>8153.5999999999995</v>
      </c>
      <c r="I478" t="s">
        <v>64</v>
      </c>
      <c r="J478" t="s">
        <v>24</v>
      </c>
      <c r="K478">
        <v>2018</v>
      </c>
    </row>
    <row r="479" spans="1:11" x14ac:dyDescent="0.25">
      <c r="A479" t="s">
        <v>70</v>
      </c>
      <c r="B479" t="s">
        <v>10</v>
      </c>
      <c r="C479" t="s">
        <v>1</v>
      </c>
      <c r="D479">
        <v>38505</v>
      </c>
      <c r="E479">
        <v>5005.6499999999996</v>
      </c>
      <c r="F479">
        <v>33499.35</v>
      </c>
      <c r="G479">
        <v>28237</v>
      </c>
      <c r="H479">
        <v>5262.3499999999949</v>
      </c>
      <c r="I479" t="s">
        <v>56</v>
      </c>
      <c r="J479" t="s">
        <v>17</v>
      </c>
      <c r="K479">
        <v>2019</v>
      </c>
    </row>
    <row r="480" spans="1:11" x14ac:dyDescent="0.25">
      <c r="A480" t="s">
        <v>70</v>
      </c>
      <c r="B480" t="s">
        <v>10</v>
      </c>
      <c r="C480" t="s">
        <v>6</v>
      </c>
      <c r="D480">
        <v>38505</v>
      </c>
      <c r="E480">
        <v>5005.6499999999996</v>
      </c>
      <c r="F480">
        <v>33499.35</v>
      </c>
      <c r="G480">
        <v>25670</v>
      </c>
      <c r="H480">
        <v>7829.3499999999995</v>
      </c>
      <c r="I480" t="s">
        <v>56</v>
      </c>
      <c r="J480" t="s">
        <v>17</v>
      </c>
      <c r="K480">
        <v>2019</v>
      </c>
    </row>
    <row r="481" spans="1:11" x14ac:dyDescent="0.25">
      <c r="A481" t="s">
        <v>70</v>
      </c>
      <c r="B481" t="s">
        <v>10</v>
      </c>
      <c r="C481" t="s">
        <v>4</v>
      </c>
      <c r="D481">
        <v>26505</v>
      </c>
      <c r="E481">
        <v>3710.7</v>
      </c>
      <c r="F481">
        <v>22794.3</v>
      </c>
      <c r="G481">
        <v>17670</v>
      </c>
      <c r="H481">
        <v>5124.2999999999993</v>
      </c>
      <c r="I481" t="s">
        <v>55</v>
      </c>
      <c r="J481" t="s">
        <v>22</v>
      </c>
      <c r="K481">
        <v>2019</v>
      </c>
    </row>
    <row r="482" spans="1:11" x14ac:dyDescent="0.25">
      <c r="A482" t="s">
        <v>70</v>
      </c>
      <c r="B482" t="s">
        <v>27</v>
      </c>
      <c r="C482" t="s">
        <v>1</v>
      </c>
      <c r="D482">
        <v>32670</v>
      </c>
      <c r="E482">
        <v>0</v>
      </c>
      <c r="F482">
        <v>32670</v>
      </c>
      <c r="G482">
        <v>23958</v>
      </c>
      <c r="H482">
        <v>8711.9999999999964</v>
      </c>
      <c r="I482" t="s">
        <v>56</v>
      </c>
      <c r="J482" t="s">
        <v>17</v>
      </c>
      <c r="K482">
        <v>2019</v>
      </c>
    </row>
    <row r="483" spans="1:11" x14ac:dyDescent="0.25">
      <c r="A483" t="s">
        <v>70</v>
      </c>
      <c r="B483" t="s">
        <v>27</v>
      </c>
      <c r="C483" t="s">
        <v>4</v>
      </c>
      <c r="D483">
        <v>8235</v>
      </c>
      <c r="E483">
        <v>0</v>
      </c>
      <c r="F483">
        <v>8235</v>
      </c>
      <c r="G483">
        <v>5490</v>
      </c>
      <c r="H483">
        <v>2745</v>
      </c>
      <c r="I483" t="s">
        <v>63</v>
      </c>
      <c r="J483" t="s">
        <v>22</v>
      </c>
      <c r="K483">
        <v>2018</v>
      </c>
    </row>
    <row r="484" spans="1:11" x14ac:dyDescent="0.25">
      <c r="A484" t="s">
        <v>70</v>
      </c>
      <c r="B484" t="s">
        <v>27</v>
      </c>
      <c r="C484" t="s">
        <v>6</v>
      </c>
      <c r="D484">
        <v>32670</v>
      </c>
      <c r="E484">
        <v>0</v>
      </c>
      <c r="F484">
        <v>32670</v>
      </c>
      <c r="G484">
        <v>21780</v>
      </c>
      <c r="H484">
        <v>10890</v>
      </c>
      <c r="I484" t="s">
        <v>56</v>
      </c>
      <c r="J484" t="s">
        <v>17</v>
      </c>
      <c r="K484">
        <v>2019</v>
      </c>
    </row>
    <row r="485" spans="1:11" x14ac:dyDescent="0.25">
      <c r="A485" t="s">
        <v>70</v>
      </c>
      <c r="B485" t="s">
        <v>27</v>
      </c>
      <c r="C485" t="s">
        <v>4</v>
      </c>
      <c r="D485">
        <v>34440</v>
      </c>
      <c r="E485">
        <v>344.4</v>
      </c>
      <c r="F485">
        <v>34095.599999999999</v>
      </c>
      <c r="G485">
        <v>22960</v>
      </c>
      <c r="H485">
        <v>11135.6</v>
      </c>
      <c r="I485" t="s">
        <v>62</v>
      </c>
      <c r="J485" t="s">
        <v>16</v>
      </c>
      <c r="K485">
        <v>2019</v>
      </c>
    </row>
    <row r="486" spans="1:11" x14ac:dyDescent="0.25">
      <c r="A486" t="s">
        <v>70</v>
      </c>
      <c r="B486" t="s">
        <v>27</v>
      </c>
      <c r="C486" t="s">
        <v>7</v>
      </c>
      <c r="D486">
        <v>4815</v>
      </c>
      <c r="E486">
        <v>48.15</v>
      </c>
      <c r="F486">
        <v>4766.8500000000004</v>
      </c>
      <c r="G486">
        <v>3210</v>
      </c>
      <c r="H486">
        <v>1556.85</v>
      </c>
      <c r="I486" t="s">
        <v>64</v>
      </c>
      <c r="J486" t="s">
        <v>24</v>
      </c>
      <c r="K486">
        <v>2018</v>
      </c>
    </row>
    <row r="487" spans="1:11" x14ac:dyDescent="0.25">
      <c r="A487" t="s">
        <v>70</v>
      </c>
      <c r="B487" t="s">
        <v>27</v>
      </c>
      <c r="C487" t="s">
        <v>4</v>
      </c>
      <c r="D487">
        <v>33915</v>
      </c>
      <c r="E487">
        <v>1356.6</v>
      </c>
      <c r="F487">
        <v>32558.400000000001</v>
      </c>
      <c r="G487">
        <v>22610</v>
      </c>
      <c r="H487">
        <v>9948.4000000000015</v>
      </c>
      <c r="I487" t="s">
        <v>67</v>
      </c>
      <c r="J487" t="s">
        <v>18</v>
      </c>
      <c r="K487">
        <v>2018</v>
      </c>
    </row>
    <row r="488" spans="1:11" x14ac:dyDescent="0.25">
      <c r="A488" t="s">
        <v>70</v>
      </c>
      <c r="B488" t="s">
        <v>27</v>
      </c>
      <c r="C488" t="s">
        <v>4</v>
      </c>
      <c r="D488">
        <v>39300</v>
      </c>
      <c r="E488">
        <v>1965</v>
      </c>
      <c r="F488">
        <v>37335</v>
      </c>
      <c r="G488">
        <v>26200</v>
      </c>
      <c r="H488">
        <v>11135</v>
      </c>
      <c r="I488" t="s">
        <v>55</v>
      </c>
      <c r="J488" t="s">
        <v>22</v>
      </c>
      <c r="K488">
        <v>2019</v>
      </c>
    </row>
    <row r="489" spans="1:11" x14ac:dyDescent="0.25">
      <c r="A489" t="s">
        <v>70</v>
      </c>
      <c r="B489" t="s">
        <v>27</v>
      </c>
      <c r="C489" t="s">
        <v>4</v>
      </c>
      <c r="D489">
        <v>57015</v>
      </c>
      <c r="E489">
        <v>3420.9</v>
      </c>
      <c r="F489">
        <v>53594.100000000013</v>
      </c>
      <c r="G489">
        <v>38010</v>
      </c>
      <c r="H489">
        <v>15584.100000000009</v>
      </c>
      <c r="I489" t="s">
        <v>61</v>
      </c>
      <c r="J489" t="s">
        <v>28</v>
      </c>
      <c r="K489">
        <v>2019</v>
      </c>
    </row>
    <row r="490" spans="1:11" x14ac:dyDescent="0.25">
      <c r="A490" t="s">
        <v>70</v>
      </c>
      <c r="B490" t="s">
        <v>27</v>
      </c>
      <c r="C490" t="s">
        <v>4</v>
      </c>
      <c r="D490">
        <v>31515</v>
      </c>
      <c r="E490">
        <v>2206.0500000000002</v>
      </c>
      <c r="F490">
        <v>29308.95</v>
      </c>
      <c r="G490">
        <v>21010</v>
      </c>
      <c r="H490">
        <v>8298.9500000000007</v>
      </c>
      <c r="I490" t="s">
        <v>66</v>
      </c>
      <c r="J490" t="s">
        <v>21</v>
      </c>
      <c r="K490">
        <v>2019</v>
      </c>
    </row>
    <row r="491" spans="1:11" x14ac:dyDescent="0.25">
      <c r="A491" t="s">
        <v>70</v>
      </c>
      <c r="B491" t="s">
        <v>27</v>
      </c>
      <c r="C491" t="s">
        <v>1</v>
      </c>
      <c r="D491">
        <v>7350</v>
      </c>
      <c r="E491">
        <v>588</v>
      </c>
      <c r="F491">
        <v>6762</v>
      </c>
      <c r="G491">
        <v>5390</v>
      </c>
      <c r="H491">
        <v>1372</v>
      </c>
      <c r="I491" t="s">
        <v>68</v>
      </c>
      <c r="J491" t="s">
        <v>24</v>
      </c>
      <c r="K491">
        <v>2019</v>
      </c>
    </row>
    <row r="492" spans="1:11" x14ac:dyDescent="0.25">
      <c r="A492" t="s">
        <v>70</v>
      </c>
      <c r="B492" t="s">
        <v>27</v>
      </c>
      <c r="C492" t="s">
        <v>3</v>
      </c>
      <c r="D492">
        <v>37515</v>
      </c>
      <c r="E492">
        <v>3001.2</v>
      </c>
      <c r="F492">
        <v>34513.800000000003</v>
      </c>
      <c r="G492">
        <v>25010</v>
      </c>
      <c r="H492">
        <v>9503.8000000000029</v>
      </c>
      <c r="I492" t="s">
        <v>58</v>
      </c>
      <c r="J492" t="s">
        <v>19</v>
      </c>
      <c r="K492">
        <v>2019</v>
      </c>
    </row>
    <row r="493" spans="1:11" x14ac:dyDescent="0.25">
      <c r="A493" t="s">
        <v>70</v>
      </c>
      <c r="B493" t="s">
        <v>27</v>
      </c>
      <c r="C493" t="s">
        <v>4</v>
      </c>
      <c r="D493">
        <v>18405</v>
      </c>
      <c r="E493">
        <v>1656.45</v>
      </c>
      <c r="F493">
        <v>16748.55</v>
      </c>
      <c r="G493">
        <v>12270</v>
      </c>
      <c r="H493">
        <v>4478.5499999999993</v>
      </c>
      <c r="I493" t="s">
        <v>60</v>
      </c>
      <c r="J493" t="s">
        <v>23</v>
      </c>
      <c r="K493">
        <v>2019</v>
      </c>
    </row>
    <row r="494" spans="1:11" x14ac:dyDescent="0.25">
      <c r="A494" t="s">
        <v>70</v>
      </c>
      <c r="B494" t="s">
        <v>27</v>
      </c>
      <c r="C494" t="s">
        <v>6</v>
      </c>
      <c r="D494">
        <v>18405</v>
      </c>
      <c r="E494">
        <v>1656.45</v>
      </c>
      <c r="F494">
        <v>16748.55</v>
      </c>
      <c r="G494">
        <v>12270</v>
      </c>
      <c r="H494">
        <v>4478.5499999999993</v>
      </c>
      <c r="I494" t="s">
        <v>60</v>
      </c>
      <c r="J494" t="s">
        <v>23</v>
      </c>
      <c r="K494">
        <v>2019</v>
      </c>
    </row>
    <row r="495" spans="1:11" x14ac:dyDescent="0.25">
      <c r="A495" t="s">
        <v>70</v>
      </c>
      <c r="B495" t="s">
        <v>27</v>
      </c>
      <c r="C495" t="s">
        <v>3</v>
      </c>
      <c r="D495">
        <v>31080</v>
      </c>
      <c r="E495">
        <v>3108</v>
      </c>
      <c r="F495">
        <v>27972</v>
      </c>
      <c r="G495">
        <v>20720</v>
      </c>
      <c r="H495">
        <v>7252</v>
      </c>
      <c r="I495" t="s">
        <v>54</v>
      </c>
      <c r="J495" t="s">
        <v>18</v>
      </c>
      <c r="K495">
        <v>2019</v>
      </c>
    </row>
    <row r="496" spans="1:11" x14ac:dyDescent="0.25">
      <c r="A496" t="s">
        <v>70</v>
      </c>
      <c r="B496" t="s">
        <v>27</v>
      </c>
      <c r="C496" t="s">
        <v>4</v>
      </c>
      <c r="D496">
        <v>32505</v>
      </c>
      <c r="E496">
        <v>3250.5</v>
      </c>
      <c r="F496">
        <v>29254.5</v>
      </c>
      <c r="G496">
        <v>21670</v>
      </c>
      <c r="H496">
        <v>7584.5</v>
      </c>
      <c r="I496" t="s">
        <v>59</v>
      </c>
      <c r="J496" t="s">
        <v>23</v>
      </c>
      <c r="K496">
        <v>2018</v>
      </c>
    </row>
    <row r="497" spans="1:11" x14ac:dyDescent="0.25">
      <c r="A497" t="s">
        <v>70</v>
      </c>
      <c r="B497" t="s">
        <v>27</v>
      </c>
      <c r="C497" t="s">
        <v>6</v>
      </c>
      <c r="D497">
        <v>32505</v>
      </c>
      <c r="E497">
        <v>3250.5</v>
      </c>
      <c r="F497">
        <v>29254.5</v>
      </c>
      <c r="G497">
        <v>21670</v>
      </c>
      <c r="H497">
        <v>7584.5</v>
      </c>
      <c r="I497" t="s">
        <v>59</v>
      </c>
      <c r="J497" t="s">
        <v>23</v>
      </c>
      <c r="K497">
        <v>2018</v>
      </c>
    </row>
    <row r="498" spans="1:11" x14ac:dyDescent="0.25">
      <c r="A498" t="s">
        <v>70</v>
      </c>
      <c r="B498" t="s">
        <v>27</v>
      </c>
      <c r="C498" t="s">
        <v>7</v>
      </c>
      <c r="D498">
        <v>31080</v>
      </c>
      <c r="E498">
        <v>3108</v>
      </c>
      <c r="F498">
        <v>27972</v>
      </c>
      <c r="G498">
        <v>20720</v>
      </c>
      <c r="H498">
        <v>7252</v>
      </c>
      <c r="I498" t="s">
        <v>54</v>
      </c>
      <c r="J498" t="s">
        <v>18</v>
      </c>
      <c r="K498">
        <v>2019</v>
      </c>
    </row>
    <row r="499" spans="1:11" x14ac:dyDescent="0.25">
      <c r="A499" t="s">
        <v>70</v>
      </c>
      <c r="B499" t="s">
        <v>27</v>
      </c>
      <c r="C499" t="s">
        <v>6</v>
      </c>
      <c r="D499">
        <v>58117.5</v>
      </c>
      <c r="E499">
        <v>6974.0999999999995</v>
      </c>
      <c r="F499">
        <v>51143.399999999987</v>
      </c>
      <c r="G499">
        <v>38745</v>
      </c>
      <c r="H499">
        <v>12398.399999999991</v>
      </c>
      <c r="I499" t="s">
        <v>57</v>
      </c>
      <c r="J499" t="s">
        <v>20</v>
      </c>
      <c r="K499">
        <v>2019</v>
      </c>
    </row>
    <row r="500" spans="1:11" x14ac:dyDescent="0.25">
      <c r="A500" t="s">
        <v>70</v>
      </c>
      <c r="B500" t="s">
        <v>27</v>
      </c>
      <c r="C500" t="s">
        <v>5</v>
      </c>
      <c r="D500">
        <v>59962.5</v>
      </c>
      <c r="E500">
        <v>7795.125</v>
      </c>
      <c r="F500">
        <v>52167.375</v>
      </c>
      <c r="G500">
        <v>39975</v>
      </c>
      <c r="H500">
        <v>12192.375</v>
      </c>
      <c r="I500" t="s">
        <v>53</v>
      </c>
      <c r="J500" t="s">
        <v>15</v>
      </c>
      <c r="K500">
        <v>2019</v>
      </c>
    </row>
    <row r="501" spans="1:11" x14ac:dyDescent="0.25">
      <c r="A501" t="s">
        <v>70</v>
      </c>
      <c r="B501" t="s">
        <v>27</v>
      </c>
      <c r="C501" t="s">
        <v>5</v>
      </c>
      <c r="D501">
        <v>42390</v>
      </c>
      <c r="E501">
        <v>6358.5</v>
      </c>
      <c r="F501">
        <v>36031.5</v>
      </c>
      <c r="G501">
        <v>28260</v>
      </c>
      <c r="H501">
        <v>7771.5</v>
      </c>
      <c r="I501" t="s">
        <v>65</v>
      </c>
      <c r="J501" t="s">
        <v>25</v>
      </c>
      <c r="K501">
        <v>2019</v>
      </c>
    </row>
    <row r="502" spans="1:11" x14ac:dyDescent="0.25">
      <c r="A502" t="s">
        <v>71</v>
      </c>
      <c r="B502" t="s">
        <v>9</v>
      </c>
      <c r="C502" t="s">
        <v>6</v>
      </c>
      <c r="D502">
        <v>295800</v>
      </c>
      <c r="E502">
        <v>2958</v>
      </c>
      <c r="F502">
        <v>292842</v>
      </c>
      <c r="G502">
        <v>246500</v>
      </c>
      <c r="H502">
        <v>46342</v>
      </c>
      <c r="I502" t="s">
        <v>55</v>
      </c>
      <c r="J502" t="s">
        <v>22</v>
      </c>
      <c r="K502">
        <v>2019</v>
      </c>
    </row>
    <row r="503" spans="1:11" x14ac:dyDescent="0.25">
      <c r="A503" t="s">
        <v>71</v>
      </c>
      <c r="B503" t="s">
        <v>9</v>
      </c>
      <c r="C503" t="s">
        <v>1</v>
      </c>
      <c r="D503">
        <v>64200</v>
      </c>
      <c r="E503">
        <v>1284</v>
      </c>
      <c r="F503">
        <v>62916</v>
      </c>
      <c r="G503">
        <v>58850.000000000007</v>
      </c>
      <c r="H503">
        <v>4065.9999999999932</v>
      </c>
      <c r="I503" t="s">
        <v>59</v>
      </c>
      <c r="J503" t="s">
        <v>23</v>
      </c>
      <c r="K503">
        <v>2018</v>
      </c>
    </row>
    <row r="504" spans="1:11" x14ac:dyDescent="0.25">
      <c r="A504" t="s">
        <v>71</v>
      </c>
      <c r="B504" t="s">
        <v>9</v>
      </c>
      <c r="C504" t="s">
        <v>4</v>
      </c>
      <c r="D504">
        <v>518400</v>
      </c>
      <c r="E504">
        <v>10368</v>
      </c>
      <c r="F504">
        <v>508032</v>
      </c>
      <c r="G504">
        <v>432000</v>
      </c>
      <c r="H504">
        <v>76032</v>
      </c>
      <c r="I504" t="s">
        <v>65</v>
      </c>
      <c r="J504" t="s">
        <v>25</v>
      </c>
      <c r="K504">
        <v>2019</v>
      </c>
    </row>
    <row r="505" spans="1:11" x14ac:dyDescent="0.25">
      <c r="A505" t="s">
        <v>71</v>
      </c>
      <c r="B505" t="s">
        <v>9</v>
      </c>
      <c r="C505" t="s">
        <v>6</v>
      </c>
      <c r="D505">
        <v>64200</v>
      </c>
      <c r="E505">
        <v>1284</v>
      </c>
      <c r="F505">
        <v>62916</v>
      </c>
      <c r="G505">
        <v>53500</v>
      </c>
      <c r="H505">
        <v>9416</v>
      </c>
      <c r="I505" t="s">
        <v>59</v>
      </c>
      <c r="J505" t="s">
        <v>23</v>
      </c>
      <c r="K505">
        <v>2018</v>
      </c>
    </row>
    <row r="506" spans="1:11" x14ac:dyDescent="0.25">
      <c r="A506" t="s">
        <v>71</v>
      </c>
      <c r="B506" t="s">
        <v>9</v>
      </c>
      <c r="C506" t="s">
        <v>7</v>
      </c>
      <c r="D506">
        <v>77700</v>
      </c>
      <c r="E506">
        <v>1554</v>
      </c>
      <c r="F506">
        <v>76146</v>
      </c>
      <c r="G506">
        <v>64750</v>
      </c>
      <c r="H506">
        <v>11396</v>
      </c>
      <c r="I506" t="s">
        <v>58</v>
      </c>
      <c r="J506" t="s">
        <v>19</v>
      </c>
      <c r="K506">
        <v>2019</v>
      </c>
    </row>
    <row r="507" spans="1:11" x14ac:dyDescent="0.25">
      <c r="A507" t="s">
        <v>71</v>
      </c>
      <c r="B507" t="s">
        <v>9</v>
      </c>
      <c r="C507" t="s">
        <v>1</v>
      </c>
      <c r="D507">
        <v>206700</v>
      </c>
      <c r="E507">
        <v>6201</v>
      </c>
      <c r="F507">
        <v>200499</v>
      </c>
      <c r="G507">
        <v>189475</v>
      </c>
      <c r="H507">
        <v>11023.999999999971</v>
      </c>
      <c r="I507" t="s">
        <v>56</v>
      </c>
      <c r="J507" t="s">
        <v>17</v>
      </c>
      <c r="K507">
        <v>2019</v>
      </c>
    </row>
    <row r="508" spans="1:11" x14ac:dyDescent="0.25">
      <c r="A508" t="s">
        <v>71</v>
      </c>
      <c r="B508" t="s">
        <v>9</v>
      </c>
      <c r="C508" t="s">
        <v>4</v>
      </c>
      <c r="D508">
        <v>206700</v>
      </c>
      <c r="E508">
        <v>6201</v>
      </c>
      <c r="F508">
        <v>200499</v>
      </c>
      <c r="G508">
        <v>172250</v>
      </c>
      <c r="H508">
        <v>28249</v>
      </c>
      <c r="I508" t="s">
        <v>56</v>
      </c>
      <c r="J508" t="s">
        <v>17</v>
      </c>
      <c r="K508">
        <v>2019</v>
      </c>
    </row>
    <row r="509" spans="1:11" x14ac:dyDescent="0.25">
      <c r="A509" t="s">
        <v>71</v>
      </c>
      <c r="B509" t="s">
        <v>9</v>
      </c>
      <c r="C509" t="s">
        <v>1</v>
      </c>
      <c r="D509">
        <v>606300</v>
      </c>
      <c r="E509">
        <v>24252</v>
      </c>
      <c r="F509">
        <v>582048</v>
      </c>
      <c r="G509">
        <v>555775</v>
      </c>
      <c r="H509">
        <v>26273</v>
      </c>
      <c r="I509" t="s">
        <v>60</v>
      </c>
      <c r="J509" t="s">
        <v>23</v>
      </c>
      <c r="K509">
        <v>2019</v>
      </c>
    </row>
    <row r="510" spans="1:11" x14ac:dyDescent="0.25">
      <c r="A510" t="s">
        <v>71</v>
      </c>
      <c r="B510" t="s">
        <v>9</v>
      </c>
      <c r="C510" t="s">
        <v>3</v>
      </c>
      <c r="D510">
        <v>557700</v>
      </c>
      <c r="E510">
        <v>22308</v>
      </c>
      <c r="F510">
        <v>535392</v>
      </c>
      <c r="G510">
        <v>464750</v>
      </c>
      <c r="H510">
        <v>70642</v>
      </c>
      <c r="I510" t="s">
        <v>66</v>
      </c>
      <c r="J510" t="s">
        <v>21</v>
      </c>
      <c r="K510">
        <v>2019</v>
      </c>
    </row>
    <row r="511" spans="1:11" x14ac:dyDescent="0.25">
      <c r="A511" t="s">
        <v>71</v>
      </c>
      <c r="B511" t="s">
        <v>9</v>
      </c>
      <c r="C511" t="s">
        <v>3</v>
      </c>
      <c r="D511">
        <v>606300</v>
      </c>
      <c r="E511">
        <v>24252</v>
      </c>
      <c r="F511">
        <v>582048</v>
      </c>
      <c r="G511">
        <v>505250</v>
      </c>
      <c r="H511">
        <v>76798</v>
      </c>
      <c r="I511" t="s">
        <v>60</v>
      </c>
      <c r="J511" t="s">
        <v>23</v>
      </c>
      <c r="K511">
        <v>2019</v>
      </c>
    </row>
    <row r="512" spans="1:11" x14ac:dyDescent="0.25">
      <c r="A512" t="s">
        <v>71</v>
      </c>
      <c r="B512" t="s">
        <v>9</v>
      </c>
      <c r="C512" t="s">
        <v>4</v>
      </c>
      <c r="D512">
        <v>424350</v>
      </c>
      <c r="E512">
        <v>16974</v>
      </c>
      <c r="F512">
        <v>407376</v>
      </c>
      <c r="G512">
        <v>353625</v>
      </c>
      <c r="H512">
        <v>53751</v>
      </c>
      <c r="I512" t="s">
        <v>61</v>
      </c>
      <c r="J512" t="s">
        <v>28</v>
      </c>
      <c r="K512">
        <v>2019</v>
      </c>
    </row>
    <row r="513" spans="1:11" x14ac:dyDescent="0.25">
      <c r="A513" t="s">
        <v>71</v>
      </c>
      <c r="B513" t="s">
        <v>9</v>
      </c>
      <c r="C513" t="s">
        <v>5</v>
      </c>
      <c r="D513">
        <v>375000</v>
      </c>
      <c r="E513">
        <v>18750</v>
      </c>
      <c r="F513">
        <v>356250</v>
      </c>
      <c r="G513">
        <v>312500</v>
      </c>
      <c r="H513">
        <v>43750</v>
      </c>
      <c r="I513" t="s">
        <v>54</v>
      </c>
      <c r="J513" t="s">
        <v>18</v>
      </c>
      <c r="K513">
        <v>2019</v>
      </c>
    </row>
    <row r="514" spans="1:11" x14ac:dyDescent="0.25">
      <c r="A514" t="s">
        <v>71</v>
      </c>
      <c r="B514" t="s">
        <v>9</v>
      </c>
      <c r="C514" t="s">
        <v>7</v>
      </c>
      <c r="D514">
        <v>375000</v>
      </c>
      <c r="E514">
        <v>18750</v>
      </c>
      <c r="F514">
        <v>356250</v>
      </c>
      <c r="G514">
        <v>312500</v>
      </c>
      <c r="H514">
        <v>43750</v>
      </c>
      <c r="I514" t="s">
        <v>54</v>
      </c>
      <c r="J514" t="s">
        <v>18</v>
      </c>
      <c r="K514">
        <v>2019</v>
      </c>
    </row>
    <row r="515" spans="1:11" x14ac:dyDescent="0.25">
      <c r="A515" t="s">
        <v>71</v>
      </c>
      <c r="B515" t="s">
        <v>9</v>
      </c>
      <c r="C515" t="s">
        <v>4</v>
      </c>
      <c r="D515">
        <v>336900</v>
      </c>
      <c r="E515">
        <v>23583</v>
      </c>
      <c r="F515">
        <v>313317</v>
      </c>
      <c r="G515">
        <v>280750</v>
      </c>
      <c r="H515">
        <v>32567</v>
      </c>
      <c r="I515" t="s">
        <v>63</v>
      </c>
      <c r="J515" t="s">
        <v>22</v>
      </c>
      <c r="K515">
        <v>2018</v>
      </c>
    </row>
    <row r="516" spans="1:11" x14ac:dyDescent="0.25">
      <c r="A516" t="s">
        <v>71</v>
      </c>
      <c r="B516" t="s">
        <v>9</v>
      </c>
      <c r="C516" t="s">
        <v>3</v>
      </c>
      <c r="D516">
        <v>100200</v>
      </c>
      <c r="E516">
        <v>9018</v>
      </c>
      <c r="F516">
        <v>91182</v>
      </c>
      <c r="G516">
        <v>83500</v>
      </c>
      <c r="H516">
        <v>7682</v>
      </c>
      <c r="I516" t="s">
        <v>67</v>
      </c>
      <c r="J516" t="s">
        <v>18</v>
      </c>
      <c r="K516">
        <v>2018</v>
      </c>
    </row>
    <row r="517" spans="1:11" x14ac:dyDescent="0.25">
      <c r="A517" t="s">
        <v>71</v>
      </c>
      <c r="B517" t="s">
        <v>9</v>
      </c>
      <c r="C517" t="s">
        <v>6</v>
      </c>
      <c r="D517">
        <v>797700</v>
      </c>
      <c r="E517">
        <v>71793</v>
      </c>
      <c r="F517">
        <v>725907</v>
      </c>
      <c r="G517">
        <v>664750</v>
      </c>
      <c r="H517">
        <v>61157</v>
      </c>
      <c r="I517" t="s">
        <v>62</v>
      </c>
      <c r="J517" t="s">
        <v>16</v>
      </c>
      <c r="K517">
        <v>2019</v>
      </c>
    </row>
    <row r="518" spans="1:11" x14ac:dyDescent="0.25">
      <c r="A518" t="s">
        <v>71</v>
      </c>
      <c r="B518" t="s">
        <v>9</v>
      </c>
      <c r="C518" t="s">
        <v>1</v>
      </c>
      <c r="D518">
        <v>843300</v>
      </c>
      <c r="E518">
        <v>92763</v>
      </c>
      <c r="F518">
        <v>750537</v>
      </c>
      <c r="G518">
        <v>773025.00000000012</v>
      </c>
      <c r="H518">
        <v>-22488.00000000012</v>
      </c>
      <c r="I518" t="s">
        <v>57</v>
      </c>
      <c r="J518" t="s">
        <v>20</v>
      </c>
      <c r="K518">
        <v>2019</v>
      </c>
    </row>
    <row r="519" spans="1:11" x14ac:dyDescent="0.25">
      <c r="A519" t="s">
        <v>71</v>
      </c>
      <c r="B519" t="s">
        <v>9</v>
      </c>
      <c r="C519" t="s">
        <v>4</v>
      </c>
      <c r="D519">
        <v>407700</v>
      </c>
      <c r="E519">
        <v>48924</v>
      </c>
      <c r="F519">
        <v>358776</v>
      </c>
      <c r="G519">
        <v>339750</v>
      </c>
      <c r="H519">
        <v>19026</v>
      </c>
      <c r="I519" t="s">
        <v>68</v>
      </c>
      <c r="J519" t="s">
        <v>24</v>
      </c>
      <c r="K519">
        <v>2019</v>
      </c>
    </row>
    <row r="520" spans="1:11" x14ac:dyDescent="0.25">
      <c r="A520" t="s">
        <v>71</v>
      </c>
      <c r="B520" t="s">
        <v>9</v>
      </c>
      <c r="C520" t="s">
        <v>4</v>
      </c>
      <c r="D520">
        <v>242100</v>
      </c>
      <c r="E520">
        <v>31473</v>
      </c>
      <c r="F520">
        <v>210627</v>
      </c>
      <c r="G520">
        <v>201750</v>
      </c>
      <c r="H520">
        <v>8877</v>
      </c>
      <c r="I520" t="s">
        <v>53</v>
      </c>
      <c r="J520" t="s">
        <v>15</v>
      </c>
      <c r="K520">
        <v>2019</v>
      </c>
    </row>
    <row r="521" spans="1:11" x14ac:dyDescent="0.25">
      <c r="A521" t="s">
        <v>71</v>
      </c>
      <c r="B521" t="s">
        <v>9</v>
      </c>
      <c r="C521" t="s">
        <v>5</v>
      </c>
      <c r="D521">
        <v>760800</v>
      </c>
      <c r="E521">
        <v>106512</v>
      </c>
      <c r="F521">
        <v>654288</v>
      </c>
      <c r="G521">
        <v>634000</v>
      </c>
      <c r="H521">
        <v>20288</v>
      </c>
      <c r="I521" t="s">
        <v>64</v>
      </c>
      <c r="J521" t="s">
        <v>24</v>
      </c>
      <c r="K521">
        <v>2018</v>
      </c>
    </row>
    <row r="522" spans="1:11" x14ac:dyDescent="0.25">
      <c r="A522" t="s">
        <v>71</v>
      </c>
      <c r="B522" t="s">
        <v>8</v>
      </c>
      <c r="C522" t="s">
        <v>6</v>
      </c>
      <c r="D522">
        <v>600300</v>
      </c>
      <c r="E522">
        <v>0</v>
      </c>
      <c r="F522">
        <v>600300</v>
      </c>
      <c r="G522">
        <v>500250</v>
      </c>
      <c r="H522">
        <v>100050</v>
      </c>
      <c r="I522" t="s">
        <v>62</v>
      </c>
      <c r="J522" t="s">
        <v>16</v>
      </c>
      <c r="K522">
        <v>2019</v>
      </c>
    </row>
    <row r="523" spans="1:11" x14ac:dyDescent="0.25">
      <c r="A523" t="s">
        <v>71</v>
      </c>
      <c r="B523" t="s">
        <v>8</v>
      </c>
      <c r="C523" t="s">
        <v>4</v>
      </c>
      <c r="D523">
        <v>574800</v>
      </c>
      <c r="E523">
        <v>11496</v>
      </c>
      <c r="F523">
        <v>563304</v>
      </c>
      <c r="G523">
        <v>479000</v>
      </c>
      <c r="H523">
        <v>84304</v>
      </c>
      <c r="I523" t="s">
        <v>54</v>
      </c>
      <c r="J523" t="s">
        <v>18</v>
      </c>
      <c r="K523">
        <v>2019</v>
      </c>
    </row>
    <row r="524" spans="1:11" x14ac:dyDescent="0.25">
      <c r="A524" t="s">
        <v>71</v>
      </c>
      <c r="B524" t="s">
        <v>8</v>
      </c>
      <c r="C524" t="s">
        <v>7</v>
      </c>
      <c r="D524">
        <v>574800</v>
      </c>
      <c r="E524">
        <v>11496</v>
      </c>
      <c r="F524">
        <v>563304</v>
      </c>
      <c r="G524">
        <v>479000</v>
      </c>
      <c r="H524">
        <v>84304</v>
      </c>
      <c r="I524" t="s">
        <v>54</v>
      </c>
      <c r="J524" t="s">
        <v>18</v>
      </c>
      <c r="K524">
        <v>2019</v>
      </c>
    </row>
    <row r="525" spans="1:11" x14ac:dyDescent="0.25">
      <c r="A525" t="s">
        <v>71</v>
      </c>
      <c r="B525" t="s">
        <v>8</v>
      </c>
      <c r="C525" t="s">
        <v>6</v>
      </c>
      <c r="D525">
        <v>562200</v>
      </c>
      <c r="E525">
        <v>16866</v>
      </c>
      <c r="F525">
        <v>545334</v>
      </c>
      <c r="G525">
        <v>468500</v>
      </c>
      <c r="H525">
        <v>76834</v>
      </c>
      <c r="I525" t="s">
        <v>66</v>
      </c>
      <c r="J525" t="s">
        <v>21</v>
      </c>
      <c r="K525">
        <v>2019</v>
      </c>
    </row>
    <row r="526" spans="1:11" x14ac:dyDescent="0.25">
      <c r="A526" t="s">
        <v>71</v>
      </c>
      <c r="B526" t="s">
        <v>8</v>
      </c>
      <c r="C526" t="s">
        <v>6</v>
      </c>
      <c r="D526">
        <v>730800</v>
      </c>
      <c r="E526">
        <v>43848</v>
      </c>
      <c r="F526">
        <v>686952</v>
      </c>
      <c r="G526">
        <v>609000</v>
      </c>
      <c r="H526">
        <v>77952</v>
      </c>
      <c r="I526" t="s">
        <v>67</v>
      </c>
      <c r="J526" t="s">
        <v>18</v>
      </c>
      <c r="K526">
        <v>2018</v>
      </c>
    </row>
    <row r="527" spans="1:11" x14ac:dyDescent="0.25">
      <c r="A527" t="s">
        <v>71</v>
      </c>
      <c r="B527" t="s">
        <v>8</v>
      </c>
      <c r="C527" t="s">
        <v>4</v>
      </c>
      <c r="D527">
        <v>510600</v>
      </c>
      <c r="E527">
        <v>35742</v>
      </c>
      <c r="F527">
        <v>474858</v>
      </c>
      <c r="G527">
        <v>425500</v>
      </c>
      <c r="H527">
        <v>49358</v>
      </c>
      <c r="I527" t="s">
        <v>65</v>
      </c>
      <c r="J527" t="s">
        <v>25</v>
      </c>
      <c r="K527">
        <v>2019</v>
      </c>
    </row>
    <row r="528" spans="1:11" x14ac:dyDescent="0.25">
      <c r="A528" t="s">
        <v>71</v>
      </c>
      <c r="B528" t="s">
        <v>8</v>
      </c>
      <c r="C528" t="s">
        <v>4</v>
      </c>
      <c r="D528">
        <v>421200</v>
      </c>
      <c r="E528">
        <v>29484</v>
      </c>
      <c r="F528">
        <v>391716</v>
      </c>
      <c r="G528">
        <v>351000</v>
      </c>
      <c r="H528">
        <v>40716</v>
      </c>
      <c r="I528" t="s">
        <v>64</v>
      </c>
      <c r="J528" t="s">
        <v>24</v>
      </c>
      <c r="K528">
        <v>2018</v>
      </c>
    </row>
    <row r="529" spans="1:11" x14ac:dyDescent="0.25">
      <c r="A529" t="s">
        <v>71</v>
      </c>
      <c r="B529" t="s">
        <v>8</v>
      </c>
      <c r="C529" t="s">
        <v>3</v>
      </c>
      <c r="D529">
        <v>384900</v>
      </c>
      <c r="E529">
        <v>30792</v>
      </c>
      <c r="F529">
        <v>354108</v>
      </c>
      <c r="G529">
        <v>320750</v>
      </c>
      <c r="H529">
        <v>33358</v>
      </c>
      <c r="I529" t="s">
        <v>63</v>
      </c>
      <c r="J529" t="s">
        <v>22</v>
      </c>
      <c r="K529">
        <v>2018</v>
      </c>
    </row>
    <row r="530" spans="1:11" x14ac:dyDescent="0.25">
      <c r="A530" t="s">
        <v>71</v>
      </c>
      <c r="B530" t="s">
        <v>8</v>
      </c>
      <c r="C530" t="s">
        <v>6</v>
      </c>
      <c r="D530">
        <v>640200</v>
      </c>
      <c r="E530">
        <v>51216</v>
      </c>
      <c r="F530">
        <v>588984</v>
      </c>
      <c r="G530">
        <v>533500</v>
      </c>
      <c r="H530">
        <v>55484</v>
      </c>
      <c r="I530" t="s">
        <v>55</v>
      </c>
      <c r="J530" t="s">
        <v>22</v>
      </c>
      <c r="K530">
        <v>2019</v>
      </c>
    </row>
    <row r="531" spans="1:11" x14ac:dyDescent="0.25">
      <c r="A531" t="s">
        <v>71</v>
      </c>
      <c r="B531" t="s">
        <v>8</v>
      </c>
      <c r="C531" t="s">
        <v>1</v>
      </c>
      <c r="D531">
        <v>328200</v>
      </c>
      <c r="E531">
        <v>29538</v>
      </c>
      <c r="F531">
        <v>298662</v>
      </c>
      <c r="G531">
        <v>300850</v>
      </c>
      <c r="H531">
        <v>-2188</v>
      </c>
      <c r="I531" t="s">
        <v>56</v>
      </c>
      <c r="J531" t="s">
        <v>17</v>
      </c>
      <c r="K531">
        <v>2019</v>
      </c>
    </row>
    <row r="532" spans="1:11" x14ac:dyDescent="0.25">
      <c r="A532" t="s">
        <v>71</v>
      </c>
      <c r="B532" t="s">
        <v>8</v>
      </c>
      <c r="C532" t="s">
        <v>3</v>
      </c>
      <c r="D532">
        <v>1140750</v>
      </c>
      <c r="E532">
        <v>102667.5</v>
      </c>
      <c r="F532">
        <v>1038082.5</v>
      </c>
      <c r="G532">
        <v>950625</v>
      </c>
      <c r="H532">
        <v>87457.5</v>
      </c>
      <c r="I532" t="s">
        <v>61</v>
      </c>
      <c r="J532" t="s">
        <v>28</v>
      </c>
      <c r="K532">
        <v>2019</v>
      </c>
    </row>
    <row r="533" spans="1:11" x14ac:dyDescent="0.25">
      <c r="A533" t="s">
        <v>71</v>
      </c>
      <c r="B533" t="s">
        <v>8</v>
      </c>
      <c r="C533" t="s">
        <v>4</v>
      </c>
      <c r="D533">
        <v>328200</v>
      </c>
      <c r="E533">
        <v>29538</v>
      </c>
      <c r="F533">
        <v>298662</v>
      </c>
      <c r="G533">
        <v>273500</v>
      </c>
      <c r="H533">
        <v>25162</v>
      </c>
      <c r="I533" t="s">
        <v>56</v>
      </c>
      <c r="J533" t="s">
        <v>17</v>
      </c>
      <c r="K533">
        <v>2019</v>
      </c>
    </row>
    <row r="534" spans="1:11" x14ac:dyDescent="0.25">
      <c r="A534" t="s">
        <v>71</v>
      </c>
      <c r="B534" t="s">
        <v>8</v>
      </c>
      <c r="C534" t="s">
        <v>5</v>
      </c>
      <c r="D534">
        <v>1138050</v>
      </c>
      <c r="E534">
        <v>102424.5</v>
      </c>
      <c r="F534">
        <v>1035625.5</v>
      </c>
      <c r="G534">
        <v>948375</v>
      </c>
      <c r="H534">
        <v>87250.5</v>
      </c>
      <c r="I534" t="s">
        <v>57</v>
      </c>
      <c r="J534" t="s">
        <v>20</v>
      </c>
      <c r="K534">
        <v>2019</v>
      </c>
    </row>
    <row r="535" spans="1:11" x14ac:dyDescent="0.25">
      <c r="A535" t="s">
        <v>71</v>
      </c>
      <c r="B535" t="s">
        <v>8</v>
      </c>
      <c r="C535" t="s">
        <v>4</v>
      </c>
      <c r="D535">
        <v>261900</v>
      </c>
      <c r="E535">
        <v>28809</v>
      </c>
      <c r="F535">
        <v>233091</v>
      </c>
      <c r="G535">
        <v>218250</v>
      </c>
      <c r="H535">
        <v>14841</v>
      </c>
      <c r="I535" t="s">
        <v>53</v>
      </c>
      <c r="J535" t="s">
        <v>15</v>
      </c>
      <c r="K535">
        <v>2019</v>
      </c>
    </row>
    <row r="536" spans="1:11" x14ac:dyDescent="0.25">
      <c r="A536" t="s">
        <v>71</v>
      </c>
      <c r="B536" t="s">
        <v>8</v>
      </c>
      <c r="C536" t="s">
        <v>4</v>
      </c>
      <c r="D536">
        <v>409800</v>
      </c>
      <c r="E536">
        <v>45078</v>
      </c>
      <c r="F536">
        <v>364722</v>
      </c>
      <c r="G536">
        <v>341500</v>
      </c>
      <c r="H536">
        <v>23222</v>
      </c>
      <c r="I536" t="s">
        <v>68</v>
      </c>
      <c r="J536" t="s">
        <v>24</v>
      </c>
      <c r="K536">
        <v>2019</v>
      </c>
    </row>
    <row r="537" spans="1:11" x14ac:dyDescent="0.25">
      <c r="A537" t="s">
        <v>71</v>
      </c>
      <c r="B537" t="s">
        <v>8</v>
      </c>
      <c r="C537" t="s">
        <v>1</v>
      </c>
      <c r="D537">
        <v>448800</v>
      </c>
      <c r="E537">
        <v>62832</v>
      </c>
      <c r="F537">
        <v>385968</v>
      </c>
      <c r="G537">
        <v>411400.00000000012</v>
      </c>
      <c r="H537">
        <v>-25432.000000000058</v>
      </c>
      <c r="I537" t="s">
        <v>60</v>
      </c>
      <c r="J537" t="s">
        <v>23</v>
      </c>
      <c r="K537">
        <v>2019</v>
      </c>
    </row>
    <row r="538" spans="1:11" x14ac:dyDescent="0.25">
      <c r="A538" t="s">
        <v>71</v>
      </c>
      <c r="B538" t="s">
        <v>8</v>
      </c>
      <c r="C538" t="s">
        <v>5</v>
      </c>
      <c r="D538">
        <v>80700</v>
      </c>
      <c r="E538">
        <v>11298</v>
      </c>
      <c r="F538">
        <v>69402</v>
      </c>
      <c r="G538">
        <v>67250</v>
      </c>
      <c r="H538">
        <v>2152</v>
      </c>
      <c r="I538" t="s">
        <v>59</v>
      </c>
      <c r="J538" t="s">
        <v>23</v>
      </c>
      <c r="K538">
        <v>2018</v>
      </c>
    </row>
    <row r="539" spans="1:11" x14ac:dyDescent="0.25">
      <c r="A539" t="s">
        <v>71</v>
      </c>
      <c r="B539" t="s">
        <v>8</v>
      </c>
      <c r="C539" t="s">
        <v>6</v>
      </c>
      <c r="D539">
        <v>80700</v>
      </c>
      <c r="E539">
        <v>11298</v>
      </c>
      <c r="F539">
        <v>69402</v>
      </c>
      <c r="G539">
        <v>67250</v>
      </c>
      <c r="H539">
        <v>2152</v>
      </c>
      <c r="I539" t="s">
        <v>59</v>
      </c>
      <c r="J539" t="s">
        <v>23</v>
      </c>
      <c r="K539">
        <v>2018</v>
      </c>
    </row>
    <row r="540" spans="1:11" x14ac:dyDescent="0.25">
      <c r="A540" t="s">
        <v>71</v>
      </c>
      <c r="B540" t="s">
        <v>8</v>
      </c>
      <c r="C540" t="s">
        <v>6</v>
      </c>
      <c r="D540">
        <v>448800</v>
      </c>
      <c r="E540">
        <v>62832</v>
      </c>
      <c r="F540">
        <v>385968</v>
      </c>
      <c r="G540">
        <v>374000</v>
      </c>
      <c r="H540">
        <v>11968</v>
      </c>
      <c r="I540" t="s">
        <v>60</v>
      </c>
      <c r="J540" t="s">
        <v>23</v>
      </c>
      <c r="K540">
        <v>2019</v>
      </c>
    </row>
    <row r="541" spans="1:11" x14ac:dyDescent="0.25">
      <c r="A541" t="s">
        <v>71</v>
      </c>
      <c r="B541" t="s">
        <v>8</v>
      </c>
      <c r="C541" t="s">
        <v>7</v>
      </c>
      <c r="D541">
        <v>266400</v>
      </c>
      <c r="E541">
        <v>37296</v>
      </c>
      <c r="F541">
        <v>229104</v>
      </c>
      <c r="G541">
        <v>222000</v>
      </c>
      <c r="H541">
        <v>7104</v>
      </c>
      <c r="I541" t="s">
        <v>58</v>
      </c>
      <c r="J541" t="s">
        <v>19</v>
      </c>
      <c r="K541">
        <v>2019</v>
      </c>
    </row>
    <row r="542" spans="1:11" x14ac:dyDescent="0.25">
      <c r="A542" t="s">
        <v>71</v>
      </c>
      <c r="B542" t="s">
        <v>26</v>
      </c>
      <c r="C542" t="s">
        <v>3</v>
      </c>
      <c r="D542">
        <v>287400</v>
      </c>
      <c r="E542">
        <v>0</v>
      </c>
      <c r="F542">
        <v>287400</v>
      </c>
      <c r="G542">
        <v>239500</v>
      </c>
      <c r="H542">
        <v>47900</v>
      </c>
      <c r="I542" t="s">
        <v>66</v>
      </c>
      <c r="J542" t="s">
        <v>21</v>
      </c>
      <c r="K542">
        <v>2019</v>
      </c>
    </row>
    <row r="543" spans="1:11" x14ac:dyDescent="0.25">
      <c r="A543" t="s">
        <v>71</v>
      </c>
      <c r="B543" t="s">
        <v>26</v>
      </c>
      <c r="C543" t="s">
        <v>4</v>
      </c>
      <c r="D543">
        <v>236400</v>
      </c>
      <c r="E543">
        <v>0</v>
      </c>
      <c r="F543">
        <v>236400</v>
      </c>
      <c r="G543">
        <v>197000</v>
      </c>
      <c r="H543">
        <v>39400</v>
      </c>
      <c r="I543" t="s">
        <v>63</v>
      </c>
      <c r="J543" t="s">
        <v>22</v>
      </c>
      <c r="K543">
        <v>2018</v>
      </c>
    </row>
    <row r="544" spans="1:11" x14ac:dyDescent="0.25">
      <c r="A544" t="s">
        <v>71</v>
      </c>
      <c r="B544" t="s">
        <v>26</v>
      </c>
      <c r="C544" t="s">
        <v>1</v>
      </c>
      <c r="D544">
        <v>148200</v>
      </c>
      <c r="E544">
        <v>1482</v>
      </c>
      <c r="F544">
        <v>146718</v>
      </c>
      <c r="G544">
        <v>135850</v>
      </c>
      <c r="H544">
        <v>10868</v>
      </c>
      <c r="I544" t="s">
        <v>59</v>
      </c>
      <c r="J544" t="s">
        <v>23</v>
      </c>
      <c r="K544">
        <v>2018</v>
      </c>
    </row>
    <row r="545" spans="1:11" x14ac:dyDescent="0.25">
      <c r="A545" t="s">
        <v>71</v>
      </c>
      <c r="B545" t="s">
        <v>26</v>
      </c>
      <c r="C545" t="s">
        <v>6</v>
      </c>
      <c r="D545">
        <v>148200</v>
      </c>
      <c r="E545">
        <v>1482</v>
      </c>
      <c r="F545">
        <v>146718</v>
      </c>
      <c r="G545">
        <v>123500</v>
      </c>
      <c r="H545">
        <v>23218</v>
      </c>
      <c r="I545" t="s">
        <v>59</v>
      </c>
      <c r="J545" t="s">
        <v>23</v>
      </c>
      <c r="K545">
        <v>2018</v>
      </c>
    </row>
    <row r="546" spans="1:11" x14ac:dyDescent="0.25">
      <c r="A546" t="s">
        <v>71</v>
      </c>
      <c r="B546" t="s">
        <v>26</v>
      </c>
      <c r="C546" t="s">
        <v>7</v>
      </c>
      <c r="D546">
        <v>330300</v>
      </c>
      <c r="E546">
        <v>6606</v>
      </c>
      <c r="F546">
        <v>323694</v>
      </c>
      <c r="G546">
        <v>275250</v>
      </c>
      <c r="H546">
        <v>48444</v>
      </c>
      <c r="I546" t="s">
        <v>58</v>
      </c>
      <c r="J546" t="s">
        <v>19</v>
      </c>
      <c r="K546">
        <v>2019</v>
      </c>
    </row>
    <row r="547" spans="1:11" x14ac:dyDescent="0.25">
      <c r="A547" t="s">
        <v>71</v>
      </c>
      <c r="B547" t="s">
        <v>26</v>
      </c>
      <c r="C547" t="s">
        <v>3</v>
      </c>
      <c r="D547">
        <v>330000</v>
      </c>
      <c r="E547">
        <v>16500</v>
      </c>
      <c r="F547">
        <v>313500</v>
      </c>
      <c r="G547">
        <v>275000</v>
      </c>
      <c r="H547">
        <v>38500</v>
      </c>
      <c r="I547" t="s">
        <v>67</v>
      </c>
      <c r="J547" t="s">
        <v>18</v>
      </c>
      <c r="K547">
        <v>2018</v>
      </c>
    </row>
    <row r="548" spans="1:11" x14ac:dyDescent="0.25">
      <c r="A548" t="s">
        <v>71</v>
      </c>
      <c r="B548" t="s">
        <v>26</v>
      </c>
      <c r="C548" t="s">
        <v>4</v>
      </c>
      <c r="D548">
        <v>482100</v>
      </c>
      <c r="E548">
        <v>24105</v>
      </c>
      <c r="F548">
        <v>457995</v>
      </c>
      <c r="G548">
        <v>401750</v>
      </c>
      <c r="H548">
        <v>56245</v>
      </c>
      <c r="I548" t="s">
        <v>61</v>
      </c>
      <c r="J548" t="s">
        <v>28</v>
      </c>
      <c r="K548">
        <v>2019</v>
      </c>
    </row>
    <row r="549" spans="1:11" x14ac:dyDescent="0.25">
      <c r="A549" t="s">
        <v>71</v>
      </c>
      <c r="B549" t="s">
        <v>26</v>
      </c>
      <c r="C549" t="s">
        <v>6</v>
      </c>
      <c r="D549">
        <v>824100</v>
      </c>
      <c r="E549">
        <v>57687</v>
      </c>
      <c r="F549">
        <v>766413</v>
      </c>
      <c r="G549">
        <v>686750</v>
      </c>
      <c r="H549">
        <v>79663</v>
      </c>
      <c r="I549" t="s">
        <v>62</v>
      </c>
      <c r="J549" t="s">
        <v>16</v>
      </c>
      <c r="K549">
        <v>2019</v>
      </c>
    </row>
    <row r="550" spans="1:11" x14ac:dyDescent="0.25">
      <c r="A550" t="s">
        <v>71</v>
      </c>
      <c r="B550" t="s">
        <v>26</v>
      </c>
      <c r="C550" t="s">
        <v>4</v>
      </c>
      <c r="D550">
        <v>738000</v>
      </c>
      <c r="E550">
        <v>59040</v>
      </c>
      <c r="F550">
        <v>678960</v>
      </c>
      <c r="G550">
        <v>615000</v>
      </c>
      <c r="H550">
        <v>63960</v>
      </c>
      <c r="I550" t="s">
        <v>56</v>
      </c>
      <c r="J550" t="s">
        <v>17</v>
      </c>
      <c r="K550">
        <v>2019</v>
      </c>
    </row>
    <row r="551" spans="1:11" x14ac:dyDescent="0.25">
      <c r="A551" t="s">
        <v>71</v>
      </c>
      <c r="B551" t="s">
        <v>26</v>
      </c>
      <c r="C551" t="s">
        <v>5</v>
      </c>
      <c r="D551">
        <v>190500</v>
      </c>
      <c r="E551">
        <v>15240</v>
      </c>
      <c r="F551">
        <v>175260</v>
      </c>
      <c r="G551">
        <v>158750</v>
      </c>
      <c r="H551">
        <v>16510</v>
      </c>
      <c r="I551" t="s">
        <v>54</v>
      </c>
      <c r="J551" t="s">
        <v>18</v>
      </c>
      <c r="K551">
        <v>2019</v>
      </c>
    </row>
    <row r="552" spans="1:11" x14ac:dyDescent="0.25">
      <c r="A552" t="s">
        <v>71</v>
      </c>
      <c r="B552" t="s">
        <v>26</v>
      </c>
      <c r="C552" t="s">
        <v>7</v>
      </c>
      <c r="D552">
        <v>738000</v>
      </c>
      <c r="E552">
        <v>59040</v>
      </c>
      <c r="F552">
        <v>678960</v>
      </c>
      <c r="G552">
        <v>615000</v>
      </c>
      <c r="H552">
        <v>63960</v>
      </c>
      <c r="I552" t="s">
        <v>56</v>
      </c>
      <c r="J552" t="s">
        <v>17</v>
      </c>
      <c r="K552">
        <v>2019</v>
      </c>
    </row>
    <row r="553" spans="1:11" x14ac:dyDescent="0.25">
      <c r="A553" t="s">
        <v>71</v>
      </c>
      <c r="B553" t="s">
        <v>26</v>
      </c>
      <c r="C553" t="s">
        <v>7</v>
      </c>
      <c r="D553">
        <v>190500</v>
      </c>
      <c r="E553">
        <v>15240</v>
      </c>
      <c r="F553">
        <v>175260</v>
      </c>
      <c r="G553">
        <v>158750</v>
      </c>
      <c r="H553">
        <v>16510</v>
      </c>
      <c r="I553" t="s">
        <v>54</v>
      </c>
      <c r="J553" t="s">
        <v>18</v>
      </c>
      <c r="K553">
        <v>2019</v>
      </c>
    </row>
    <row r="554" spans="1:11" x14ac:dyDescent="0.25">
      <c r="A554" t="s">
        <v>71</v>
      </c>
      <c r="B554" t="s">
        <v>26</v>
      </c>
      <c r="C554" t="s">
        <v>4</v>
      </c>
      <c r="D554">
        <v>769500</v>
      </c>
      <c r="E554">
        <v>69255</v>
      </c>
      <c r="F554">
        <v>700245</v>
      </c>
      <c r="G554">
        <v>641250</v>
      </c>
      <c r="H554">
        <v>58995</v>
      </c>
      <c r="I554" t="s">
        <v>53</v>
      </c>
      <c r="J554" t="s">
        <v>15</v>
      </c>
      <c r="K554">
        <v>2019</v>
      </c>
    </row>
    <row r="555" spans="1:11" x14ac:dyDescent="0.25">
      <c r="A555" t="s">
        <v>71</v>
      </c>
      <c r="B555" t="s">
        <v>26</v>
      </c>
      <c r="C555" t="s">
        <v>4</v>
      </c>
      <c r="D555">
        <v>177300</v>
      </c>
      <c r="E555">
        <v>17730</v>
      </c>
      <c r="F555">
        <v>159570</v>
      </c>
      <c r="G555">
        <v>147750</v>
      </c>
      <c r="H555">
        <v>11820</v>
      </c>
      <c r="I555" t="s">
        <v>65</v>
      </c>
      <c r="J555" t="s">
        <v>25</v>
      </c>
      <c r="K555">
        <v>2019</v>
      </c>
    </row>
    <row r="556" spans="1:11" x14ac:dyDescent="0.25">
      <c r="A556" t="s">
        <v>71</v>
      </c>
      <c r="B556" t="s">
        <v>26</v>
      </c>
      <c r="C556" t="s">
        <v>6</v>
      </c>
      <c r="D556">
        <v>129600</v>
      </c>
      <c r="E556">
        <v>12960</v>
      </c>
      <c r="F556">
        <v>116640</v>
      </c>
      <c r="G556">
        <v>108000</v>
      </c>
      <c r="H556">
        <v>8640</v>
      </c>
      <c r="I556" t="s">
        <v>55</v>
      </c>
      <c r="J556" t="s">
        <v>22</v>
      </c>
      <c r="K556">
        <v>2019</v>
      </c>
    </row>
    <row r="557" spans="1:11" x14ac:dyDescent="0.25">
      <c r="A557" t="s">
        <v>71</v>
      </c>
      <c r="B557" t="s">
        <v>26</v>
      </c>
      <c r="C557" t="s">
        <v>4</v>
      </c>
      <c r="D557">
        <v>645000</v>
      </c>
      <c r="E557">
        <v>77400</v>
      </c>
      <c r="F557">
        <v>567600</v>
      </c>
      <c r="G557">
        <v>537500</v>
      </c>
      <c r="H557">
        <v>30100</v>
      </c>
      <c r="I557" t="s">
        <v>68</v>
      </c>
      <c r="J557" t="s">
        <v>24</v>
      </c>
      <c r="K557">
        <v>2019</v>
      </c>
    </row>
    <row r="558" spans="1:11" x14ac:dyDescent="0.25">
      <c r="A558" t="s">
        <v>71</v>
      </c>
      <c r="B558" t="s">
        <v>26</v>
      </c>
      <c r="C558" t="s">
        <v>5</v>
      </c>
      <c r="D558">
        <v>781500</v>
      </c>
      <c r="E558">
        <v>101595</v>
      </c>
      <c r="F558">
        <v>679905</v>
      </c>
      <c r="G558">
        <v>651250</v>
      </c>
      <c r="H558">
        <v>28655</v>
      </c>
      <c r="I558" t="s">
        <v>64</v>
      </c>
      <c r="J558" t="s">
        <v>24</v>
      </c>
      <c r="K558">
        <v>2018</v>
      </c>
    </row>
    <row r="559" spans="1:11" x14ac:dyDescent="0.25">
      <c r="A559" t="s">
        <v>71</v>
      </c>
      <c r="B559" t="s">
        <v>26</v>
      </c>
      <c r="C559" t="s">
        <v>1</v>
      </c>
      <c r="D559">
        <v>240300</v>
      </c>
      <c r="E559">
        <v>33642</v>
      </c>
      <c r="F559">
        <v>206658</v>
      </c>
      <c r="G559">
        <v>220275</v>
      </c>
      <c r="H559">
        <v>-13617.000000000029</v>
      </c>
      <c r="I559" t="s">
        <v>57</v>
      </c>
      <c r="J559" t="s">
        <v>20</v>
      </c>
      <c r="K559">
        <v>2019</v>
      </c>
    </row>
    <row r="560" spans="1:11" x14ac:dyDescent="0.25">
      <c r="A560" t="s">
        <v>71</v>
      </c>
      <c r="B560" t="s">
        <v>26</v>
      </c>
      <c r="C560" t="s">
        <v>3</v>
      </c>
      <c r="D560">
        <v>163800</v>
      </c>
      <c r="E560">
        <v>24570</v>
      </c>
      <c r="F560">
        <v>139230</v>
      </c>
      <c r="G560">
        <v>136500</v>
      </c>
      <c r="H560">
        <v>2730</v>
      </c>
      <c r="I560" t="s">
        <v>60</v>
      </c>
      <c r="J560" t="s">
        <v>23</v>
      </c>
      <c r="K560">
        <v>2019</v>
      </c>
    </row>
    <row r="561" spans="1:11" x14ac:dyDescent="0.25">
      <c r="A561" t="s">
        <v>71</v>
      </c>
      <c r="B561" t="s">
        <v>26</v>
      </c>
      <c r="C561" t="s">
        <v>7</v>
      </c>
      <c r="D561">
        <v>163800</v>
      </c>
      <c r="E561">
        <v>24570</v>
      </c>
      <c r="F561">
        <v>139230</v>
      </c>
      <c r="G561">
        <v>136500</v>
      </c>
      <c r="H561">
        <v>2730</v>
      </c>
      <c r="I561" t="s">
        <v>60</v>
      </c>
      <c r="J561" t="s">
        <v>23</v>
      </c>
      <c r="K561">
        <v>2019</v>
      </c>
    </row>
    <row r="562" spans="1:11" x14ac:dyDescent="0.25">
      <c r="A562" t="s">
        <v>71</v>
      </c>
      <c r="B562" t="s">
        <v>10</v>
      </c>
      <c r="C562" t="s">
        <v>3</v>
      </c>
      <c r="D562">
        <v>690300</v>
      </c>
      <c r="E562">
        <v>6903</v>
      </c>
      <c r="F562">
        <v>683397</v>
      </c>
      <c r="G562">
        <v>575250</v>
      </c>
      <c r="H562">
        <v>108147</v>
      </c>
      <c r="I562" t="s">
        <v>61</v>
      </c>
      <c r="J562" t="s">
        <v>28</v>
      </c>
      <c r="K562">
        <v>2019</v>
      </c>
    </row>
    <row r="563" spans="1:11" x14ac:dyDescent="0.25">
      <c r="A563" t="s">
        <v>71</v>
      </c>
      <c r="B563" t="s">
        <v>10</v>
      </c>
      <c r="C563" t="s">
        <v>3</v>
      </c>
      <c r="D563">
        <v>749400</v>
      </c>
      <c r="E563">
        <v>7494</v>
      </c>
      <c r="F563">
        <v>741906</v>
      </c>
      <c r="G563">
        <v>624500</v>
      </c>
      <c r="H563">
        <v>117406</v>
      </c>
      <c r="I563" t="s">
        <v>63</v>
      </c>
      <c r="J563" t="s">
        <v>22</v>
      </c>
      <c r="K563">
        <v>2018</v>
      </c>
    </row>
    <row r="564" spans="1:11" x14ac:dyDescent="0.25">
      <c r="A564" t="s">
        <v>71</v>
      </c>
      <c r="B564" t="s">
        <v>10</v>
      </c>
      <c r="C564" t="s">
        <v>4</v>
      </c>
      <c r="D564">
        <v>871500</v>
      </c>
      <c r="E564">
        <v>8715</v>
      </c>
      <c r="F564">
        <v>862785</v>
      </c>
      <c r="G564">
        <v>726250</v>
      </c>
      <c r="H564">
        <v>136535</v>
      </c>
      <c r="I564" t="s">
        <v>68</v>
      </c>
      <c r="J564" t="s">
        <v>24</v>
      </c>
      <c r="K564">
        <v>2019</v>
      </c>
    </row>
    <row r="565" spans="1:11" x14ac:dyDescent="0.25">
      <c r="A565" t="s">
        <v>71</v>
      </c>
      <c r="B565" t="s">
        <v>10</v>
      </c>
      <c r="C565" t="s">
        <v>6</v>
      </c>
      <c r="D565">
        <v>853200</v>
      </c>
      <c r="E565">
        <v>25596</v>
      </c>
      <c r="F565">
        <v>827604</v>
      </c>
      <c r="G565">
        <v>711000</v>
      </c>
      <c r="H565">
        <v>116604</v>
      </c>
      <c r="I565" t="s">
        <v>62</v>
      </c>
      <c r="J565" t="s">
        <v>16</v>
      </c>
      <c r="K565">
        <v>2019</v>
      </c>
    </row>
    <row r="566" spans="1:11" x14ac:dyDescent="0.25">
      <c r="A566" t="s">
        <v>71</v>
      </c>
      <c r="B566" t="s">
        <v>10</v>
      </c>
      <c r="C566" t="s">
        <v>4</v>
      </c>
      <c r="D566">
        <v>875400</v>
      </c>
      <c r="E566">
        <v>35016</v>
      </c>
      <c r="F566">
        <v>840384</v>
      </c>
      <c r="G566">
        <v>729500</v>
      </c>
      <c r="H566">
        <v>110884</v>
      </c>
      <c r="I566" t="s">
        <v>65</v>
      </c>
      <c r="J566" t="s">
        <v>25</v>
      </c>
      <c r="K566">
        <v>2019</v>
      </c>
    </row>
    <row r="567" spans="1:11" x14ac:dyDescent="0.25">
      <c r="A567" t="s">
        <v>71</v>
      </c>
      <c r="B567" t="s">
        <v>10</v>
      </c>
      <c r="C567" t="s">
        <v>1</v>
      </c>
      <c r="D567">
        <v>297300</v>
      </c>
      <c r="E567">
        <v>14865</v>
      </c>
      <c r="F567">
        <v>282435</v>
      </c>
      <c r="G567">
        <v>272525</v>
      </c>
      <c r="H567">
        <v>9910</v>
      </c>
      <c r="I567" t="s">
        <v>56</v>
      </c>
      <c r="J567" t="s">
        <v>17</v>
      </c>
      <c r="K567">
        <v>2019</v>
      </c>
    </row>
    <row r="568" spans="1:11" x14ac:dyDescent="0.25">
      <c r="A568" t="s">
        <v>71</v>
      </c>
      <c r="B568" t="s">
        <v>10</v>
      </c>
      <c r="C568" t="s">
        <v>4</v>
      </c>
      <c r="D568">
        <v>297300</v>
      </c>
      <c r="E568">
        <v>14865</v>
      </c>
      <c r="F568">
        <v>282435</v>
      </c>
      <c r="G568">
        <v>247750</v>
      </c>
      <c r="H568">
        <v>34685</v>
      </c>
      <c r="I568" t="s">
        <v>56</v>
      </c>
      <c r="J568" t="s">
        <v>17</v>
      </c>
      <c r="K568">
        <v>2019</v>
      </c>
    </row>
    <row r="569" spans="1:11" x14ac:dyDescent="0.25">
      <c r="A569" t="s">
        <v>71</v>
      </c>
      <c r="B569" t="s">
        <v>10</v>
      </c>
      <c r="C569" t="s">
        <v>5</v>
      </c>
      <c r="D569">
        <v>411600</v>
      </c>
      <c r="E569">
        <v>28812</v>
      </c>
      <c r="F569">
        <v>382788</v>
      </c>
      <c r="G569">
        <v>343000</v>
      </c>
      <c r="H569">
        <v>39788</v>
      </c>
      <c r="I569" t="s">
        <v>54</v>
      </c>
      <c r="J569" t="s">
        <v>18</v>
      </c>
      <c r="K569">
        <v>2019</v>
      </c>
    </row>
    <row r="570" spans="1:11" x14ac:dyDescent="0.25">
      <c r="A570" t="s">
        <v>71</v>
      </c>
      <c r="B570" t="s">
        <v>10</v>
      </c>
      <c r="C570" t="s">
        <v>7</v>
      </c>
      <c r="D570">
        <v>411600</v>
      </c>
      <c r="E570">
        <v>28812</v>
      </c>
      <c r="F570">
        <v>382788</v>
      </c>
      <c r="G570">
        <v>343000</v>
      </c>
      <c r="H570">
        <v>39788</v>
      </c>
      <c r="I570" t="s">
        <v>54</v>
      </c>
      <c r="J570" t="s">
        <v>18</v>
      </c>
      <c r="K570">
        <v>2019</v>
      </c>
    </row>
    <row r="571" spans="1:11" x14ac:dyDescent="0.25">
      <c r="A571" t="s">
        <v>71</v>
      </c>
      <c r="B571" t="s">
        <v>10</v>
      </c>
      <c r="C571" t="s">
        <v>6</v>
      </c>
      <c r="D571">
        <v>242400</v>
      </c>
      <c r="E571">
        <v>19392</v>
      </c>
      <c r="F571">
        <v>223008</v>
      </c>
      <c r="G571">
        <v>202000</v>
      </c>
      <c r="H571">
        <v>21008</v>
      </c>
      <c r="I571" t="s">
        <v>67</v>
      </c>
      <c r="J571" t="s">
        <v>18</v>
      </c>
      <c r="K571">
        <v>2018</v>
      </c>
    </row>
    <row r="572" spans="1:11" x14ac:dyDescent="0.25">
      <c r="A572" t="s">
        <v>71</v>
      </c>
      <c r="B572" t="s">
        <v>10</v>
      </c>
      <c r="C572" t="s">
        <v>6</v>
      </c>
      <c r="D572">
        <v>560100</v>
      </c>
      <c r="E572">
        <v>50409</v>
      </c>
      <c r="F572">
        <v>509691</v>
      </c>
      <c r="G572">
        <v>466750</v>
      </c>
      <c r="H572">
        <v>42941</v>
      </c>
      <c r="I572" t="s">
        <v>55</v>
      </c>
      <c r="J572" t="s">
        <v>22</v>
      </c>
      <c r="K572">
        <v>2019</v>
      </c>
    </row>
    <row r="573" spans="1:11" x14ac:dyDescent="0.25">
      <c r="A573" t="s">
        <v>71</v>
      </c>
      <c r="B573" t="s">
        <v>10</v>
      </c>
      <c r="C573" t="s">
        <v>5</v>
      </c>
      <c r="D573">
        <v>688200</v>
      </c>
      <c r="E573">
        <v>68820</v>
      </c>
      <c r="F573">
        <v>619380</v>
      </c>
      <c r="G573">
        <v>573500</v>
      </c>
      <c r="H573">
        <v>45880</v>
      </c>
      <c r="I573" t="s">
        <v>59</v>
      </c>
      <c r="J573" t="s">
        <v>23</v>
      </c>
      <c r="K573">
        <v>2018</v>
      </c>
    </row>
    <row r="574" spans="1:11" x14ac:dyDescent="0.25">
      <c r="A574" t="s">
        <v>71</v>
      </c>
      <c r="B574" t="s">
        <v>10</v>
      </c>
      <c r="C574" t="s">
        <v>6</v>
      </c>
      <c r="D574">
        <v>688200</v>
      </c>
      <c r="E574">
        <v>68820</v>
      </c>
      <c r="F574">
        <v>619380</v>
      </c>
      <c r="G574">
        <v>573500</v>
      </c>
      <c r="H574">
        <v>45880</v>
      </c>
      <c r="I574" t="s">
        <v>59</v>
      </c>
      <c r="J574" t="s">
        <v>23</v>
      </c>
      <c r="K574">
        <v>2018</v>
      </c>
    </row>
    <row r="575" spans="1:11" x14ac:dyDescent="0.25">
      <c r="A575" t="s">
        <v>71</v>
      </c>
      <c r="B575" t="s">
        <v>10</v>
      </c>
      <c r="C575" t="s">
        <v>7</v>
      </c>
      <c r="D575">
        <v>897900</v>
      </c>
      <c r="E575">
        <v>89790</v>
      </c>
      <c r="F575">
        <v>808110</v>
      </c>
      <c r="G575">
        <v>748250</v>
      </c>
      <c r="H575">
        <v>59860</v>
      </c>
      <c r="I575" t="s">
        <v>58</v>
      </c>
      <c r="J575" t="s">
        <v>19</v>
      </c>
      <c r="K575">
        <v>2019</v>
      </c>
    </row>
    <row r="576" spans="1:11" x14ac:dyDescent="0.25">
      <c r="A576" t="s">
        <v>71</v>
      </c>
      <c r="B576" t="s">
        <v>10</v>
      </c>
      <c r="C576" t="s">
        <v>4</v>
      </c>
      <c r="D576">
        <v>1048500</v>
      </c>
      <c r="E576">
        <v>125820</v>
      </c>
      <c r="F576">
        <v>922680</v>
      </c>
      <c r="G576">
        <v>873750</v>
      </c>
      <c r="H576">
        <v>48930</v>
      </c>
      <c r="I576" t="s">
        <v>53</v>
      </c>
      <c r="J576" t="s">
        <v>15</v>
      </c>
      <c r="K576">
        <v>2019</v>
      </c>
    </row>
    <row r="577" spans="1:11" x14ac:dyDescent="0.25">
      <c r="A577" t="s">
        <v>71</v>
      </c>
      <c r="B577" t="s">
        <v>10</v>
      </c>
      <c r="C577" t="s">
        <v>1</v>
      </c>
      <c r="D577">
        <v>303000</v>
      </c>
      <c r="E577">
        <v>42420</v>
      </c>
      <c r="F577">
        <v>260580</v>
      </c>
      <c r="G577">
        <v>277750</v>
      </c>
      <c r="H577">
        <v>-17170</v>
      </c>
      <c r="I577" t="s">
        <v>60</v>
      </c>
      <c r="J577" t="s">
        <v>23</v>
      </c>
      <c r="K577">
        <v>2019</v>
      </c>
    </row>
    <row r="578" spans="1:11" x14ac:dyDescent="0.25">
      <c r="A578" t="s">
        <v>71</v>
      </c>
      <c r="B578" t="s">
        <v>10</v>
      </c>
      <c r="C578" t="s">
        <v>5</v>
      </c>
      <c r="D578">
        <v>738000</v>
      </c>
      <c r="E578">
        <v>103320</v>
      </c>
      <c r="F578">
        <v>634680</v>
      </c>
      <c r="G578">
        <v>615000</v>
      </c>
      <c r="H578">
        <v>19680</v>
      </c>
      <c r="I578" t="s">
        <v>57</v>
      </c>
      <c r="J578" t="s">
        <v>20</v>
      </c>
      <c r="K578">
        <v>2019</v>
      </c>
    </row>
    <row r="579" spans="1:11" x14ac:dyDescent="0.25">
      <c r="A579" t="s">
        <v>71</v>
      </c>
      <c r="B579" t="s">
        <v>10</v>
      </c>
      <c r="C579" t="s">
        <v>6</v>
      </c>
      <c r="D579">
        <v>762300</v>
      </c>
      <c r="E579">
        <v>106722</v>
      </c>
      <c r="F579">
        <v>655578</v>
      </c>
      <c r="G579">
        <v>635250</v>
      </c>
      <c r="H579">
        <v>20328</v>
      </c>
      <c r="I579" t="s">
        <v>66</v>
      </c>
      <c r="J579" t="s">
        <v>21</v>
      </c>
      <c r="K579">
        <v>2019</v>
      </c>
    </row>
    <row r="580" spans="1:11" x14ac:dyDescent="0.25">
      <c r="A580" t="s">
        <v>71</v>
      </c>
      <c r="B580" t="s">
        <v>10</v>
      </c>
      <c r="C580" t="s">
        <v>6</v>
      </c>
      <c r="D580">
        <v>303000</v>
      </c>
      <c r="E580">
        <v>42420</v>
      </c>
      <c r="F580">
        <v>260580</v>
      </c>
      <c r="G580">
        <v>252500</v>
      </c>
      <c r="H580">
        <v>8080</v>
      </c>
      <c r="I580" t="s">
        <v>60</v>
      </c>
      <c r="J580" t="s">
        <v>23</v>
      </c>
      <c r="K580">
        <v>2019</v>
      </c>
    </row>
    <row r="581" spans="1:11" x14ac:dyDescent="0.25">
      <c r="A581" t="s">
        <v>71</v>
      </c>
      <c r="B581" t="s">
        <v>10</v>
      </c>
      <c r="C581" t="s">
        <v>5</v>
      </c>
      <c r="D581">
        <v>772200</v>
      </c>
      <c r="E581">
        <v>115830</v>
      </c>
      <c r="F581">
        <v>656370</v>
      </c>
      <c r="G581">
        <v>643500</v>
      </c>
      <c r="H581">
        <v>12870</v>
      </c>
      <c r="I581" t="s">
        <v>64</v>
      </c>
      <c r="J581" t="s">
        <v>24</v>
      </c>
      <c r="K581">
        <v>2018</v>
      </c>
    </row>
    <row r="582" spans="1:11" x14ac:dyDescent="0.25">
      <c r="A582" t="s">
        <v>71</v>
      </c>
      <c r="B582" t="s">
        <v>27</v>
      </c>
      <c r="C582" t="s">
        <v>6</v>
      </c>
      <c r="D582">
        <v>645300</v>
      </c>
      <c r="E582">
        <v>0</v>
      </c>
      <c r="F582">
        <v>645300</v>
      </c>
      <c r="G582">
        <v>537750</v>
      </c>
      <c r="H582">
        <v>107550</v>
      </c>
      <c r="I582" t="s">
        <v>55</v>
      </c>
      <c r="J582" t="s">
        <v>22</v>
      </c>
      <c r="K582">
        <v>2019</v>
      </c>
    </row>
    <row r="583" spans="1:11" x14ac:dyDescent="0.25">
      <c r="A583" t="s">
        <v>71</v>
      </c>
      <c r="B583" t="s">
        <v>27</v>
      </c>
      <c r="C583" t="s">
        <v>4</v>
      </c>
      <c r="D583">
        <v>275400</v>
      </c>
      <c r="E583">
        <v>5508</v>
      </c>
      <c r="F583">
        <v>269892</v>
      </c>
      <c r="G583">
        <v>229500</v>
      </c>
      <c r="H583">
        <v>40392</v>
      </c>
      <c r="I583" t="s">
        <v>65</v>
      </c>
      <c r="J583" t="s">
        <v>25</v>
      </c>
      <c r="K583">
        <v>2019</v>
      </c>
    </row>
    <row r="584" spans="1:11" x14ac:dyDescent="0.25">
      <c r="A584" t="s">
        <v>71</v>
      </c>
      <c r="B584" t="s">
        <v>27</v>
      </c>
      <c r="C584" t="s">
        <v>4</v>
      </c>
      <c r="D584">
        <v>730350</v>
      </c>
      <c r="E584">
        <v>21910.5</v>
      </c>
      <c r="F584">
        <v>708439.5</v>
      </c>
      <c r="G584">
        <v>608625</v>
      </c>
      <c r="H584">
        <v>99814.5</v>
      </c>
      <c r="I584" t="s">
        <v>53</v>
      </c>
      <c r="J584" t="s">
        <v>15</v>
      </c>
      <c r="K584">
        <v>2019</v>
      </c>
    </row>
    <row r="585" spans="1:11" x14ac:dyDescent="0.25">
      <c r="A585" t="s">
        <v>71</v>
      </c>
      <c r="B585" t="s">
        <v>27</v>
      </c>
      <c r="C585" t="s">
        <v>5</v>
      </c>
      <c r="D585">
        <v>366300</v>
      </c>
      <c r="E585">
        <v>21978</v>
      </c>
      <c r="F585">
        <v>344322</v>
      </c>
      <c r="G585">
        <v>305250</v>
      </c>
      <c r="H585">
        <v>39072</v>
      </c>
      <c r="I585" t="s">
        <v>59</v>
      </c>
      <c r="J585" t="s">
        <v>23</v>
      </c>
      <c r="K585">
        <v>2018</v>
      </c>
    </row>
    <row r="586" spans="1:11" x14ac:dyDescent="0.25">
      <c r="A586" t="s">
        <v>71</v>
      </c>
      <c r="B586" t="s">
        <v>27</v>
      </c>
      <c r="C586" t="s">
        <v>6</v>
      </c>
      <c r="D586">
        <v>366300</v>
      </c>
      <c r="E586">
        <v>21978</v>
      </c>
      <c r="F586">
        <v>344322</v>
      </c>
      <c r="G586">
        <v>305250</v>
      </c>
      <c r="H586">
        <v>39072</v>
      </c>
      <c r="I586" t="s">
        <v>59</v>
      </c>
      <c r="J586" t="s">
        <v>23</v>
      </c>
      <c r="K586">
        <v>2018</v>
      </c>
    </row>
    <row r="587" spans="1:11" x14ac:dyDescent="0.25">
      <c r="A587" t="s">
        <v>71</v>
      </c>
      <c r="B587" t="s">
        <v>27</v>
      </c>
      <c r="C587" t="s">
        <v>1</v>
      </c>
      <c r="D587">
        <v>134400</v>
      </c>
      <c r="E587">
        <v>9408</v>
      </c>
      <c r="F587">
        <v>124992</v>
      </c>
      <c r="G587">
        <v>123200</v>
      </c>
      <c r="H587">
        <v>1791.999999999985</v>
      </c>
      <c r="I587" t="s">
        <v>56</v>
      </c>
      <c r="J587" t="s">
        <v>17</v>
      </c>
      <c r="K587">
        <v>2019</v>
      </c>
    </row>
    <row r="588" spans="1:11" x14ac:dyDescent="0.25">
      <c r="A588" t="s">
        <v>71</v>
      </c>
      <c r="B588" t="s">
        <v>27</v>
      </c>
      <c r="C588" t="s">
        <v>1</v>
      </c>
      <c r="D588">
        <v>654300</v>
      </c>
      <c r="E588">
        <v>45801</v>
      </c>
      <c r="F588">
        <v>608499</v>
      </c>
      <c r="G588">
        <v>599775</v>
      </c>
      <c r="H588">
        <v>8724</v>
      </c>
      <c r="I588" t="s">
        <v>60</v>
      </c>
      <c r="J588" t="s">
        <v>23</v>
      </c>
      <c r="K588">
        <v>2019</v>
      </c>
    </row>
    <row r="589" spans="1:11" x14ac:dyDescent="0.25">
      <c r="A589" t="s">
        <v>71</v>
      </c>
      <c r="B589" t="s">
        <v>27</v>
      </c>
      <c r="C589" t="s">
        <v>3</v>
      </c>
      <c r="D589">
        <v>654300</v>
      </c>
      <c r="E589">
        <v>45801</v>
      </c>
      <c r="F589">
        <v>608499</v>
      </c>
      <c r="G589">
        <v>545250</v>
      </c>
      <c r="H589">
        <v>63249</v>
      </c>
      <c r="I589" t="s">
        <v>60</v>
      </c>
      <c r="J589" t="s">
        <v>23</v>
      </c>
      <c r="K589">
        <v>2019</v>
      </c>
    </row>
    <row r="590" spans="1:11" x14ac:dyDescent="0.25">
      <c r="A590" t="s">
        <v>71</v>
      </c>
      <c r="B590" t="s">
        <v>27</v>
      </c>
      <c r="C590" t="s">
        <v>4</v>
      </c>
      <c r="D590">
        <v>134400</v>
      </c>
      <c r="E590">
        <v>9408</v>
      </c>
      <c r="F590">
        <v>124992</v>
      </c>
      <c r="G590">
        <v>112000</v>
      </c>
      <c r="H590">
        <v>12992</v>
      </c>
      <c r="I590" t="s">
        <v>56</v>
      </c>
      <c r="J590" t="s">
        <v>17</v>
      </c>
      <c r="K590">
        <v>2019</v>
      </c>
    </row>
    <row r="591" spans="1:11" x14ac:dyDescent="0.25">
      <c r="A591" t="s">
        <v>71</v>
      </c>
      <c r="B591" t="s">
        <v>27</v>
      </c>
      <c r="C591" t="s">
        <v>5</v>
      </c>
      <c r="D591">
        <v>497700</v>
      </c>
      <c r="E591">
        <v>34839</v>
      </c>
      <c r="F591">
        <v>462861</v>
      </c>
      <c r="G591">
        <v>414750</v>
      </c>
      <c r="H591">
        <v>48111</v>
      </c>
      <c r="I591" t="s">
        <v>57</v>
      </c>
      <c r="J591" t="s">
        <v>20</v>
      </c>
      <c r="K591">
        <v>2019</v>
      </c>
    </row>
    <row r="592" spans="1:11" x14ac:dyDescent="0.25">
      <c r="A592" t="s">
        <v>71</v>
      </c>
      <c r="B592" t="s">
        <v>27</v>
      </c>
      <c r="C592" t="s">
        <v>6</v>
      </c>
      <c r="D592">
        <v>287700</v>
      </c>
      <c r="E592">
        <v>20139</v>
      </c>
      <c r="F592">
        <v>267561</v>
      </c>
      <c r="G592">
        <v>239750</v>
      </c>
      <c r="H592">
        <v>27811</v>
      </c>
      <c r="I592" t="s">
        <v>62</v>
      </c>
      <c r="J592" t="s">
        <v>16</v>
      </c>
      <c r="K592">
        <v>2019</v>
      </c>
    </row>
    <row r="593" spans="1:11" x14ac:dyDescent="0.25">
      <c r="A593" t="s">
        <v>71</v>
      </c>
      <c r="B593" t="s">
        <v>27</v>
      </c>
      <c r="C593" t="s">
        <v>3</v>
      </c>
      <c r="D593">
        <v>468600</v>
      </c>
      <c r="E593">
        <v>37488</v>
      </c>
      <c r="F593">
        <v>431112</v>
      </c>
      <c r="G593">
        <v>390500</v>
      </c>
      <c r="H593">
        <v>40612</v>
      </c>
      <c r="I593" t="s">
        <v>66</v>
      </c>
      <c r="J593" t="s">
        <v>21</v>
      </c>
      <c r="K593">
        <v>2019</v>
      </c>
    </row>
    <row r="594" spans="1:11" x14ac:dyDescent="0.25">
      <c r="A594" t="s">
        <v>71</v>
      </c>
      <c r="B594" t="s">
        <v>27</v>
      </c>
      <c r="C594" t="s">
        <v>5</v>
      </c>
      <c r="D594">
        <v>115800</v>
      </c>
      <c r="E594">
        <v>9264</v>
      </c>
      <c r="F594">
        <v>106536</v>
      </c>
      <c r="G594">
        <v>96500</v>
      </c>
      <c r="H594">
        <v>10036</v>
      </c>
      <c r="I594" t="s">
        <v>64</v>
      </c>
      <c r="J594" t="s">
        <v>24</v>
      </c>
      <c r="K594">
        <v>2018</v>
      </c>
    </row>
    <row r="595" spans="1:11" x14ac:dyDescent="0.25">
      <c r="A595" t="s">
        <v>71</v>
      </c>
      <c r="B595" t="s">
        <v>27</v>
      </c>
      <c r="C595" t="s">
        <v>3</v>
      </c>
      <c r="D595">
        <v>96600</v>
      </c>
      <c r="E595">
        <v>8694</v>
      </c>
      <c r="F595">
        <v>87906</v>
      </c>
      <c r="G595">
        <v>80500</v>
      </c>
      <c r="H595">
        <v>7406</v>
      </c>
      <c r="I595" t="s">
        <v>63</v>
      </c>
      <c r="J595" t="s">
        <v>22</v>
      </c>
      <c r="K595">
        <v>2018</v>
      </c>
    </row>
    <row r="596" spans="1:11" x14ac:dyDescent="0.25">
      <c r="A596" t="s">
        <v>71</v>
      </c>
      <c r="B596" t="s">
        <v>27</v>
      </c>
      <c r="C596" t="s">
        <v>4</v>
      </c>
      <c r="D596">
        <v>397200</v>
      </c>
      <c r="E596">
        <v>35748</v>
      </c>
      <c r="F596">
        <v>361452</v>
      </c>
      <c r="G596">
        <v>331000</v>
      </c>
      <c r="H596">
        <v>30452</v>
      </c>
      <c r="I596" t="s">
        <v>68</v>
      </c>
      <c r="J596" t="s">
        <v>24</v>
      </c>
      <c r="K596">
        <v>2019</v>
      </c>
    </row>
    <row r="597" spans="1:11" x14ac:dyDescent="0.25">
      <c r="A597" t="s">
        <v>71</v>
      </c>
      <c r="B597" t="s">
        <v>27</v>
      </c>
      <c r="C597" t="s">
        <v>5</v>
      </c>
      <c r="D597">
        <v>255900</v>
      </c>
      <c r="E597">
        <v>25590</v>
      </c>
      <c r="F597">
        <v>230310</v>
      </c>
      <c r="G597">
        <v>213250</v>
      </c>
      <c r="H597">
        <v>17060</v>
      </c>
      <c r="I597" t="s">
        <v>54</v>
      </c>
      <c r="J597" t="s">
        <v>18</v>
      </c>
      <c r="K597">
        <v>2019</v>
      </c>
    </row>
    <row r="598" spans="1:11" x14ac:dyDescent="0.25">
      <c r="A598" t="s">
        <v>71</v>
      </c>
      <c r="B598" t="s">
        <v>27</v>
      </c>
      <c r="C598" t="s">
        <v>7</v>
      </c>
      <c r="D598">
        <v>255900</v>
      </c>
      <c r="E598">
        <v>25590</v>
      </c>
      <c r="F598">
        <v>230310</v>
      </c>
      <c r="G598">
        <v>213250</v>
      </c>
      <c r="H598">
        <v>17060</v>
      </c>
      <c r="I598" t="s">
        <v>54</v>
      </c>
      <c r="J598" t="s">
        <v>18</v>
      </c>
      <c r="K598">
        <v>2019</v>
      </c>
    </row>
    <row r="599" spans="1:11" x14ac:dyDescent="0.25">
      <c r="A599" t="s">
        <v>71</v>
      </c>
      <c r="B599" t="s">
        <v>27</v>
      </c>
      <c r="C599" t="s">
        <v>3</v>
      </c>
      <c r="D599">
        <v>531900</v>
      </c>
      <c r="E599">
        <v>63828</v>
      </c>
      <c r="F599">
        <v>468072</v>
      </c>
      <c r="G599">
        <v>443250</v>
      </c>
      <c r="H599">
        <v>24822</v>
      </c>
      <c r="I599" t="s">
        <v>61</v>
      </c>
      <c r="J599" t="s">
        <v>28</v>
      </c>
      <c r="K599">
        <v>2019</v>
      </c>
    </row>
    <row r="600" spans="1:11" x14ac:dyDescent="0.25">
      <c r="A600" t="s">
        <v>71</v>
      </c>
      <c r="B600" t="s">
        <v>27</v>
      </c>
      <c r="C600" t="s">
        <v>3</v>
      </c>
      <c r="D600">
        <v>355800</v>
      </c>
      <c r="E600">
        <v>42696</v>
      </c>
      <c r="F600">
        <v>313104</v>
      </c>
      <c r="G600">
        <v>296500</v>
      </c>
      <c r="H600">
        <v>16604</v>
      </c>
      <c r="I600" t="s">
        <v>67</v>
      </c>
      <c r="J600" t="s">
        <v>18</v>
      </c>
      <c r="K600">
        <v>2018</v>
      </c>
    </row>
    <row r="601" spans="1:11" x14ac:dyDescent="0.25">
      <c r="A601" t="s">
        <v>71</v>
      </c>
      <c r="B601" t="s">
        <v>27</v>
      </c>
      <c r="C601" t="s">
        <v>7</v>
      </c>
      <c r="D601">
        <v>742500</v>
      </c>
      <c r="E601">
        <v>111375</v>
      </c>
      <c r="F601">
        <v>631125</v>
      </c>
      <c r="G601">
        <v>618750</v>
      </c>
      <c r="H601">
        <v>12375</v>
      </c>
      <c r="I601" t="s">
        <v>58</v>
      </c>
      <c r="J601" t="s">
        <v>19</v>
      </c>
      <c r="K601">
        <v>2019</v>
      </c>
    </row>
    <row r="602" spans="1:11" x14ac:dyDescent="0.25">
      <c r="A602" t="s">
        <v>72</v>
      </c>
      <c r="B602" t="s">
        <v>9</v>
      </c>
      <c r="C602" t="s">
        <v>3</v>
      </c>
      <c r="D602">
        <v>18540</v>
      </c>
      <c r="E602">
        <v>0</v>
      </c>
      <c r="F602">
        <v>18540</v>
      </c>
      <c r="G602">
        <v>4635</v>
      </c>
      <c r="H602">
        <v>13905</v>
      </c>
      <c r="I602" t="s">
        <v>56</v>
      </c>
      <c r="J602" t="s">
        <v>17</v>
      </c>
      <c r="K602">
        <v>2019</v>
      </c>
    </row>
    <row r="603" spans="1:11" x14ac:dyDescent="0.25">
      <c r="A603" t="s">
        <v>72</v>
      </c>
      <c r="B603" t="s">
        <v>9</v>
      </c>
      <c r="C603" t="s">
        <v>4</v>
      </c>
      <c r="D603">
        <v>4404</v>
      </c>
      <c r="E603">
        <v>0</v>
      </c>
      <c r="F603">
        <v>4404</v>
      </c>
      <c r="G603">
        <v>1101</v>
      </c>
      <c r="H603">
        <v>3303</v>
      </c>
      <c r="I603" t="s">
        <v>57</v>
      </c>
      <c r="J603" t="s">
        <v>20</v>
      </c>
      <c r="K603">
        <v>2019</v>
      </c>
    </row>
    <row r="604" spans="1:11" x14ac:dyDescent="0.25">
      <c r="A604" t="s">
        <v>72</v>
      </c>
      <c r="B604" t="s">
        <v>9</v>
      </c>
      <c r="C604" t="s">
        <v>5</v>
      </c>
      <c r="D604">
        <v>25932</v>
      </c>
      <c r="E604">
        <v>0</v>
      </c>
      <c r="F604">
        <v>25932</v>
      </c>
      <c r="G604">
        <v>6483</v>
      </c>
      <c r="H604">
        <v>19449</v>
      </c>
      <c r="I604" t="s">
        <v>58</v>
      </c>
      <c r="J604" t="s">
        <v>19</v>
      </c>
      <c r="K604">
        <v>2019</v>
      </c>
    </row>
    <row r="605" spans="1:11" x14ac:dyDescent="0.25">
      <c r="A605" t="s">
        <v>72</v>
      </c>
      <c r="B605" t="s">
        <v>9</v>
      </c>
      <c r="C605" t="s">
        <v>5</v>
      </c>
      <c r="D605">
        <v>18540</v>
      </c>
      <c r="E605">
        <v>0</v>
      </c>
      <c r="F605">
        <v>18540</v>
      </c>
      <c r="G605">
        <v>4635</v>
      </c>
      <c r="H605">
        <v>13905</v>
      </c>
      <c r="I605" t="s">
        <v>56</v>
      </c>
      <c r="J605" t="s">
        <v>17</v>
      </c>
      <c r="K605">
        <v>2019</v>
      </c>
    </row>
    <row r="606" spans="1:11" x14ac:dyDescent="0.25">
      <c r="A606" t="s">
        <v>72</v>
      </c>
      <c r="B606" t="s">
        <v>9</v>
      </c>
      <c r="C606" t="s">
        <v>6</v>
      </c>
      <c r="D606">
        <v>34056</v>
      </c>
      <c r="E606">
        <v>0</v>
      </c>
      <c r="F606">
        <v>34056</v>
      </c>
      <c r="G606">
        <v>8514</v>
      </c>
      <c r="H606">
        <v>25542</v>
      </c>
      <c r="I606" t="s">
        <v>61</v>
      </c>
      <c r="J606" t="s">
        <v>28</v>
      </c>
      <c r="K606">
        <v>2019</v>
      </c>
    </row>
    <row r="607" spans="1:11" x14ac:dyDescent="0.25">
      <c r="A607" t="s">
        <v>72</v>
      </c>
      <c r="B607" t="s">
        <v>9</v>
      </c>
      <c r="C607" t="s">
        <v>1</v>
      </c>
      <c r="D607">
        <v>9192</v>
      </c>
      <c r="E607">
        <v>91.92</v>
      </c>
      <c r="F607">
        <v>9100.08</v>
      </c>
      <c r="G607">
        <v>2527.8000000000002</v>
      </c>
      <c r="H607">
        <v>6572.28</v>
      </c>
      <c r="I607" t="s">
        <v>59</v>
      </c>
      <c r="J607" t="s">
        <v>23</v>
      </c>
      <c r="K607">
        <v>2018</v>
      </c>
    </row>
    <row r="608" spans="1:11" x14ac:dyDescent="0.25">
      <c r="A608" t="s">
        <v>72</v>
      </c>
      <c r="B608" t="s">
        <v>9</v>
      </c>
      <c r="C608" t="s">
        <v>4</v>
      </c>
      <c r="D608">
        <v>9192</v>
      </c>
      <c r="E608">
        <v>91.92</v>
      </c>
      <c r="F608">
        <v>9100.08</v>
      </c>
      <c r="G608">
        <v>2298</v>
      </c>
      <c r="H608">
        <v>6802.08</v>
      </c>
      <c r="I608" t="s">
        <v>59</v>
      </c>
      <c r="J608" t="s">
        <v>23</v>
      </c>
      <c r="K608">
        <v>2018</v>
      </c>
    </row>
    <row r="609" spans="1:11" x14ac:dyDescent="0.25">
      <c r="A609" t="s">
        <v>72</v>
      </c>
      <c r="B609" t="s">
        <v>9</v>
      </c>
      <c r="C609" t="s">
        <v>6</v>
      </c>
      <c r="D609">
        <v>29748</v>
      </c>
      <c r="E609">
        <v>892.44</v>
      </c>
      <c r="F609">
        <v>28855.56</v>
      </c>
      <c r="G609">
        <v>7437</v>
      </c>
      <c r="H609">
        <v>21418.560000000001</v>
      </c>
      <c r="I609" t="s">
        <v>53</v>
      </c>
      <c r="J609" t="s">
        <v>15</v>
      </c>
      <c r="K609">
        <v>2019</v>
      </c>
    </row>
    <row r="610" spans="1:11" x14ac:dyDescent="0.25">
      <c r="A610" t="s">
        <v>72</v>
      </c>
      <c r="B610" t="s">
        <v>9</v>
      </c>
      <c r="C610" t="s">
        <v>1</v>
      </c>
      <c r="D610">
        <v>13392</v>
      </c>
      <c r="E610">
        <v>669.6</v>
      </c>
      <c r="F610">
        <v>12722.4</v>
      </c>
      <c r="G610">
        <v>3682.8</v>
      </c>
      <c r="H610">
        <v>9039.5999999999985</v>
      </c>
      <c r="I610" t="s">
        <v>62</v>
      </c>
      <c r="J610" t="s">
        <v>16</v>
      </c>
      <c r="K610">
        <v>2019</v>
      </c>
    </row>
    <row r="611" spans="1:11" x14ac:dyDescent="0.25">
      <c r="A611" t="s">
        <v>72</v>
      </c>
      <c r="B611" t="s">
        <v>9</v>
      </c>
      <c r="C611" t="s">
        <v>3</v>
      </c>
      <c r="D611">
        <v>28104</v>
      </c>
      <c r="E611">
        <v>1405.2</v>
      </c>
      <c r="F611">
        <v>26698.799999999999</v>
      </c>
      <c r="G611">
        <v>7026</v>
      </c>
      <c r="H611">
        <v>19672.8</v>
      </c>
      <c r="I611" t="s">
        <v>68</v>
      </c>
      <c r="J611" t="s">
        <v>24</v>
      </c>
      <c r="K611">
        <v>2019</v>
      </c>
    </row>
    <row r="612" spans="1:11" x14ac:dyDescent="0.25">
      <c r="A612" t="s">
        <v>72</v>
      </c>
      <c r="B612" t="s">
        <v>9</v>
      </c>
      <c r="C612" t="s">
        <v>6</v>
      </c>
      <c r="D612">
        <v>26580</v>
      </c>
      <c r="E612">
        <v>1860.6</v>
      </c>
      <c r="F612">
        <v>24719.4</v>
      </c>
      <c r="G612">
        <v>6645</v>
      </c>
      <c r="H612">
        <v>18074.400000000001</v>
      </c>
      <c r="I612" t="s">
        <v>63</v>
      </c>
      <c r="J612" t="s">
        <v>22</v>
      </c>
      <c r="K612">
        <v>2018</v>
      </c>
    </row>
    <row r="613" spans="1:11" x14ac:dyDescent="0.25">
      <c r="A613" t="s">
        <v>72</v>
      </c>
      <c r="B613" t="s">
        <v>9</v>
      </c>
      <c r="C613" t="s">
        <v>4</v>
      </c>
      <c r="D613">
        <v>21300</v>
      </c>
      <c r="E613">
        <v>1917</v>
      </c>
      <c r="F613">
        <v>19383</v>
      </c>
      <c r="G613">
        <v>5325</v>
      </c>
      <c r="H613">
        <v>14058</v>
      </c>
      <c r="I613" t="s">
        <v>64</v>
      </c>
      <c r="J613" t="s">
        <v>24</v>
      </c>
      <c r="K613">
        <v>2018</v>
      </c>
    </row>
    <row r="614" spans="1:11" x14ac:dyDescent="0.25">
      <c r="A614" t="s">
        <v>72</v>
      </c>
      <c r="B614" t="s">
        <v>9</v>
      </c>
      <c r="C614" t="s">
        <v>6</v>
      </c>
      <c r="D614">
        <v>10560</v>
      </c>
      <c r="E614">
        <v>950.4</v>
      </c>
      <c r="F614">
        <v>9609.6</v>
      </c>
      <c r="G614">
        <v>2640</v>
      </c>
      <c r="H614">
        <v>6969.6</v>
      </c>
      <c r="I614" t="s">
        <v>65</v>
      </c>
      <c r="J614" t="s">
        <v>25</v>
      </c>
      <c r="K614">
        <v>2019</v>
      </c>
    </row>
    <row r="615" spans="1:11" x14ac:dyDescent="0.25">
      <c r="A615" t="s">
        <v>72</v>
      </c>
      <c r="B615" t="s">
        <v>9</v>
      </c>
      <c r="C615" t="s">
        <v>1</v>
      </c>
      <c r="D615">
        <v>18960</v>
      </c>
      <c r="E615">
        <v>1706.4</v>
      </c>
      <c r="F615">
        <v>17253.599999999999</v>
      </c>
      <c r="G615">
        <v>5214</v>
      </c>
      <c r="H615">
        <v>12039.6</v>
      </c>
      <c r="I615" t="s">
        <v>55</v>
      </c>
      <c r="J615" t="s">
        <v>22</v>
      </c>
      <c r="K615">
        <v>2019</v>
      </c>
    </row>
    <row r="616" spans="1:11" x14ac:dyDescent="0.25">
      <c r="A616" t="s">
        <v>72</v>
      </c>
      <c r="B616" t="s">
        <v>9</v>
      </c>
      <c r="C616" t="s">
        <v>7</v>
      </c>
      <c r="D616">
        <v>30888</v>
      </c>
      <c r="E616">
        <v>3088.8</v>
      </c>
      <c r="F616">
        <v>27799.200000000001</v>
      </c>
      <c r="G616">
        <v>7722</v>
      </c>
      <c r="H616">
        <v>20077.2</v>
      </c>
      <c r="I616" t="s">
        <v>66</v>
      </c>
      <c r="J616" t="s">
        <v>21</v>
      </c>
      <c r="K616">
        <v>2019</v>
      </c>
    </row>
    <row r="617" spans="1:11" x14ac:dyDescent="0.25">
      <c r="A617" t="s">
        <v>72</v>
      </c>
      <c r="B617" t="s">
        <v>9</v>
      </c>
      <c r="C617" t="s">
        <v>5</v>
      </c>
      <c r="D617">
        <v>5664</v>
      </c>
      <c r="E617">
        <v>623.04</v>
      </c>
      <c r="F617">
        <v>5040.96</v>
      </c>
      <c r="G617">
        <v>1416</v>
      </c>
      <c r="H617">
        <v>3624.96</v>
      </c>
      <c r="I617" t="s">
        <v>60</v>
      </c>
      <c r="J617" t="s">
        <v>23</v>
      </c>
      <c r="K617">
        <v>2019</v>
      </c>
    </row>
    <row r="618" spans="1:11" x14ac:dyDescent="0.25">
      <c r="A618" t="s">
        <v>72</v>
      </c>
      <c r="B618" t="s">
        <v>9</v>
      </c>
      <c r="C618" t="s">
        <v>7</v>
      </c>
      <c r="D618">
        <v>5664</v>
      </c>
      <c r="E618">
        <v>623.04</v>
      </c>
      <c r="F618">
        <v>5040.96</v>
      </c>
      <c r="G618">
        <v>1416</v>
      </c>
      <c r="H618">
        <v>3624.96</v>
      </c>
      <c r="I618" t="s">
        <v>60</v>
      </c>
      <c r="J618" t="s">
        <v>23</v>
      </c>
      <c r="K618">
        <v>2019</v>
      </c>
    </row>
    <row r="619" spans="1:11" x14ac:dyDescent="0.25">
      <c r="A619" t="s">
        <v>72</v>
      </c>
      <c r="B619" t="s">
        <v>9</v>
      </c>
      <c r="C619" t="s">
        <v>4</v>
      </c>
      <c r="D619">
        <v>12156</v>
      </c>
      <c r="E619">
        <v>1580.28</v>
      </c>
      <c r="F619">
        <v>10575.72</v>
      </c>
      <c r="G619">
        <v>3039</v>
      </c>
      <c r="H619">
        <v>7536.7199999999993</v>
      </c>
      <c r="I619" t="s">
        <v>54</v>
      </c>
      <c r="J619" t="s">
        <v>18</v>
      </c>
      <c r="K619">
        <v>2019</v>
      </c>
    </row>
    <row r="620" spans="1:11" x14ac:dyDescent="0.25">
      <c r="A620" t="s">
        <v>72</v>
      </c>
      <c r="B620" t="s">
        <v>9</v>
      </c>
      <c r="C620" t="s">
        <v>5</v>
      </c>
      <c r="D620">
        <v>12156</v>
      </c>
      <c r="E620">
        <v>1580.28</v>
      </c>
      <c r="F620">
        <v>10575.72</v>
      </c>
      <c r="G620">
        <v>3039</v>
      </c>
      <c r="H620">
        <v>7536.7199999999993</v>
      </c>
      <c r="I620" t="s">
        <v>54</v>
      </c>
      <c r="J620" t="s">
        <v>18</v>
      </c>
      <c r="K620">
        <v>2019</v>
      </c>
    </row>
    <row r="621" spans="1:11" x14ac:dyDescent="0.25">
      <c r="A621" t="s">
        <v>72</v>
      </c>
      <c r="B621" t="s">
        <v>9</v>
      </c>
      <c r="C621" t="s">
        <v>7</v>
      </c>
      <c r="D621">
        <v>21240</v>
      </c>
      <c r="E621">
        <v>2761.2</v>
      </c>
      <c r="F621">
        <v>18478.8</v>
      </c>
      <c r="G621">
        <v>5310</v>
      </c>
      <c r="H621">
        <v>13168.8</v>
      </c>
      <c r="I621" t="s">
        <v>67</v>
      </c>
      <c r="J621" t="s">
        <v>18</v>
      </c>
      <c r="K621">
        <v>2018</v>
      </c>
    </row>
    <row r="622" spans="1:11" x14ac:dyDescent="0.25">
      <c r="A622" t="s">
        <v>72</v>
      </c>
      <c r="B622" t="s">
        <v>8</v>
      </c>
      <c r="C622" t="s">
        <v>3</v>
      </c>
      <c r="D622">
        <v>30216</v>
      </c>
      <c r="E622">
        <v>0</v>
      </c>
      <c r="F622">
        <v>30216</v>
      </c>
      <c r="G622">
        <v>7554</v>
      </c>
      <c r="H622">
        <v>22662</v>
      </c>
      <c r="I622" t="s">
        <v>56</v>
      </c>
      <c r="J622" t="s">
        <v>17</v>
      </c>
      <c r="K622">
        <v>2019</v>
      </c>
    </row>
    <row r="623" spans="1:11" x14ac:dyDescent="0.25">
      <c r="A623" t="s">
        <v>72</v>
      </c>
      <c r="B623" t="s">
        <v>8</v>
      </c>
      <c r="C623" t="s">
        <v>4</v>
      </c>
      <c r="D623">
        <v>30216</v>
      </c>
      <c r="E623">
        <v>0</v>
      </c>
      <c r="F623">
        <v>30216</v>
      </c>
      <c r="G623">
        <v>7554</v>
      </c>
      <c r="H623">
        <v>22662</v>
      </c>
      <c r="I623" t="s">
        <v>56</v>
      </c>
      <c r="J623" t="s">
        <v>17</v>
      </c>
      <c r="K623">
        <v>2019</v>
      </c>
    </row>
    <row r="624" spans="1:11" x14ac:dyDescent="0.25">
      <c r="A624" t="s">
        <v>72</v>
      </c>
      <c r="B624" t="s">
        <v>8</v>
      </c>
      <c r="C624" t="s">
        <v>1</v>
      </c>
      <c r="D624">
        <v>17340</v>
      </c>
      <c r="E624">
        <v>173.4</v>
      </c>
      <c r="F624">
        <v>17166.599999999999</v>
      </c>
      <c r="G624">
        <v>4768.5</v>
      </c>
      <c r="H624">
        <v>12398.1</v>
      </c>
      <c r="I624" t="s">
        <v>55</v>
      </c>
      <c r="J624" t="s">
        <v>22</v>
      </c>
      <c r="K624">
        <v>2019</v>
      </c>
    </row>
    <row r="625" spans="1:11" x14ac:dyDescent="0.25">
      <c r="A625" t="s">
        <v>72</v>
      </c>
      <c r="B625" t="s">
        <v>8</v>
      </c>
      <c r="C625" t="s">
        <v>1</v>
      </c>
      <c r="D625">
        <v>15540</v>
      </c>
      <c r="E625">
        <v>310.8</v>
      </c>
      <c r="F625">
        <v>15229.2</v>
      </c>
      <c r="G625">
        <v>4273.5</v>
      </c>
      <c r="H625">
        <v>10955.7</v>
      </c>
      <c r="I625" t="s">
        <v>60</v>
      </c>
      <c r="J625" t="s">
        <v>23</v>
      </c>
      <c r="K625">
        <v>2019</v>
      </c>
    </row>
    <row r="626" spans="1:11" x14ac:dyDescent="0.25">
      <c r="A626" t="s">
        <v>72</v>
      </c>
      <c r="B626" t="s">
        <v>8</v>
      </c>
      <c r="C626" t="s">
        <v>4</v>
      </c>
      <c r="D626">
        <v>15540</v>
      </c>
      <c r="E626">
        <v>310.8</v>
      </c>
      <c r="F626">
        <v>15229.2</v>
      </c>
      <c r="G626">
        <v>3885</v>
      </c>
      <c r="H626">
        <v>11344.2</v>
      </c>
      <c r="I626" t="s">
        <v>60</v>
      </c>
      <c r="J626" t="s">
        <v>23</v>
      </c>
      <c r="K626">
        <v>2019</v>
      </c>
    </row>
    <row r="627" spans="1:11" x14ac:dyDescent="0.25">
      <c r="A627" t="s">
        <v>72</v>
      </c>
      <c r="B627" t="s">
        <v>8</v>
      </c>
      <c r="C627" t="s">
        <v>1</v>
      </c>
      <c r="D627">
        <v>10896</v>
      </c>
      <c r="E627">
        <v>326.88</v>
      </c>
      <c r="F627">
        <v>10569.12</v>
      </c>
      <c r="G627">
        <v>2996.4</v>
      </c>
      <c r="H627">
        <v>7572.7200000000012</v>
      </c>
      <c r="I627" t="s">
        <v>67</v>
      </c>
      <c r="J627" t="s">
        <v>18</v>
      </c>
      <c r="K627">
        <v>2018</v>
      </c>
    </row>
    <row r="628" spans="1:11" x14ac:dyDescent="0.25">
      <c r="A628" t="s">
        <v>72</v>
      </c>
      <c r="B628" t="s">
        <v>8</v>
      </c>
      <c r="C628" t="s">
        <v>4</v>
      </c>
      <c r="D628">
        <v>29172</v>
      </c>
      <c r="E628">
        <v>1458.6</v>
      </c>
      <c r="F628">
        <v>27713.4</v>
      </c>
      <c r="G628">
        <v>7293</v>
      </c>
      <c r="H628">
        <v>20420.400000000001</v>
      </c>
      <c r="I628" t="s">
        <v>54</v>
      </c>
      <c r="J628" t="s">
        <v>18</v>
      </c>
      <c r="K628">
        <v>2019</v>
      </c>
    </row>
    <row r="629" spans="1:11" x14ac:dyDescent="0.25">
      <c r="A629" t="s">
        <v>72</v>
      </c>
      <c r="B629" t="s">
        <v>8</v>
      </c>
      <c r="C629" t="s">
        <v>5</v>
      </c>
      <c r="D629">
        <v>29172</v>
      </c>
      <c r="E629">
        <v>1458.6</v>
      </c>
      <c r="F629">
        <v>27713.4</v>
      </c>
      <c r="G629">
        <v>7293</v>
      </c>
      <c r="H629">
        <v>20420.400000000001</v>
      </c>
      <c r="I629" t="s">
        <v>54</v>
      </c>
      <c r="J629" t="s">
        <v>18</v>
      </c>
      <c r="K629">
        <v>2019</v>
      </c>
    </row>
    <row r="630" spans="1:11" x14ac:dyDescent="0.25">
      <c r="A630" t="s">
        <v>72</v>
      </c>
      <c r="B630" t="s">
        <v>8</v>
      </c>
      <c r="C630" t="s">
        <v>1</v>
      </c>
      <c r="D630">
        <v>27588</v>
      </c>
      <c r="E630">
        <v>1655.28</v>
      </c>
      <c r="F630">
        <v>25932.720000000001</v>
      </c>
      <c r="G630">
        <v>7586.7000000000007</v>
      </c>
      <c r="H630">
        <v>18346.02</v>
      </c>
      <c r="I630" t="s">
        <v>59</v>
      </c>
      <c r="J630" t="s">
        <v>23</v>
      </c>
      <c r="K630">
        <v>2018</v>
      </c>
    </row>
    <row r="631" spans="1:11" x14ac:dyDescent="0.25">
      <c r="A631" t="s">
        <v>72</v>
      </c>
      <c r="B631" t="s">
        <v>8</v>
      </c>
      <c r="C631" t="s">
        <v>4</v>
      </c>
      <c r="D631">
        <v>27588</v>
      </c>
      <c r="E631">
        <v>1655.28</v>
      </c>
      <c r="F631">
        <v>25932.720000000001</v>
      </c>
      <c r="G631">
        <v>6897</v>
      </c>
      <c r="H631">
        <v>19035.72</v>
      </c>
      <c r="I631" t="s">
        <v>59</v>
      </c>
      <c r="J631" t="s">
        <v>23</v>
      </c>
      <c r="K631">
        <v>2018</v>
      </c>
    </row>
    <row r="632" spans="1:11" x14ac:dyDescent="0.25">
      <c r="A632" t="s">
        <v>72</v>
      </c>
      <c r="B632" t="s">
        <v>8</v>
      </c>
      <c r="C632" t="s">
        <v>1</v>
      </c>
      <c r="D632">
        <v>22608</v>
      </c>
      <c r="E632">
        <v>1582.56</v>
      </c>
      <c r="F632">
        <v>21025.439999999999</v>
      </c>
      <c r="G632">
        <v>6217.2000000000007</v>
      </c>
      <c r="H632">
        <v>14808.24</v>
      </c>
      <c r="I632" t="s">
        <v>66</v>
      </c>
      <c r="J632" t="s">
        <v>21</v>
      </c>
      <c r="K632">
        <v>2019</v>
      </c>
    </row>
    <row r="633" spans="1:11" x14ac:dyDescent="0.25">
      <c r="A633" t="s">
        <v>72</v>
      </c>
      <c r="B633" t="s">
        <v>8</v>
      </c>
      <c r="C633" t="s">
        <v>6</v>
      </c>
      <c r="D633">
        <v>38934</v>
      </c>
      <c r="E633">
        <v>2725.38</v>
      </c>
      <c r="F633">
        <v>36208.620000000003</v>
      </c>
      <c r="G633">
        <v>9733.5</v>
      </c>
      <c r="H633">
        <v>26475.119999999999</v>
      </c>
      <c r="I633" t="s">
        <v>53</v>
      </c>
      <c r="J633" t="s">
        <v>15</v>
      </c>
      <c r="K633">
        <v>2019</v>
      </c>
    </row>
    <row r="634" spans="1:11" x14ac:dyDescent="0.25">
      <c r="A634" t="s">
        <v>72</v>
      </c>
      <c r="B634" t="s">
        <v>8</v>
      </c>
      <c r="C634" t="s">
        <v>5</v>
      </c>
      <c r="D634">
        <v>7176</v>
      </c>
      <c r="E634">
        <v>574.08000000000004</v>
      </c>
      <c r="F634">
        <v>6601.92</v>
      </c>
      <c r="G634">
        <v>1794</v>
      </c>
      <c r="H634">
        <v>4807.92</v>
      </c>
      <c r="I634" t="s">
        <v>58</v>
      </c>
      <c r="J634" t="s">
        <v>19</v>
      </c>
      <c r="K634">
        <v>2019</v>
      </c>
    </row>
    <row r="635" spans="1:11" x14ac:dyDescent="0.25">
      <c r="A635" t="s">
        <v>72</v>
      </c>
      <c r="B635" t="s">
        <v>8</v>
      </c>
      <c r="C635" t="s">
        <v>3</v>
      </c>
      <c r="D635">
        <v>27852</v>
      </c>
      <c r="E635">
        <v>2506.6799999999998</v>
      </c>
      <c r="F635">
        <v>25345.32</v>
      </c>
      <c r="G635">
        <v>6963</v>
      </c>
      <c r="H635">
        <v>18382.32</v>
      </c>
      <c r="I635" t="s">
        <v>68</v>
      </c>
      <c r="J635" t="s">
        <v>24</v>
      </c>
      <c r="K635">
        <v>2019</v>
      </c>
    </row>
    <row r="636" spans="1:11" x14ac:dyDescent="0.25">
      <c r="A636" t="s">
        <v>72</v>
      </c>
      <c r="B636" t="s">
        <v>8</v>
      </c>
      <c r="C636" t="s">
        <v>7</v>
      </c>
      <c r="D636">
        <v>42246</v>
      </c>
      <c r="E636">
        <v>4224.6000000000004</v>
      </c>
      <c r="F636">
        <v>38021.399999999987</v>
      </c>
      <c r="G636">
        <v>10561.5</v>
      </c>
      <c r="H636">
        <v>27459.899999999991</v>
      </c>
      <c r="I636" t="s">
        <v>61</v>
      </c>
      <c r="J636" t="s">
        <v>28</v>
      </c>
      <c r="K636">
        <v>2019</v>
      </c>
    </row>
    <row r="637" spans="1:11" x14ac:dyDescent="0.25">
      <c r="A637" t="s">
        <v>72</v>
      </c>
      <c r="B637" t="s">
        <v>8</v>
      </c>
      <c r="C637" t="s">
        <v>1</v>
      </c>
      <c r="D637">
        <v>23244</v>
      </c>
      <c r="E637">
        <v>2556.84</v>
      </c>
      <c r="F637">
        <v>20687.16</v>
      </c>
      <c r="G637">
        <v>6392.1</v>
      </c>
      <c r="H637">
        <v>14295.06</v>
      </c>
      <c r="I637" t="s">
        <v>62</v>
      </c>
      <c r="J637" t="s">
        <v>16</v>
      </c>
      <c r="K637">
        <v>2019</v>
      </c>
    </row>
    <row r="638" spans="1:11" x14ac:dyDescent="0.25">
      <c r="A638" t="s">
        <v>72</v>
      </c>
      <c r="B638" t="s">
        <v>8</v>
      </c>
      <c r="C638" t="s">
        <v>4</v>
      </c>
      <c r="D638">
        <v>48312</v>
      </c>
      <c r="E638">
        <v>5314.32</v>
      </c>
      <c r="F638">
        <v>42997.68</v>
      </c>
      <c r="G638">
        <v>12078</v>
      </c>
      <c r="H638">
        <v>30919.68</v>
      </c>
      <c r="I638" t="s">
        <v>57</v>
      </c>
      <c r="J638" t="s">
        <v>20</v>
      </c>
      <c r="K638">
        <v>2019</v>
      </c>
    </row>
    <row r="639" spans="1:11" x14ac:dyDescent="0.25">
      <c r="A639" t="s">
        <v>72</v>
      </c>
      <c r="B639" t="s">
        <v>8</v>
      </c>
      <c r="C639" t="s">
        <v>6</v>
      </c>
      <c r="D639">
        <v>25308</v>
      </c>
      <c r="E639">
        <v>3036.96</v>
      </c>
      <c r="F639">
        <v>22271.040000000001</v>
      </c>
      <c r="G639">
        <v>6327</v>
      </c>
      <c r="H639">
        <v>15944.04</v>
      </c>
      <c r="I639" t="s">
        <v>65</v>
      </c>
      <c r="J639" t="s">
        <v>25</v>
      </c>
      <c r="K639">
        <v>2019</v>
      </c>
    </row>
    <row r="640" spans="1:11" x14ac:dyDescent="0.25">
      <c r="A640" t="s">
        <v>72</v>
      </c>
      <c r="B640" t="s">
        <v>8</v>
      </c>
      <c r="C640" t="s">
        <v>7</v>
      </c>
      <c r="D640">
        <v>33132</v>
      </c>
      <c r="E640">
        <v>3975.84</v>
      </c>
      <c r="F640">
        <v>29156.16</v>
      </c>
      <c r="G640">
        <v>8283</v>
      </c>
      <c r="H640">
        <v>20873.16</v>
      </c>
      <c r="I640" t="s">
        <v>63</v>
      </c>
      <c r="J640" t="s">
        <v>22</v>
      </c>
      <c r="K640">
        <v>2018</v>
      </c>
    </row>
    <row r="641" spans="1:11" x14ac:dyDescent="0.25">
      <c r="A641" t="s">
        <v>72</v>
      </c>
      <c r="B641" t="s">
        <v>8</v>
      </c>
      <c r="C641" t="s">
        <v>4</v>
      </c>
      <c r="D641">
        <v>26664</v>
      </c>
      <c r="E641">
        <v>3732.96</v>
      </c>
      <c r="F641">
        <v>22931.040000000001</v>
      </c>
      <c r="G641">
        <v>6666</v>
      </c>
      <c r="H641">
        <v>16265.04</v>
      </c>
      <c r="I641" t="s">
        <v>64</v>
      </c>
      <c r="J641" t="s">
        <v>24</v>
      </c>
      <c r="K641">
        <v>2018</v>
      </c>
    </row>
    <row r="642" spans="1:11" x14ac:dyDescent="0.25">
      <c r="A642" t="s">
        <v>72</v>
      </c>
      <c r="B642" t="s">
        <v>26</v>
      </c>
      <c r="C642" t="s">
        <v>3</v>
      </c>
      <c r="D642">
        <v>8280</v>
      </c>
      <c r="E642">
        <v>165.6</v>
      </c>
      <c r="F642">
        <v>8114.4</v>
      </c>
      <c r="G642">
        <v>2070</v>
      </c>
      <c r="H642">
        <v>6044.4</v>
      </c>
      <c r="I642" t="s">
        <v>68</v>
      </c>
      <c r="J642" t="s">
        <v>24</v>
      </c>
      <c r="K642">
        <v>2019</v>
      </c>
    </row>
    <row r="643" spans="1:11" x14ac:dyDescent="0.25">
      <c r="A643" t="s">
        <v>72</v>
      </c>
      <c r="B643" t="s">
        <v>26</v>
      </c>
      <c r="C643" t="s">
        <v>4</v>
      </c>
      <c r="D643">
        <v>13008</v>
      </c>
      <c r="E643">
        <v>260.16000000000003</v>
      </c>
      <c r="F643">
        <v>12747.84</v>
      </c>
      <c r="G643">
        <v>3252</v>
      </c>
      <c r="H643">
        <v>9495.84</v>
      </c>
      <c r="I643" t="s">
        <v>54</v>
      </c>
      <c r="J643" t="s">
        <v>18</v>
      </c>
      <c r="K643">
        <v>2019</v>
      </c>
    </row>
    <row r="644" spans="1:11" x14ac:dyDescent="0.25">
      <c r="A644" t="s">
        <v>72</v>
      </c>
      <c r="B644" t="s">
        <v>26</v>
      </c>
      <c r="C644" t="s">
        <v>5</v>
      </c>
      <c r="D644">
        <v>13008</v>
      </c>
      <c r="E644">
        <v>260.16000000000003</v>
      </c>
      <c r="F644">
        <v>12747.84</v>
      </c>
      <c r="G644">
        <v>3252</v>
      </c>
      <c r="H644">
        <v>9495.84</v>
      </c>
      <c r="I644" t="s">
        <v>54</v>
      </c>
      <c r="J644" t="s">
        <v>18</v>
      </c>
      <c r="K644">
        <v>2019</v>
      </c>
    </row>
    <row r="645" spans="1:11" x14ac:dyDescent="0.25">
      <c r="A645" t="s">
        <v>72</v>
      </c>
      <c r="B645" t="s">
        <v>26</v>
      </c>
      <c r="C645" t="s">
        <v>6</v>
      </c>
      <c r="D645">
        <v>22992</v>
      </c>
      <c r="E645">
        <v>689.76</v>
      </c>
      <c r="F645">
        <v>22302.240000000002</v>
      </c>
      <c r="G645">
        <v>5748</v>
      </c>
      <c r="H645">
        <v>16554.240000000002</v>
      </c>
      <c r="I645" t="s">
        <v>61</v>
      </c>
      <c r="J645" t="s">
        <v>28</v>
      </c>
      <c r="K645">
        <v>2019</v>
      </c>
    </row>
    <row r="646" spans="1:11" x14ac:dyDescent="0.25">
      <c r="A646" t="s">
        <v>72</v>
      </c>
      <c r="B646" t="s">
        <v>26</v>
      </c>
      <c r="C646" t="s">
        <v>7</v>
      </c>
      <c r="D646">
        <v>13476</v>
      </c>
      <c r="E646">
        <v>673.8</v>
      </c>
      <c r="F646">
        <v>12802.2</v>
      </c>
      <c r="G646">
        <v>3369</v>
      </c>
      <c r="H646">
        <v>9433.2000000000007</v>
      </c>
      <c r="I646" t="s">
        <v>66</v>
      </c>
      <c r="J646" t="s">
        <v>21</v>
      </c>
      <c r="K646">
        <v>2019</v>
      </c>
    </row>
    <row r="647" spans="1:11" x14ac:dyDescent="0.25">
      <c r="A647" t="s">
        <v>72</v>
      </c>
      <c r="B647" t="s">
        <v>26</v>
      </c>
      <c r="C647" t="s">
        <v>1</v>
      </c>
      <c r="D647">
        <v>6744</v>
      </c>
      <c r="E647">
        <v>404.64</v>
      </c>
      <c r="F647">
        <v>6339.36</v>
      </c>
      <c r="G647">
        <v>1854.6</v>
      </c>
      <c r="H647">
        <v>4484.7599999999993</v>
      </c>
      <c r="I647" t="s">
        <v>55</v>
      </c>
      <c r="J647" t="s">
        <v>22</v>
      </c>
      <c r="K647">
        <v>2019</v>
      </c>
    </row>
    <row r="648" spans="1:11" x14ac:dyDescent="0.25">
      <c r="A648" t="s">
        <v>72</v>
      </c>
      <c r="B648" t="s">
        <v>26</v>
      </c>
      <c r="C648" t="s">
        <v>1</v>
      </c>
      <c r="D648">
        <v>8724</v>
      </c>
      <c r="E648">
        <v>610.67999999999995</v>
      </c>
      <c r="F648">
        <v>8113.32</v>
      </c>
      <c r="G648">
        <v>2399.1</v>
      </c>
      <c r="H648">
        <v>5714.2199999999993</v>
      </c>
      <c r="I648" t="s">
        <v>62</v>
      </c>
      <c r="J648" t="s">
        <v>16</v>
      </c>
      <c r="K648">
        <v>2019</v>
      </c>
    </row>
    <row r="649" spans="1:11" x14ac:dyDescent="0.25">
      <c r="A649" t="s">
        <v>72</v>
      </c>
      <c r="B649" t="s">
        <v>26</v>
      </c>
      <c r="C649" t="s">
        <v>3</v>
      </c>
      <c r="D649">
        <v>28080</v>
      </c>
      <c r="E649">
        <v>1965.6</v>
      </c>
      <c r="F649">
        <v>26114.400000000001</v>
      </c>
      <c r="G649">
        <v>7020</v>
      </c>
      <c r="H649">
        <v>19094.400000000001</v>
      </c>
      <c r="I649" t="s">
        <v>53</v>
      </c>
      <c r="J649" t="s">
        <v>15</v>
      </c>
      <c r="K649">
        <v>2019</v>
      </c>
    </row>
    <row r="650" spans="1:11" x14ac:dyDescent="0.25">
      <c r="A650" t="s">
        <v>72</v>
      </c>
      <c r="B650" t="s">
        <v>26</v>
      </c>
      <c r="C650" t="s">
        <v>4</v>
      </c>
      <c r="D650">
        <v>33156</v>
      </c>
      <c r="E650">
        <v>2320.92</v>
      </c>
      <c r="F650">
        <v>30835.08</v>
      </c>
      <c r="G650">
        <v>8289</v>
      </c>
      <c r="H650">
        <v>22546.080000000002</v>
      </c>
      <c r="I650" t="s">
        <v>64</v>
      </c>
      <c r="J650" t="s">
        <v>24</v>
      </c>
      <c r="K650">
        <v>2018</v>
      </c>
    </row>
    <row r="651" spans="1:11" x14ac:dyDescent="0.25">
      <c r="A651" t="s">
        <v>72</v>
      </c>
      <c r="B651" t="s">
        <v>26</v>
      </c>
      <c r="C651" t="s">
        <v>7</v>
      </c>
      <c r="D651">
        <v>16500</v>
      </c>
      <c r="E651">
        <v>1320</v>
      </c>
      <c r="F651">
        <v>15180</v>
      </c>
      <c r="G651">
        <v>4125</v>
      </c>
      <c r="H651">
        <v>11055</v>
      </c>
      <c r="I651" t="s">
        <v>67</v>
      </c>
      <c r="J651" t="s">
        <v>18</v>
      </c>
      <c r="K651">
        <v>2018</v>
      </c>
    </row>
    <row r="652" spans="1:11" x14ac:dyDescent="0.25">
      <c r="A652" t="s">
        <v>72</v>
      </c>
      <c r="B652" t="s">
        <v>26</v>
      </c>
      <c r="C652" t="s">
        <v>1</v>
      </c>
      <c r="D652">
        <v>4404</v>
      </c>
      <c r="E652">
        <v>396.36</v>
      </c>
      <c r="F652">
        <v>4007.64</v>
      </c>
      <c r="G652">
        <v>1211.0999999999999</v>
      </c>
      <c r="H652">
        <v>2796.54</v>
      </c>
      <c r="I652" t="s">
        <v>59</v>
      </c>
      <c r="J652" t="s">
        <v>23</v>
      </c>
      <c r="K652">
        <v>2018</v>
      </c>
    </row>
    <row r="653" spans="1:11" x14ac:dyDescent="0.25">
      <c r="A653" t="s">
        <v>72</v>
      </c>
      <c r="B653" t="s">
        <v>26</v>
      </c>
      <c r="C653" t="s">
        <v>4</v>
      </c>
      <c r="D653">
        <v>4404</v>
      </c>
      <c r="E653">
        <v>396.36</v>
      </c>
      <c r="F653">
        <v>4007.64</v>
      </c>
      <c r="G653">
        <v>1101</v>
      </c>
      <c r="H653">
        <v>2906.64</v>
      </c>
      <c r="I653" t="s">
        <v>59</v>
      </c>
      <c r="J653" t="s">
        <v>23</v>
      </c>
      <c r="K653">
        <v>2018</v>
      </c>
    </row>
    <row r="654" spans="1:11" x14ac:dyDescent="0.25">
      <c r="A654" t="s">
        <v>72</v>
      </c>
      <c r="B654" t="s">
        <v>26</v>
      </c>
      <c r="C654" t="s">
        <v>6</v>
      </c>
      <c r="D654">
        <v>12060</v>
      </c>
      <c r="E654">
        <v>1326.6</v>
      </c>
      <c r="F654">
        <v>10733.4</v>
      </c>
      <c r="G654">
        <v>3015</v>
      </c>
      <c r="H654">
        <v>7718.4</v>
      </c>
      <c r="I654" t="s">
        <v>63</v>
      </c>
      <c r="J654" t="s">
        <v>22</v>
      </c>
      <c r="K654">
        <v>2018</v>
      </c>
    </row>
    <row r="655" spans="1:11" x14ac:dyDescent="0.25">
      <c r="A655" t="s">
        <v>72</v>
      </c>
      <c r="B655" t="s">
        <v>26</v>
      </c>
      <c r="C655" t="s">
        <v>3</v>
      </c>
      <c r="D655">
        <v>31932</v>
      </c>
      <c r="E655">
        <v>3831.84</v>
      </c>
      <c r="F655">
        <v>28100.16</v>
      </c>
      <c r="G655">
        <v>7983</v>
      </c>
      <c r="H655">
        <v>20117.16</v>
      </c>
      <c r="I655" t="s">
        <v>65</v>
      </c>
      <c r="J655" t="s">
        <v>25</v>
      </c>
      <c r="K655">
        <v>2019</v>
      </c>
    </row>
    <row r="656" spans="1:11" x14ac:dyDescent="0.25">
      <c r="A656" t="s">
        <v>72</v>
      </c>
      <c r="B656" t="s">
        <v>26</v>
      </c>
      <c r="C656" t="s">
        <v>3</v>
      </c>
      <c r="D656">
        <v>7248</v>
      </c>
      <c r="E656">
        <v>942.24</v>
      </c>
      <c r="F656">
        <v>6305.76</v>
      </c>
      <c r="G656">
        <v>1812</v>
      </c>
      <c r="H656">
        <v>4493.76</v>
      </c>
      <c r="I656" t="s">
        <v>56</v>
      </c>
      <c r="J656" t="s">
        <v>17</v>
      </c>
      <c r="K656">
        <v>2019</v>
      </c>
    </row>
    <row r="657" spans="1:11" x14ac:dyDescent="0.25">
      <c r="A657" t="s">
        <v>72</v>
      </c>
      <c r="B657" t="s">
        <v>26</v>
      </c>
      <c r="C657" t="s">
        <v>4</v>
      </c>
      <c r="D657">
        <v>6852</v>
      </c>
      <c r="E657">
        <v>890.76</v>
      </c>
      <c r="F657">
        <v>5961.24</v>
      </c>
      <c r="G657">
        <v>1713</v>
      </c>
      <c r="H657">
        <v>4248.24</v>
      </c>
      <c r="I657" t="s">
        <v>57</v>
      </c>
      <c r="J657" t="s">
        <v>20</v>
      </c>
      <c r="K657">
        <v>2019</v>
      </c>
    </row>
    <row r="658" spans="1:11" x14ac:dyDescent="0.25">
      <c r="A658" t="s">
        <v>72</v>
      </c>
      <c r="B658" t="s">
        <v>26</v>
      </c>
      <c r="C658" t="s">
        <v>5</v>
      </c>
      <c r="D658">
        <v>7248</v>
      </c>
      <c r="E658">
        <v>942.24</v>
      </c>
      <c r="F658">
        <v>6305.76</v>
      </c>
      <c r="G658">
        <v>1812</v>
      </c>
      <c r="H658">
        <v>4493.76</v>
      </c>
      <c r="I658" t="s">
        <v>56</v>
      </c>
      <c r="J658" t="s">
        <v>17</v>
      </c>
      <c r="K658">
        <v>2019</v>
      </c>
    </row>
    <row r="659" spans="1:11" x14ac:dyDescent="0.25">
      <c r="A659" t="s">
        <v>72</v>
      </c>
      <c r="B659" t="s">
        <v>26</v>
      </c>
      <c r="C659" t="s">
        <v>5</v>
      </c>
      <c r="D659">
        <v>4920</v>
      </c>
      <c r="E659">
        <v>639.6</v>
      </c>
      <c r="F659">
        <v>4280.3999999999996</v>
      </c>
      <c r="G659">
        <v>1230</v>
      </c>
      <c r="H659">
        <v>3050.4</v>
      </c>
      <c r="I659" t="s">
        <v>60</v>
      </c>
      <c r="J659" t="s">
        <v>23</v>
      </c>
      <c r="K659">
        <v>2019</v>
      </c>
    </row>
    <row r="660" spans="1:11" x14ac:dyDescent="0.25">
      <c r="A660" t="s">
        <v>72</v>
      </c>
      <c r="B660" t="s">
        <v>26</v>
      </c>
      <c r="C660" t="s">
        <v>7</v>
      </c>
      <c r="D660">
        <v>4920</v>
      </c>
      <c r="E660">
        <v>639.6</v>
      </c>
      <c r="F660">
        <v>4280.3999999999996</v>
      </c>
      <c r="G660">
        <v>1230</v>
      </c>
      <c r="H660">
        <v>3050.4</v>
      </c>
      <c r="I660" t="s">
        <v>60</v>
      </c>
      <c r="J660" t="s">
        <v>23</v>
      </c>
      <c r="K660">
        <v>2019</v>
      </c>
    </row>
    <row r="661" spans="1:11" x14ac:dyDescent="0.25">
      <c r="A661" t="s">
        <v>72</v>
      </c>
      <c r="B661" t="s">
        <v>26</v>
      </c>
      <c r="C661" t="s">
        <v>5</v>
      </c>
      <c r="D661">
        <v>6000</v>
      </c>
      <c r="E661">
        <v>900</v>
      </c>
      <c r="F661">
        <v>5100</v>
      </c>
      <c r="G661">
        <v>1500</v>
      </c>
      <c r="H661">
        <v>3600</v>
      </c>
      <c r="I661" t="s">
        <v>58</v>
      </c>
      <c r="J661" t="s">
        <v>19</v>
      </c>
      <c r="K661">
        <v>2019</v>
      </c>
    </row>
    <row r="662" spans="1:11" x14ac:dyDescent="0.25">
      <c r="A662" t="s">
        <v>72</v>
      </c>
      <c r="B662" t="s">
        <v>10</v>
      </c>
      <c r="C662" t="s">
        <v>4</v>
      </c>
      <c r="D662">
        <v>10944</v>
      </c>
      <c r="E662">
        <v>0</v>
      </c>
      <c r="F662">
        <v>10944</v>
      </c>
      <c r="G662">
        <v>2736</v>
      </c>
      <c r="H662">
        <v>8208</v>
      </c>
      <c r="I662" t="s">
        <v>64</v>
      </c>
      <c r="J662" t="s">
        <v>24</v>
      </c>
      <c r="K662">
        <v>2018</v>
      </c>
    </row>
    <row r="663" spans="1:11" x14ac:dyDescent="0.25">
      <c r="A663" t="s">
        <v>72</v>
      </c>
      <c r="B663" t="s">
        <v>10</v>
      </c>
      <c r="C663" t="s">
        <v>7</v>
      </c>
      <c r="D663">
        <v>23436</v>
      </c>
      <c r="E663">
        <v>0</v>
      </c>
      <c r="F663">
        <v>23436</v>
      </c>
      <c r="G663">
        <v>5859</v>
      </c>
      <c r="H663">
        <v>17577</v>
      </c>
      <c r="I663" t="s">
        <v>61</v>
      </c>
      <c r="J663" t="s">
        <v>28</v>
      </c>
      <c r="K663">
        <v>2019</v>
      </c>
    </row>
    <row r="664" spans="1:11" x14ac:dyDescent="0.25">
      <c r="A664" t="s">
        <v>72</v>
      </c>
      <c r="B664" t="s">
        <v>10</v>
      </c>
      <c r="C664" t="s">
        <v>7</v>
      </c>
      <c r="D664">
        <v>25692</v>
      </c>
      <c r="E664">
        <v>0</v>
      </c>
      <c r="F664">
        <v>25692</v>
      </c>
      <c r="G664">
        <v>6423</v>
      </c>
      <c r="H664">
        <v>19269</v>
      </c>
      <c r="I664" t="s">
        <v>66</v>
      </c>
      <c r="J664" t="s">
        <v>21</v>
      </c>
      <c r="K664">
        <v>2019</v>
      </c>
    </row>
    <row r="665" spans="1:11" x14ac:dyDescent="0.25">
      <c r="A665" t="s">
        <v>72</v>
      </c>
      <c r="B665" t="s">
        <v>10</v>
      </c>
      <c r="C665" t="s">
        <v>1</v>
      </c>
      <c r="D665">
        <v>22296</v>
      </c>
      <c r="E665">
        <v>222.96</v>
      </c>
      <c r="F665">
        <v>22073.040000000001</v>
      </c>
      <c r="G665">
        <v>6131.4000000000005</v>
      </c>
      <c r="H665">
        <v>15941.64</v>
      </c>
      <c r="I665" t="s">
        <v>62</v>
      </c>
      <c r="J665" t="s">
        <v>16</v>
      </c>
      <c r="K665">
        <v>2019</v>
      </c>
    </row>
    <row r="666" spans="1:11" x14ac:dyDescent="0.25">
      <c r="A666" t="s">
        <v>72</v>
      </c>
      <c r="B666" t="s">
        <v>10</v>
      </c>
      <c r="C666" t="s">
        <v>7</v>
      </c>
      <c r="D666">
        <v>23868</v>
      </c>
      <c r="E666">
        <v>238.68</v>
      </c>
      <c r="F666">
        <v>23629.32</v>
      </c>
      <c r="G666">
        <v>5967</v>
      </c>
      <c r="H666">
        <v>17662.32</v>
      </c>
      <c r="I666" t="s">
        <v>63</v>
      </c>
      <c r="J666" t="s">
        <v>22</v>
      </c>
      <c r="K666">
        <v>2018</v>
      </c>
    </row>
    <row r="667" spans="1:11" x14ac:dyDescent="0.25">
      <c r="A667" t="s">
        <v>72</v>
      </c>
      <c r="B667" t="s">
        <v>10</v>
      </c>
      <c r="C667" t="s">
        <v>3</v>
      </c>
      <c r="D667">
        <v>13704</v>
      </c>
      <c r="E667">
        <v>274.08</v>
      </c>
      <c r="F667">
        <v>13429.92</v>
      </c>
      <c r="G667">
        <v>3426</v>
      </c>
      <c r="H667">
        <v>10003.92</v>
      </c>
      <c r="I667" t="s">
        <v>56</v>
      </c>
      <c r="J667" t="s">
        <v>17</v>
      </c>
      <c r="K667">
        <v>2019</v>
      </c>
    </row>
    <row r="668" spans="1:11" x14ac:dyDescent="0.25">
      <c r="A668" t="s">
        <v>72</v>
      </c>
      <c r="B668" t="s">
        <v>10</v>
      </c>
      <c r="C668" t="s">
        <v>4</v>
      </c>
      <c r="D668">
        <v>13704</v>
      </c>
      <c r="E668">
        <v>274.08</v>
      </c>
      <c r="F668">
        <v>13429.92</v>
      </c>
      <c r="G668">
        <v>3426</v>
      </c>
      <c r="H668">
        <v>10003.92</v>
      </c>
      <c r="I668" t="s">
        <v>56</v>
      </c>
      <c r="J668" t="s">
        <v>17</v>
      </c>
      <c r="K668">
        <v>2019</v>
      </c>
    </row>
    <row r="669" spans="1:11" x14ac:dyDescent="0.25">
      <c r="A669" t="s">
        <v>72</v>
      </c>
      <c r="B669" t="s">
        <v>10</v>
      </c>
      <c r="C669" t="s">
        <v>1</v>
      </c>
      <c r="D669">
        <v>23364</v>
      </c>
      <c r="E669">
        <v>700.92</v>
      </c>
      <c r="F669">
        <v>22663.08</v>
      </c>
      <c r="G669">
        <v>6425.1</v>
      </c>
      <c r="H669">
        <v>16237.98</v>
      </c>
      <c r="I669" t="s">
        <v>55</v>
      </c>
      <c r="J669" t="s">
        <v>22</v>
      </c>
      <c r="K669">
        <v>2019</v>
      </c>
    </row>
    <row r="670" spans="1:11" x14ac:dyDescent="0.25">
      <c r="A670" t="s">
        <v>72</v>
      </c>
      <c r="B670" t="s">
        <v>10</v>
      </c>
      <c r="C670" t="s">
        <v>4</v>
      </c>
      <c r="D670">
        <v>16434</v>
      </c>
      <c r="E670">
        <v>493.02</v>
      </c>
      <c r="F670">
        <v>15940.98</v>
      </c>
      <c r="G670">
        <v>4108.5</v>
      </c>
      <c r="H670">
        <v>11832.48</v>
      </c>
      <c r="I670" t="s">
        <v>57</v>
      </c>
      <c r="J670" t="s">
        <v>20</v>
      </c>
      <c r="K670">
        <v>2019</v>
      </c>
    </row>
    <row r="671" spans="1:11" x14ac:dyDescent="0.25">
      <c r="A671" t="s">
        <v>72</v>
      </c>
      <c r="B671" t="s">
        <v>10</v>
      </c>
      <c r="C671" t="s">
        <v>5</v>
      </c>
      <c r="D671">
        <v>17580</v>
      </c>
      <c r="E671">
        <v>703.2</v>
      </c>
      <c r="F671">
        <v>16876.8</v>
      </c>
      <c r="G671">
        <v>4395</v>
      </c>
      <c r="H671">
        <v>12481.8</v>
      </c>
      <c r="I671" t="s">
        <v>58</v>
      </c>
      <c r="J671" t="s">
        <v>19</v>
      </c>
      <c r="K671">
        <v>2019</v>
      </c>
    </row>
    <row r="672" spans="1:11" x14ac:dyDescent="0.25">
      <c r="A672" t="s">
        <v>72</v>
      </c>
      <c r="B672" t="s">
        <v>10</v>
      </c>
      <c r="C672" t="s">
        <v>3</v>
      </c>
      <c r="D672">
        <v>32676</v>
      </c>
      <c r="E672">
        <v>1960.56</v>
      </c>
      <c r="F672">
        <v>30715.439999999999</v>
      </c>
      <c r="G672">
        <v>8169</v>
      </c>
      <c r="H672">
        <v>22546.44</v>
      </c>
      <c r="I672" t="s">
        <v>68</v>
      </c>
      <c r="J672" t="s">
        <v>24</v>
      </c>
      <c r="K672">
        <v>2019</v>
      </c>
    </row>
    <row r="673" spans="1:11" x14ac:dyDescent="0.25">
      <c r="A673" t="s">
        <v>72</v>
      </c>
      <c r="B673" t="s">
        <v>10</v>
      </c>
      <c r="C673" t="s">
        <v>6</v>
      </c>
      <c r="D673">
        <v>23472</v>
      </c>
      <c r="E673">
        <v>2112.48</v>
      </c>
      <c r="F673">
        <v>21359.52</v>
      </c>
      <c r="G673">
        <v>5868</v>
      </c>
      <c r="H673">
        <v>15491.52</v>
      </c>
      <c r="I673" t="s">
        <v>53</v>
      </c>
      <c r="J673" t="s">
        <v>15</v>
      </c>
      <c r="K673">
        <v>2019</v>
      </c>
    </row>
    <row r="674" spans="1:11" x14ac:dyDescent="0.25">
      <c r="A674" t="s">
        <v>72</v>
      </c>
      <c r="B674" t="s">
        <v>10</v>
      </c>
      <c r="C674" t="s">
        <v>1</v>
      </c>
      <c r="D674">
        <v>4632</v>
      </c>
      <c r="E674">
        <v>463.2</v>
      </c>
      <c r="F674">
        <v>4168.8</v>
      </c>
      <c r="G674">
        <v>1273.8</v>
      </c>
      <c r="H674">
        <v>2895</v>
      </c>
      <c r="I674" t="s">
        <v>59</v>
      </c>
      <c r="J674" t="s">
        <v>23</v>
      </c>
      <c r="K674">
        <v>2018</v>
      </c>
    </row>
    <row r="675" spans="1:11" x14ac:dyDescent="0.25">
      <c r="A675" t="s">
        <v>72</v>
      </c>
      <c r="B675" t="s">
        <v>10</v>
      </c>
      <c r="C675" t="s">
        <v>4</v>
      </c>
      <c r="D675">
        <v>4632</v>
      </c>
      <c r="E675">
        <v>463.2</v>
      </c>
      <c r="F675">
        <v>4168.8</v>
      </c>
      <c r="G675">
        <v>1158</v>
      </c>
      <c r="H675">
        <v>3010.8</v>
      </c>
      <c r="I675" t="s">
        <v>59</v>
      </c>
      <c r="J675" t="s">
        <v>23</v>
      </c>
      <c r="K675">
        <v>2018</v>
      </c>
    </row>
    <row r="676" spans="1:11" x14ac:dyDescent="0.25">
      <c r="A676" t="s">
        <v>72</v>
      </c>
      <c r="B676" t="s">
        <v>10</v>
      </c>
      <c r="C676" t="s">
        <v>7</v>
      </c>
      <c r="D676">
        <v>24180</v>
      </c>
      <c r="E676">
        <v>3385.2</v>
      </c>
      <c r="F676">
        <v>20794.8</v>
      </c>
      <c r="G676">
        <v>6045</v>
      </c>
      <c r="H676">
        <v>14749.8</v>
      </c>
      <c r="I676" t="s">
        <v>67</v>
      </c>
      <c r="J676" t="s">
        <v>18</v>
      </c>
      <c r="K676">
        <v>2018</v>
      </c>
    </row>
    <row r="677" spans="1:11" x14ac:dyDescent="0.25">
      <c r="A677" t="s">
        <v>72</v>
      </c>
      <c r="B677" t="s">
        <v>10</v>
      </c>
      <c r="C677" t="s">
        <v>4</v>
      </c>
      <c r="D677">
        <v>34968</v>
      </c>
      <c r="E677">
        <v>4895.5200000000004</v>
      </c>
      <c r="F677">
        <v>30072.48</v>
      </c>
      <c r="G677">
        <v>8742</v>
      </c>
      <c r="H677">
        <v>21330.48</v>
      </c>
      <c r="I677" t="s">
        <v>60</v>
      </c>
      <c r="J677" t="s">
        <v>23</v>
      </c>
      <c r="K677">
        <v>2019</v>
      </c>
    </row>
    <row r="678" spans="1:11" x14ac:dyDescent="0.25">
      <c r="A678" t="s">
        <v>72</v>
      </c>
      <c r="B678" t="s">
        <v>10</v>
      </c>
      <c r="C678" t="s">
        <v>7</v>
      </c>
      <c r="D678">
        <v>34968</v>
      </c>
      <c r="E678">
        <v>4895.5200000000004</v>
      </c>
      <c r="F678">
        <v>30072.48</v>
      </c>
      <c r="G678">
        <v>8742</v>
      </c>
      <c r="H678">
        <v>21330.48</v>
      </c>
      <c r="I678" t="s">
        <v>60</v>
      </c>
      <c r="J678" t="s">
        <v>23</v>
      </c>
      <c r="K678">
        <v>2019</v>
      </c>
    </row>
    <row r="679" spans="1:11" x14ac:dyDescent="0.25">
      <c r="A679" t="s">
        <v>72</v>
      </c>
      <c r="B679" t="s">
        <v>10</v>
      </c>
      <c r="C679" t="s">
        <v>4</v>
      </c>
      <c r="D679">
        <v>10968</v>
      </c>
      <c r="E679">
        <v>1645.2</v>
      </c>
      <c r="F679">
        <v>9322.7999999999993</v>
      </c>
      <c r="G679">
        <v>2742</v>
      </c>
      <c r="H679">
        <v>6580.7999999999993</v>
      </c>
      <c r="I679" t="s">
        <v>54</v>
      </c>
      <c r="J679" t="s">
        <v>18</v>
      </c>
      <c r="K679">
        <v>2019</v>
      </c>
    </row>
    <row r="680" spans="1:11" x14ac:dyDescent="0.25">
      <c r="A680" t="s">
        <v>72</v>
      </c>
      <c r="B680" t="s">
        <v>10</v>
      </c>
      <c r="C680" t="s">
        <v>5</v>
      </c>
      <c r="D680">
        <v>10968</v>
      </c>
      <c r="E680">
        <v>1645.2</v>
      </c>
      <c r="F680">
        <v>9322.7999999999993</v>
      </c>
      <c r="G680">
        <v>2742</v>
      </c>
      <c r="H680">
        <v>6580.7999999999993</v>
      </c>
      <c r="I680" t="s">
        <v>54</v>
      </c>
      <c r="J680" t="s">
        <v>18</v>
      </c>
      <c r="K680">
        <v>2019</v>
      </c>
    </row>
    <row r="681" spans="1:11" x14ac:dyDescent="0.25">
      <c r="A681" t="s">
        <v>72</v>
      </c>
      <c r="B681" t="s">
        <v>10</v>
      </c>
      <c r="C681" t="s">
        <v>6</v>
      </c>
      <c r="D681">
        <v>21672</v>
      </c>
      <c r="E681">
        <v>3250.8</v>
      </c>
      <c r="F681">
        <v>18421.2</v>
      </c>
      <c r="G681">
        <v>5418</v>
      </c>
      <c r="H681">
        <v>13003.2</v>
      </c>
      <c r="I681" t="s">
        <v>65</v>
      </c>
      <c r="J681" t="s">
        <v>25</v>
      </c>
      <c r="K681">
        <v>2019</v>
      </c>
    </row>
    <row r="682" spans="1:11" x14ac:dyDescent="0.25">
      <c r="A682" t="s">
        <v>72</v>
      </c>
      <c r="B682" t="s">
        <v>27</v>
      </c>
      <c r="C682" t="s">
        <v>1</v>
      </c>
      <c r="D682">
        <v>32052</v>
      </c>
      <c r="E682">
        <v>320.52</v>
      </c>
      <c r="F682">
        <v>31731.48</v>
      </c>
      <c r="G682">
        <v>8814.3000000000011</v>
      </c>
      <c r="H682">
        <v>22917.18</v>
      </c>
      <c r="I682" t="s">
        <v>55</v>
      </c>
      <c r="J682" t="s">
        <v>22</v>
      </c>
      <c r="K682">
        <v>2019</v>
      </c>
    </row>
    <row r="683" spans="1:11" x14ac:dyDescent="0.25">
      <c r="A683" t="s">
        <v>72</v>
      </c>
      <c r="B683" t="s">
        <v>27</v>
      </c>
      <c r="C683" t="s">
        <v>4</v>
      </c>
      <c r="D683">
        <v>21420</v>
      </c>
      <c r="E683">
        <v>428.4</v>
      </c>
      <c r="F683">
        <v>20991.599999999999</v>
      </c>
      <c r="G683">
        <v>5355</v>
      </c>
      <c r="H683">
        <v>15636.6</v>
      </c>
      <c r="I683" t="s">
        <v>64</v>
      </c>
      <c r="J683" t="s">
        <v>24</v>
      </c>
      <c r="K683">
        <v>2018</v>
      </c>
    </row>
    <row r="684" spans="1:11" x14ac:dyDescent="0.25">
      <c r="A684" t="s">
        <v>72</v>
      </c>
      <c r="B684" t="s">
        <v>27</v>
      </c>
      <c r="C684" t="s">
        <v>4</v>
      </c>
      <c r="D684">
        <v>12660</v>
      </c>
      <c r="E684">
        <v>253.2</v>
      </c>
      <c r="F684">
        <v>12406.8</v>
      </c>
      <c r="G684">
        <v>3165</v>
      </c>
      <c r="H684">
        <v>9241.7999999999993</v>
      </c>
      <c r="I684" t="s">
        <v>54</v>
      </c>
      <c r="J684" t="s">
        <v>18</v>
      </c>
      <c r="K684">
        <v>2019</v>
      </c>
    </row>
    <row r="685" spans="1:11" x14ac:dyDescent="0.25">
      <c r="A685" t="s">
        <v>72</v>
      </c>
      <c r="B685" t="s">
        <v>27</v>
      </c>
      <c r="C685" t="s">
        <v>5</v>
      </c>
      <c r="D685">
        <v>12660</v>
      </c>
      <c r="E685">
        <v>253.2</v>
      </c>
      <c r="F685">
        <v>12406.8</v>
      </c>
      <c r="G685">
        <v>3165</v>
      </c>
      <c r="H685">
        <v>9241.7999999999993</v>
      </c>
      <c r="I685" t="s">
        <v>54</v>
      </c>
      <c r="J685" t="s">
        <v>18</v>
      </c>
      <c r="K685">
        <v>2019</v>
      </c>
    </row>
    <row r="686" spans="1:11" x14ac:dyDescent="0.25">
      <c r="A686" t="s">
        <v>72</v>
      </c>
      <c r="B686" t="s">
        <v>27</v>
      </c>
      <c r="C686" t="s">
        <v>3</v>
      </c>
      <c r="D686">
        <v>22812</v>
      </c>
      <c r="E686">
        <v>684.36</v>
      </c>
      <c r="F686">
        <v>22127.64</v>
      </c>
      <c r="G686">
        <v>5703</v>
      </c>
      <c r="H686">
        <v>16424.64</v>
      </c>
      <c r="I686" t="s">
        <v>56</v>
      </c>
      <c r="J686" t="s">
        <v>17</v>
      </c>
      <c r="K686">
        <v>2019</v>
      </c>
    </row>
    <row r="687" spans="1:11" x14ac:dyDescent="0.25">
      <c r="A687" t="s">
        <v>72</v>
      </c>
      <c r="B687" t="s">
        <v>27</v>
      </c>
      <c r="C687" t="s">
        <v>4</v>
      </c>
      <c r="D687">
        <v>22812</v>
      </c>
      <c r="E687">
        <v>684.36</v>
      </c>
      <c r="F687">
        <v>22127.64</v>
      </c>
      <c r="G687">
        <v>5703</v>
      </c>
      <c r="H687">
        <v>16424.64</v>
      </c>
      <c r="I687" t="s">
        <v>56</v>
      </c>
      <c r="J687" t="s">
        <v>17</v>
      </c>
      <c r="K687">
        <v>2019</v>
      </c>
    </row>
    <row r="688" spans="1:11" x14ac:dyDescent="0.25">
      <c r="A688" t="s">
        <v>72</v>
      </c>
      <c r="B688" t="s">
        <v>27</v>
      </c>
      <c r="C688" t="s">
        <v>6</v>
      </c>
      <c r="D688">
        <v>10392</v>
      </c>
      <c r="E688">
        <v>415.68</v>
      </c>
      <c r="F688">
        <v>9976.32</v>
      </c>
      <c r="G688">
        <v>2598</v>
      </c>
      <c r="H688">
        <v>7378.32</v>
      </c>
      <c r="I688" t="s">
        <v>65</v>
      </c>
      <c r="J688" t="s">
        <v>25</v>
      </c>
      <c r="K688">
        <v>2019</v>
      </c>
    </row>
    <row r="689" spans="1:11" x14ac:dyDescent="0.25">
      <c r="A689" t="s">
        <v>72</v>
      </c>
      <c r="B689" t="s">
        <v>27</v>
      </c>
      <c r="C689" t="s">
        <v>1</v>
      </c>
      <c r="D689">
        <v>22380</v>
      </c>
      <c r="E689">
        <v>1119</v>
      </c>
      <c r="F689">
        <v>21261</v>
      </c>
      <c r="G689">
        <v>6154.5000000000009</v>
      </c>
      <c r="H689">
        <v>15106.5</v>
      </c>
      <c r="I689" t="s">
        <v>62</v>
      </c>
      <c r="J689" t="s">
        <v>16</v>
      </c>
      <c r="K689">
        <v>2019</v>
      </c>
    </row>
    <row r="690" spans="1:11" x14ac:dyDescent="0.25">
      <c r="A690" t="s">
        <v>72</v>
      </c>
      <c r="B690" t="s">
        <v>27</v>
      </c>
      <c r="C690" t="s">
        <v>3</v>
      </c>
      <c r="D690">
        <v>28104</v>
      </c>
      <c r="E690">
        <v>1967.28</v>
      </c>
      <c r="F690">
        <v>26136.720000000001</v>
      </c>
      <c r="G690">
        <v>7026</v>
      </c>
      <c r="H690">
        <v>19110.72</v>
      </c>
      <c r="I690" t="s">
        <v>68</v>
      </c>
      <c r="J690" t="s">
        <v>24</v>
      </c>
      <c r="K690">
        <v>2019</v>
      </c>
    </row>
    <row r="691" spans="1:11" x14ac:dyDescent="0.25">
      <c r="A691" t="s">
        <v>72</v>
      </c>
      <c r="B691" t="s">
        <v>27</v>
      </c>
      <c r="C691" t="s">
        <v>6</v>
      </c>
      <c r="D691">
        <v>20862</v>
      </c>
      <c r="E691">
        <v>1460.34</v>
      </c>
      <c r="F691">
        <v>19401.66</v>
      </c>
      <c r="G691">
        <v>5215.5</v>
      </c>
      <c r="H691">
        <v>14186.16</v>
      </c>
      <c r="I691" t="s">
        <v>61</v>
      </c>
      <c r="J691" t="s">
        <v>28</v>
      </c>
      <c r="K691">
        <v>2019</v>
      </c>
    </row>
    <row r="692" spans="1:11" x14ac:dyDescent="0.25">
      <c r="A692" t="s">
        <v>72</v>
      </c>
      <c r="B692" t="s">
        <v>27</v>
      </c>
      <c r="C692" t="s">
        <v>6</v>
      </c>
      <c r="D692">
        <v>26808</v>
      </c>
      <c r="E692">
        <v>2412.7199999999998</v>
      </c>
      <c r="F692">
        <v>24395.279999999999</v>
      </c>
      <c r="G692">
        <v>6702</v>
      </c>
      <c r="H692">
        <v>17693.28</v>
      </c>
      <c r="I692" t="s">
        <v>63</v>
      </c>
      <c r="J692" t="s">
        <v>22</v>
      </c>
      <c r="K692">
        <v>2018</v>
      </c>
    </row>
    <row r="693" spans="1:11" x14ac:dyDescent="0.25">
      <c r="A693" t="s">
        <v>72</v>
      </c>
      <c r="B693" t="s">
        <v>27</v>
      </c>
      <c r="C693" t="s">
        <v>5</v>
      </c>
      <c r="D693">
        <v>23604</v>
      </c>
      <c r="E693">
        <v>2124.36</v>
      </c>
      <c r="F693">
        <v>21479.64</v>
      </c>
      <c r="G693">
        <v>5901</v>
      </c>
      <c r="H693">
        <v>15578.64</v>
      </c>
      <c r="I693" t="s">
        <v>58</v>
      </c>
      <c r="J693" t="s">
        <v>19</v>
      </c>
      <c r="K693">
        <v>2019</v>
      </c>
    </row>
    <row r="694" spans="1:11" x14ac:dyDescent="0.25">
      <c r="A694" t="s">
        <v>72</v>
      </c>
      <c r="B694" t="s">
        <v>27</v>
      </c>
      <c r="C694" t="s">
        <v>7</v>
      </c>
      <c r="D694">
        <v>3672</v>
      </c>
      <c r="E694">
        <v>330.48</v>
      </c>
      <c r="F694">
        <v>3341.52</v>
      </c>
      <c r="G694">
        <v>918</v>
      </c>
      <c r="H694">
        <v>2423.52</v>
      </c>
      <c r="I694" t="s">
        <v>67</v>
      </c>
      <c r="J694" t="s">
        <v>18</v>
      </c>
      <c r="K694">
        <v>2018</v>
      </c>
    </row>
    <row r="695" spans="1:11" x14ac:dyDescent="0.25">
      <c r="A695" t="s">
        <v>72</v>
      </c>
      <c r="B695" t="s">
        <v>27</v>
      </c>
      <c r="C695" t="s">
        <v>1</v>
      </c>
      <c r="D695">
        <v>14376</v>
      </c>
      <c r="E695">
        <v>1581.36</v>
      </c>
      <c r="F695">
        <v>12794.64</v>
      </c>
      <c r="G695">
        <v>3953.400000000001</v>
      </c>
      <c r="H695">
        <v>8841.239999999998</v>
      </c>
      <c r="I695" t="s">
        <v>59</v>
      </c>
      <c r="J695" t="s">
        <v>23</v>
      </c>
      <c r="K695">
        <v>2018</v>
      </c>
    </row>
    <row r="696" spans="1:11" x14ac:dyDescent="0.25">
      <c r="A696" t="s">
        <v>72</v>
      </c>
      <c r="B696" t="s">
        <v>27</v>
      </c>
      <c r="C696" t="s">
        <v>4</v>
      </c>
      <c r="D696">
        <v>14376</v>
      </c>
      <c r="E696">
        <v>1581.36</v>
      </c>
      <c r="F696">
        <v>12794.64</v>
      </c>
      <c r="G696">
        <v>3594</v>
      </c>
      <c r="H696">
        <v>9200.64</v>
      </c>
      <c r="I696" t="s">
        <v>59</v>
      </c>
      <c r="J696" t="s">
        <v>23</v>
      </c>
      <c r="K696">
        <v>2018</v>
      </c>
    </row>
    <row r="697" spans="1:11" x14ac:dyDescent="0.25">
      <c r="A697" t="s">
        <v>72</v>
      </c>
      <c r="B697" t="s">
        <v>27</v>
      </c>
      <c r="C697" t="s">
        <v>4</v>
      </c>
      <c r="D697">
        <v>29106</v>
      </c>
      <c r="E697">
        <v>3201.66</v>
      </c>
      <c r="F697">
        <v>25904.34</v>
      </c>
      <c r="G697">
        <v>7276.5</v>
      </c>
      <c r="H697">
        <v>18627.84</v>
      </c>
      <c r="I697" t="s">
        <v>57</v>
      </c>
      <c r="J697" t="s">
        <v>20</v>
      </c>
      <c r="K697">
        <v>2019</v>
      </c>
    </row>
    <row r="698" spans="1:11" x14ac:dyDescent="0.25">
      <c r="A698" t="s">
        <v>72</v>
      </c>
      <c r="B698" t="s">
        <v>27</v>
      </c>
      <c r="C698" t="s">
        <v>6</v>
      </c>
      <c r="D698">
        <v>20808</v>
      </c>
      <c r="E698">
        <v>2288.88</v>
      </c>
      <c r="F698">
        <v>18519.12</v>
      </c>
      <c r="G698">
        <v>5202</v>
      </c>
      <c r="H698">
        <v>13317.12</v>
      </c>
      <c r="I698" t="s">
        <v>53</v>
      </c>
      <c r="J698" t="s">
        <v>15</v>
      </c>
      <c r="K698">
        <v>2019</v>
      </c>
    </row>
    <row r="699" spans="1:11" x14ac:dyDescent="0.25">
      <c r="A699" t="s">
        <v>72</v>
      </c>
      <c r="B699" t="s">
        <v>27</v>
      </c>
      <c r="C699" t="s">
        <v>4</v>
      </c>
      <c r="D699">
        <v>16716</v>
      </c>
      <c r="E699">
        <v>2340.2399999999998</v>
      </c>
      <c r="F699">
        <v>14375.76</v>
      </c>
      <c r="G699">
        <v>4179</v>
      </c>
      <c r="H699">
        <v>10196.76</v>
      </c>
      <c r="I699" t="s">
        <v>60</v>
      </c>
      <c r="J699" t="s">
        <v>23</v>
      </c>
      <c r="K699">
        <v>2019</v>
      </c>
    </row>
    <row r="700" spans="1:11" x14ac:dyDescent="0.25">
      <c r="A700" t="s">
        <v>72</v>
      </c>
      <c r="B700" t="s">
        <v>27</v>
      </c>
      <c r="C700" t="s">
        <v>7</v>
      </c>
      <c r="D700">
        <v>16716</v>
      </c>
      <c r="E700">
        <v>2340.2399999999998</v>
      </c>
      <c r="F700">
        <v>14375.76</v>
      </c>
      <c r="G700">
        <v>4179</v>
      </c>
      <c r="H700">
        <v>10196.76</v>
      </c>
      <c r="I700" t="s">
        <v>60</v>
      </c>
      <c r="J700" t="s">
        <v>23</v>
      </c>
      <c r="K700">
        <v>2019</v>
      </c>
    </row>
    <row r="701" spans="1:11" x14ac:dyDescent="0.25">
      <c r="A701" t="s">
        <v>72</v>
      </c>
      <c r="B701" t="s">
        <v>27</v>
      </c>
      <c r="C701" t="s">
        <v>7</v>
      </c>
      <c r="D701">
        <v>29700</v>
      </c>
      <c r="E701">
        <v>4158</v>
      </c>
      <c r="F701">
        <v>25542</v>
      </c>
      <c r="G701">
        <v>7425</v>
      </c>
      <c r="H701">
        <v>18117</v>
      </c>
      <c r="I701" t="s">
        <v>66</v>
      </c>
      <c r="J701" t="s">
        <v>21</v>
      </c>
      <c r="K701">
        <v>2019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Analises</vt:lpstr>
      <vt:lpstr>BD</vt:lpstr>
      <vt:lpstr>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2024-02-18T05:47:47Z</dcterms:created>
  <dcterms:modified xsi:type="dcterms:W3CDTF">2024-08-18T19:33:37Z</dcterms:modified>
</cp:coreProperties>
</file>