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tpdata-my.sharepoint.com/personal/md_htpdata_com_br/Documents/Arquivos/Profissional/Portfolio/Business_Cases_Excel_PowerBI/people_analytics_excel_power_bi/"/>
    </mc:Choice>
  </mc:AlternateContent>
  <xr:revisionPtr revIDLastSave="417" documentId="13_ncr:1_{0F3AF78B-CB5A-4A67-BAA3-74B141D19644}" xr6:coauthVersionLast="47" xr6:coauthVersionMax="47" xr10:uidLastSave="{4A9A4818-7899-4629-8565-3E2EA83C0681}"/>
  <bookViews>
    <workbookView xWindow="-120" yWindow="-120" windowWidth="20730" windowHeight="10710" xr2:uid="{00000000-000D-0000-FFFF-FFFF00000000}"/>
  </bookViews>
  <sheets>
    <sheet name="Analise" sheetId="5" r:id="rId1"/>
    <sheet name="BD" sheetId="6" r:id="rId2"/>
  </sheets>
  <definedNames>
    <definedName name="DadosExternos_1" localSheetId="1" hidden="1">BD!$A$1:$U$311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5" l="1"/>
  <c r="C44" i="5"/>
  <c r="C43" i="5"/>
  <c r="D155" i="5"/>
  <c r="E155" i="5"/>
  <c r="F155" i="5"/>
  <c r="C155" i="5"/>
  <c r="D154" i="5"/>
  <c r="E154" i="5"/>
  <c r="F154" i="5"/>
  <c r="C154" i="5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D199" i="5" l="1"/>
  <c r="H140" i="5"/>
  <c r="H141" i="5"/>
  <c r="H142" i="5"/>
  <c r="H143" i="5"/>
  <c r="H144" i="5"/>
  <c r="H145" i="5"/>
  <c r="H139" i="5"/>
  <c r="C137" i="5"/>
  <c r="C138" i="5"/>
  <c r="C136" i="5"/>
  <c r="C126" i="5"/>
  <c r="C127" i="5"/>
  <c r="C125" i="5"/>
  <c r="G109" i="5"/>
  <c r="G110" i="5"/>
  <c r="G111" i="5"/>
  <c r="G112" i="5"/>
  <c r="G113" i="5"/>
  <c r="G114" i="5"/>
  <c r="G108" i="5"/>
  <c r="C109" i="5"/>
  <c r="C110" i="5"/>
  <c r="C111" i="5"/>
  <c r="C108" i="5"/>
  <c r="C94" i="5"/>
  <c r="C95" i="5"/>
  <c r="C96" i="5"/>
  <c r="C97" i="5"/>
  <c r="C98" i="5"/>
  <c r="C99" i="5"/>
  <c r="C93" i="5"/>
  <c r="C84" i="5"/>
  <c r="C83" i="5"/>
  <c r="C56" i="5"/>
  <c r="C53" i="5"/>
  <c r="C54" i="5"/>
  <c r="C55" i="5"/>
  <c r="C52" i="5"/>
  <c r="C34" i="5"/>
  <c r="C35" i="5"/>
  <c r="C33" i="5"/>
  <c r="D193" i="5" l="1"/>
  <c r="D194" i="5"/>
  <c r="D195" i="5"/>
  <c r="D196" i="5"/>
  <c r="D197" i="5"/>
  <c r="D198" i="5"/>
  <c r="D192" i="5"/>
  <c r="C193" i="5"/>
  <c r="C194" i="5"/>
  <c r="C195" i="5"/>
  <c r="C196" i="5"/>
  <c r="C197" i="5"/>
  <c r="C198" i="5"/>
  <c r="C192" i="5"/>
  <c r="E181" i="5"/>
  <c r="E182" i="5"/>
  <c r="E183" i="5"/>
  <c r="D181" i="5"/>
  <c r="D182" i="5"/>
  <c r="D183" i="5"/>
  <c r="D180" i="5"/>
  <c r="E180" i="5"/>
  <c r="C181" i="5"/>
  <c r="C182" i="5"/>
  <c r="C183" i="5"/>
  <c r="C180" i="5"/>
  <c r="C199" i="5" l="1"/>
  <c r="E184" i="5"/>
  <c r="F182" i="5"/>
  <c r="F181" i="5"/>
  <c r="F183" i="5"/>
  <c r="D184" i="5"/>
  <c r="F180" i="5"/>
  <c r="C184" i="5"/>
  <c r="D25" i="5"/>
  <c r="D26" i="5"/>
  <c r="D27" i="5"/>
  <c r="D24" i="5"/>
  <c r="C25" i="5"/>
  <c r="C26" i="5"/>
  <c r="C27" i="5"/>
  <c r="C24" i="5"/>
  <c r="E18" i="5"/>
  <c r="E17" i="5"/>
  <c r="C18" i="5"/>
  <c r="C17" i="5"/>
  <c r="F184" i="5" l="1"/>
  <c r="G10" i="5"/>
  <c r="G9" i="5"/>
  <c r="G8" i="5"/>
  <c r="C9" i="5"/>
  <c r="C10" i="5"/>
  <c r="C11" i="5"/>
  <c r="C8" i="5"/>
  <c r="C139" i="5" l="1"/>
  <c r="D139" i="5" s="1"/>
  <c r="H146" i="5"/>
  <c r="I146" i="5" s="1"/>
  <c r="C128" i="5"/>
  <c r="D128" i="5" s="1"/>
  <c r="C36" i="5"/>
  <c r="D36" i="5" s="1"/>
  <c r="I143" i="5" l="1"/>
  <c r="D137" i="5"/>
  <c r="D138" i="5"/>
  <c r="I145" i="5"/>
  <c r="D136" i="5"/>
  <c r="I142" i="5"/>
  <c r="I140" i="5"/>
  <c r="I141" i="5"/>
  <c r="I139" i="5"/>
  <c r="I144" i="5"/>
  <c r="D125" i="5"/>
  <c r="D126" i="5"/>
  <c r="D127" i="5"/>
  <c r="D35" i="5"/>
  <c r="D34" i="5"/>
  <c r="D33" i="5"/>
  <c r="F27" i="5" l="1"/>
  <c r="F26" i="5"/>
  <c r="F24" i="5"/>
  <c r="F25" i="5"/>
  <c r="D28" i="5"/>
  <c r="E26" i="5" s="1"/>
  <c r="C28" i="5"/>
  <c r="G11" i="5"/>
  <c r="C112" i="5"/>
  <c r="D112" i="5" s="1"/>
  <c r="C100" i="5"/>
  <c r="D100" i="5" s="1"/>
  <c r="C85" i="5"/>
  <c r="D85" i="5" s="1"/>
  <c r="E27" i="5" l="1"/>
  <c r="E24" i="5"/>
  <c r="E25" i="5"/>
  <c r="D84" i="5"/>
  <c r="D83" i="5"/>
  <c r="D93" i="5"/>
  <c r="D98" i="5"/>
  <c r="D96" i="5"/>
  <c r="D95" i="5"/>
  <c r="D97" i="5"/>
  <c r="D94" i="5"/>
  <c r="D99" i="5"/>
  <c r="D110" i="5"/>
  <c r="D108" i="5"/>
  <c r="D109" i="5"/>
  <c r="D111" i="5"/>
  <c r="E19" i="5" l="1"/>
  <c r="C19" i="5"/>
  <c r="D17" i="5" s="1"/>
  <c r="C12" i="5"/>
  <c r="D10" i="5" s="1"/>
  <c r="D18" i="5" l="1"/>
  <c r="D19" i="5" s="1"/>
  <c r="D11" i="5"/>
  <c r="D8" i="5"/>
  <c r="D9" i="5"/>
  <c r="D12" i="5" l="1"/>
  <c r="D156" i="5" l="1"/>
  <c r="C156" i="5"/>
  <c r="F156" i="5"/>
  <c r="E156" i="5"/>
  <c r="G115" i="5" l="1"/>
  <c r="H108" i="5" s="1"/>
  <c r="H115" i="5" l="1"/>
  <c r="H113" i="5"/>
  <c r="H114" i="5"/>
  <c r="H112" i="5"/>
  <c r="H111" i="5"/>
  <c r="H109" i="5"/>
  <c r="H1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F43C05-C6F5-432A-9F6E-255B397613E0}" keepAlive="1" name="Consulta - BD" description="Conexão com a consulta 'BD' na pasta de trabalho." type="5" refreshedVersion="8" background="1" saveData="1">
    <dbPr connection="Provider=Microsoft.Mashup.OleDb.1;Data Source=$Workbook$;Location=BD;Extended Properties=&quot;&quot;" command="SELECT * FROM [BD]"/>
  </connection>
</connections>
</file>

<file path=xl/sharedStrings.xml><?xml version="1.0" encoding="utf-8"?>
<sst xmlns="http://schemas.openxmlformats.org/spreadsheetml/2006/main" count="3723" uniqueCount="760">
  <si>
    <t>ID</t>
  </si>
  <si>
    <t>Cargo</t>
  </si>
  <si>
    <t>Sexo</t>
  </si>
  <si>
    <t>Departamento</t>
  </si>
  <si>
    <t>Índice de Satisfação</t>
  </si>
  <si>
    <t>Isis</t>
  </si>
  <si>
    <t>1304055947</t>
  </si>
  <si>
    <t>Técnico de Produção I</t>
  </si>
  <si>
    <t>F</t>
  </si>
  <si>
    <t>Solteiro</t>
  </si>
  <si>
    <t>N/A - Empregado</t>
  </si>
  <si>
    <t>Ativo</t>
  </si>
  <si>
    <t>Produção</t>
  </si>
  <si>
    <t>Site da Empresa</t>
  </si>
  <si>
    <t>Acima do Esperado</t>
  </si>
  <si>
    <t>Emanuel</t>
  </si>
  <si>
    <t>1109029366</t>
  </si>
  <si>
    <t>M</t>
  </si>
  <si>
    <t>Indicação Funcionários</t>
  </si>
  <si>
    <t>Dentro do Esperado</t>
  </si>
  <si>
    <t>Vinícius</t>
  </si>
  <si>
    <t>1501072124</t>
  </si>
  <si>
    <t>Casado(a)</t>
  </si>
  <si>
    <t>Site de Vagas</t>
  </si>
  <si>
    <t>Abaixo do esperado</t>
  </si>
  <si>
    <t>João Guilherme</t>
  </si>
  <si>
    <t>1302053339</t>
  </si>
  <si>
    <t>Luna</t>
  </si>
  <si>
    <t>1204032927</t>
  </si>
  <si>
    <t>Feira de Contratação</t>
  </si>
  <si>
    <t>Rebeca</t>
  </si>
  <si>
    <t>1404066622</t>
  </si>
  <si>
    <t>1205033102</t>
  </si>
  <si>
    <t>Catarina</t>
  </si>
  <si>
    <t>1308060366</t>
  </si>
  <si>
    <t>Luiz Miguel</t>
  </si>
  <si>
    <t>1407069280</t>
  </si>
  <si>
    <t>Clara</t>
  </si>
  <si>
    <t>1209048696</t>
  </si>
  <si>
    <t>Ana Beatriz</t>
  </si>
  <si>
    <t>1006020020</t>
  </si>
  <si>
    <t>Vitória</t>
  </si>
  <si>
    <t>1408069882</t>
  </si>
  <si>
    <t>Kaique</t>
  </si>
  <si>
    <t>1311062610</t>
  </si>
  <si>
    <t>Olívia</t>
  </si>
  <si>
    <t>1308060754</t>
  </si>
  <si>
    <t>João Gabriel</t>
  </si>
  <si>
    <t>1011022887</t>
  </si>
  <si>
    <t>Emilly</t>
  </si>
  <si>
    <t>1410071137</t>
  </si>
  <si>
    <t>Maria Valentina</t>
  </si>
  <si>
    <t>1409070255</t>
  </si>
  <si>
    <t>Levi</t>
  </si>
  <si>
    <t>1599991009</t>
  </si>
  <si>
    <t>Larissa</t>
  </si>
  <si>
    <t>1202031618</t>
  </si>
  <si>
    <t>Yuri</t>
  </si>
  <si>
    <t>1309061015</t>
  </si>
  <si>
    <t>Enrico</t>
  </si>
  <si>
    <t>1106026579</t>
  </si>
  <si>
    <t>Mirella</t>
  </si>
  <si>
    <t>1201031438</t>
  </si>
  <si>
    <t>Thiago</t>
  </si>
  <si>
    <t>1304055987</t>
  </si>
  <si>
    <t>Maria Flor</t>
  </si>
  <si>
    <t>1401064327</t>
  </si>
  <si>
    <t>Lívia</t>
  </si>
  <si>
    <t>1203032357</t>
  </si>
  <si>
    <t>Ian</t>
  </si>
  <si>
    <t>1001735072</t>
  </si>
  <si>
    <t>Ana Sophia</t>
  </si>
  <si>
    <t>710007555</t>
  </si>
  <si>
    <t>Pietra</t>
  </si>
  <si>
    <t>1012023152</t>
  </si>
  <si>
    <t>Maria Vitória</t>
  </si>
  <si>
    <t>1211051232</t>
  </si>
  <si>
    <t>Maya</t>
  </si>
  <si>
    <t>1011022883</t>
  </si>
  <si>
    <t>Laís</t>
  </si>
  <si>
    <t>1403066194</t>
  </si>
  <si>
    <t>Ayla</t>
  </si>
  <si>
    <t>1305057282</t>
  </si>
  <si>
    <t>Ana Lívia</t>
  </si>
  <si>
    <t>1001109612</t>
  </si>
  <si>
    <t>Victor Hugo</t>
  </si>
  <si>
    <t>1406068241</t>
  </si>
  <si>
    <t>Gabrielly</t>
  </si>
  <si>
    <t>1102024121</t>
  </si>
  <si>
    <t>Carolina</t>
  </si>
  <si>
    <t>1302053362</t>
  </si>
  <si>
    <t>Maria Laura</t>
  </si>
  <si>
    <t>1407069061</t>
  </si>
  <si>
    <t>Henry</t>
  </si>
  <si>
    <t>1101023679</t>
  </si>
  <si>
    <t>Luiz Felipe</t>
  </si>
  <si>
    <t>1311063114</t>
  </si>
  <si>
    <t>Maria Sophia</t>
  </si>
  <si>
    <t>1403066069</t>
  </si>
  <si>
    <t>Ryan</t>
  </si>
  <si>
    <t>1007020403</t>
  </si>
  <si>
    <t>Arthur Miguel</t>
  </si>
  <si>
    <t>1101023612</t>
  </si>
  <si>
    <t>Fernanda</t>
  </si>
  <si>
    <t>1105026041</t>
  </si>
  <si>
    <t>Analu</t>
  </si>
  <si>
    <t>1412071713</t>
  </si>
  <si>
    <t>Nathan</t>
  </si>
  <si>
    <t>1404066949</t>
  </si>
  <si>
    <t>Pedro Lucas</t>
  </si>
  <si>
    <t>1401064562</t>
  </si>
  <si>
    <t>Davi Miguel</t>
  </si>
  <si>
    <t>1106026896</t>
  </si>
  <si>
    <t>Raul</t>
  </si>
  <si>
    <t>1301052124</t>
  </si>
  <si>
    <t>Louise</t>
  </si>
  <si>
    <t>1412071844</t>
  </si>
  <si>
    <t>Heloise</t>
  </si>
  <si>
    <t>1012023295</t>
  </si>
  <si>
    <t>Pedro Miguel</t>
  </si>
  <si>
    <t>706006285</t>
  </si>
  <si>
    <t>Ana Vitória</t>
  </si>
  <si>
    <t>803009012</t>
  </si>
  <si>
    <t>Ana Cecília</t>
  </si>
  <si>
    <t>1408069539</t>
  </si>
  <si>
    <t>Luiz Henrique</t>
  </si>
  <si>
    <t>1002017900</t>
  </si>
  <si>
    <t>Luan</t>
  </si>
  <si>
    <t>1304055683</t>
  </si>
  <si>
    <t>Ana Liz</t>
  </si>
  <si>
    <t>1209049259</t>
  </si>
  <si>
    <t>Liz</t>
  </si>
  <si>
    <t>1307059944</t>
  </si>
  <si>
    <t>Samuel</t>
  </si>
  <si>
    <t>1501071909</t>
  </si>
  <si>
    <t>Rodrigo</t>
  </si>
  <si>
    <t>1104025414</t>
  </si>
  <si>
    <t>Ana Sophia S.</t>
  </si>
  <si>
    <t>1503072857</t>
  </si>
  <si>
    <t>Pietra S.</t>
  </si>
  <si>
    <t>909015167</t>
  </si>
  <si>
    <t>Ayla S.</t>
  </si>
  <si>
    <t>1111030244</t>
  </si>
  <si>
    <t>Breno</t>
  </si>
  <si>
    <t>1409070522</t>
  </si>
  <si>
    <t>Ana Lívia S.</t>
  </si>
  <si>
    <t>1208048062</t>
  </si>
  <si>
    <t>Eduarda S.</t>
  </si>
  <si>
    <t>1311063172</t>
  </si>
  <si>
    <t>Mariah S.</t>
  </si>
  <si>
    <t>1501072192</t>
  </si>
  <si>
    <t>Stella S.</t>
  </si>
  <si>
    <t>1405067064</t>
  </si>
  <si>
    <t>Arthur Henrique</t>
  </si>
  <si>
    <t>1301052462</t>
  </si>
  <si>
    <t>Gabrielly S.</t>
  </si>
  <si>
    <t>1109029256</t>
  </si>
  <si>
    <t>Luiz Otávio</t>
  </si>
  <si>
    <t>1103024335</t>
  </si>
  <si>
    <t>Lucas Gabriel</t>
  </si>
  <si>
    <t>1201031310</t>
  </si>
  <si>
    <t>Sophie S.</t>
  </si>
  <si>
    <t>1106026474</t>
  </si>
  <si>
    <t>José</t>
  </si>
  <si>
    <t>1111030129</t>
  </si>
  <si>
    <t>Sofia A</t>
  </si>
  <si>
    <t>1405067642</t>
  </si>
  <si>
    <t>Francisco</t>
  </si>
  <si>
    <t>1411071212</t>
  </si>
  <si>
    <t>Maria Fernanda</t>
  </si>
  <si>
    <t>1403066020</t>
  </si>
  <si>
    <t>Aurora</t>
  </si>
  <si>
    <t>1410070998</t>
  </si>
  <si>
    <t>Ana Laura</t>
  </si>
  <si>
    <t>1212051409</t>
  </si>
  <si>
    <t>Ana</t>
  </si>
  <si>
    <t>1101023353</t>
  </si>
  <si>
    <t>Erick</t>
  </si>
  <si>
    <t>1302053044</t>
  </si>
  <si>
    <t>Mirella S.</t>
  </si>
  <si>
    <t>1408069635</t>
  </si>
  <si>
    <t>Allana S.</t>
  </si>
  <si>
    <t>1312063675</t>
  </si>
  <si>
    <t>André</t>
  </si>
  <si>
    <t>1110029777</t>
  </si>
  <si>
    <t>Pietra Conte</t>
  </si>
  <si>
    <t>807010161</t>
  </si>
  <si>
    <t>Isabella</t>
  </si>
  <si>
    <t>1403065721</t>
  </si>
  <si>
    <t>Analista Comercial I</t>
  </si>
  <si>
    <t>Vendas</t>
  </si>
  <si>
    <t>Manuela</t>
  </si>
  <si>
    <t>1408069481</t>
  </si>
  <si>
    <t>Bernardo</t>
  </si>
  <si>
    <t>1306059197</t>
  </si>
  <si>
    <t>Heitor</t>
  </si>
  <si>
    <t>1204032843</t>
  </si>
  <si>
    <t>Davi</t>
  </si>
  <si>
    <t>1411071481</t>
  </si>
  <si>
    <t>Théo</t>
  </si>
  <si>
    <t>1412071660</t>
  </si>
  <si>
    <t>Pedro</t>
  </si>
  <si>
    <t>1306057978</t>
  </si>
  <si>
    <t>Gabriel</t>
  </si>
  <si>
    <t>812011761</t>
  </si>
  <si>
    <t>Heloísa</t>
  </si>
  <si>
    <t>1411071295</t>
  </si>
  <si>
    <t>Luiza</t>
  </si>
  <si>
    <t>1312063714</t>
  </si>
  <si>
    <t>Analista Comercial II</t>
  </si>
  <si>
    <t>Enzo</t>
  </si>
  <si>
    <t>1111030503</t>
  </si>
  <si>
    <t>Matheus</t>
  </si>
  <si>
    <t>1504073313</t>
  </si>
  <si>
    <t>Maria Luiza</t>
  </si>
  <si>
    <t>1409070567</t>
  </si>
  <si>
    <t>Lucas</t>
  </si>
  <si>
    <t>1411071302</t>
  </si>
  <si>
    <t>Lorena</t>
  </si>
  <si>
    <t>1203032099</t>
  </si>
  <si>
    <t>Benjamin</t>
  </si>
  <si>
    <t>1203038888</t>
  </si>
  <si>
    <t>Nicolas</t>
  </si>
  <si>
    <t>1104025008</t>
  </si>
  <si>
    <t>Guilherme</t>
  </si>
  <si>
    <t>1209048771</t>
  </si>
  <si>
    <t>Rafael</t>
  </si>
  <si>
    <t>1209049326</t>
  </si>
  <si>
    <t>1111030684</t>
  </si>
  <si>
    <t>Giovanna</t>
  </si>
  <si>
    <t>1501072180</t>
  </si>
  <si>
    <t>Analista Comercial III</t>
  </si>
  <si>
    <t>Maria Eduarda</t>
  </si>
  <si>
    <t>1102024106</t>
  </si>
  <si>
    <t>Joaquim</t>
  </si>
  <si>
    <t>1502072711</t>
  </si>
  <si>
    <t>Beatriz</t>
  </si>
  <si>
    <t>1401064637</t>
  </si>
  <si>
    <t>Ana Clara</t>
  </si>
  <si>
    <t>1006020066</t>
  </si>
  <si>
    <t>Diretor de Produção</t>
  </si>
  <si>
    <t>Melissa</t>
  </si>
  <si>
    <t>1009021646</t>
  </si>
  <si>
    <t>Diretor Comercial</t>
  </si>
  <si>
    <t>Antonella</t>
  </si>
  <si>
    <t>1001495124</t>
  </si>
  <si>
    <t>Diretor Administrativo</t>
  </si>
  <si>
    <t>Administrativo</t>
  </si>
  <si>
    <t>João</t>
  </si>
  <si>
    <t>1501072311</t>
  </si>
  <si>
    <t>Gerente de Produção</t>
  </si>
  <si>
    <t>Antônio</t>
  </si>
  <si>
    <t>1110029990</t>
  </si>
  <si>
    <t>Rafaela</t>
  </si>
  <si>
    <t>1409070147</t>
  </si>
  <si>
    <t>Vicente</t>
  </si>
  <si>
    <t>1307060077</t>
  </si>
  <si>
    <t>Maria Cecília</t>
  </si>
  <si>
    <t>1103024679</t>
  </si>
  <si>
    <t>Bento</t>
  </si>
  <si>
    <t>1107027351</t>
  </si>
  <si>
    <t>Marina</t>
  </si>
  <si>
    <t>1102024149</t>
  </si>
  <si>
    <t>Caio</t>
  </si>
  <si>
    <t>1000974650</t>
  </si>
  <si>
    <t>1405067298</t>
  </si>
  <si>
    <t>Joana P.</t>
  </si>
  <si>
    <t>1011022820</t>
  </si>
  <si>
    <t>Técnico de Produção II</t>
  </si>
  <si>
    <t>Maria- da M.</t>
  </si>
  <si>
    <t>1306057810</t>
  </si>
  <si>
    <t>Gabriela da M.</t>
  </si>
  <si>
    <t>1103024843</t>
  </si>
  <si>
    <t>Ana Laura da M.</t>
  </si>
  <si>
    <t>1001549006</t>
  </si>
  <si>
    <t>Marcelo R</t>
  </si>
  <si>
    <t>1404066711</t>
  </si>
  <si>
    <t>Ana Beatriz da M.</t>
  </si>
  <si>
    <t>1205033180</t>
  </si>
  <si>
    <t>Olívia da M.</t>
  </si>
  <si>
    <t>1108028428</t>
  </si>
  <si>
    <t>Maria Fernanda da M.</t>
  </si>
  <si>
    <t>1106026433</t>
  </si>
  <si>
    <t>Emilly da M.</t>
  </si>
  <si>
    <t>1001504432</t>
  </si>
  <si>
    <t>Maria Valentina da M.</t>
  </si>
  <si>
    <t>1104025435</t>
  </si>
  <si>
    <t>1001970770</t>
  </si>
  <si>
    <t>Maria Helena da M.</t>
  </si>
  <si>
    <t>1303054329</t>
  </si>
  <si>
    <t>Pedro Miguel G.</t>
  </si>
  <si>
    <t>1307059937</t>
  </si>
  <si>
    <t>Luiz Henrique G.</t>
  </si>
  <si>
    <t>1405067565</t>
  </si>
  <si>
    <t>Luan B.</t>
  </si>
  <si>
    <t>1408069503</t>
  </si>
  <si>
    <t>Erick C.</t>
  </si>
  <si>
    <t>1106026462</t>
  </si>
  <si>
    <t>Martin da Silva</t>
  </si>
  <si>
    <t>1301052449</t>
  </si>
  <si>
    <t>Maria Flor da M.</t>
  </si>
  <si>
    <t>1008020942</t>
  </si>
  <si>
    <t>Allana da M.</t>
  </si>
  <si>
    <t>1406067957</t>
  </si>
  <si>
    <t>Bruno M.</t>
  </si>
  <si>
    <t>1011022818</t>
  </si>
  <si>
    <t>Rodrigo Z.</t>
  </si>
  <si>
    <t>1201031274</t>
  </si>
  <si>
    <t>Mariana P.</t>
  </si>
  <si>
    <t>1108028351</t>
  </si>
  <si>
    <t>Maria da Cruz</t>
  </si>
  <si>
    <t>1001103149</t>
  </si>
  <si>
    <t>Breno M.</t>
  </si>
  <si>
    <t>1012023010</t>
  </si>
  <si>
    <t>Jeniffer S.</t>
  </si>
  <si>
    <t>1403066125</t>
  </si>
  <si>
    <t>Jazz</t>
  </si>
  <si>
    <t>1105025661</t>
  </si>
  <si>
    <t>Kauê M.</t>
  </si>
  <si>
    <t>1301052436</t>
  </si>
  <si>
    <t>Enzo Miguel M.</t>
  </si>
  <si>
    <t>1101023457</t>
  </si>
  <si>
    <t>Eliana C.</t>
  </si>
  <si>
    <t>1402065085</t>
  </si>
  <si>
    <t>Marta J.</t>
  </si>
  <si>
    <t>1103024924</t>
  </si>
  <si>
    <t>Leticia M.</t>
  </si>
  <si>
    <t>1110029623</t>
  </si>
  <si>
    <t>Alice R.</t>
  </si>
  <si>
    <t>1402065303</t>
  </si>
  <si>
    <t>Gerente Comercial</t>
  </si>
  <si>
    <t>1499902910</t>
  </si>
  <si>
    <t>Tomás M.</t>
  </si>
  <si>
    <t>1102024115</t>
  </si>
  <si>
    <t>Gerente Administrativo</t>
  </si>
  <si>
    <t>Alice</t>
  </si>
  <si>
    <t>1103024456</t>
  </si>
  <si>
    <t>Contador I</t>
  </si>
  <si>
    <t>Miguel</t>
  </si>
  <si>
    <t>1106026572</t>
  </si>
  <si>
    <t>Arthur</t>
  </si>
  <si>
    <t>1302053333</t>
  </si>
  <si>
    <t>Helena</t>
  </si>
  <si>
    <t>1307059817</t>
  </si>
  <si>
    <t>Assistente Administrativo</t>
  </si>
  <si>
    <t>Maria Clara</t>
  </si>
  <si>
    <t>1009919940</t>
  </si>
  <si>
    <t>Analista de BI I</t>
  </si>
  <si>
    <t>TI</t>
  </si>
  <si>
    <t>1009919980</t>
  </si>
  <si>
    <t>Enzo Gabriel</t>
  </si>
  <si>
    <t>1009919990</t>
  </si>
  <si>
    <t>João Miguel</t>
  </si>
  <si>
    <t>1009920000</t>
  </si>
  <si>
    <t>Henrique</t>
  </si>
  <si>
    <t>1009919920</t>
  </si>
  <si>
    <t>Gerente de BI</t>
  </si>
  <si>
    <t>Cecília</t>
  </si>
  <si>
    <t>1112030816</t>
  </si>
  <si>
    <t>Diretor de TI</t>
  </si>
  <si>
    <t>Eloá</t>
  </si>
  <si>
    <t>1009919950</t>
  </si>
  <si>
    <t>Analista de Dados III</t>
  </si>
  <si>
    <t>Isadora</t>
  </si>
  <si>
    <t>1105025718</t>
  </si>
  <si>
    <t>Analista de Suporte de TI</t>
  </si>
  <si>
    <t>Fernando</t>
  </si>
  <si>
    <t>1003018246</t>
  </si>
  <si>
    <t>Murilo</t>
  </si>
  <si>
    <t>1406068403</t>
  </si>
  <si>
    <t>Analista de Dados II</t>
  </si>
  <si>
    <t>Emanuelly</t>
  </si>
  <si>
    <t>1108027853</t>
  </si>
  <si>
    <t>Ana Júlia</t>
  </si>
  <si>
    <t>1407068885</t>
  </si>
  <si>
    <t>Pietro</t>
  </si>
  <si>
    <t>1203032255</t>
  </si>
  <si>
    <t>Felipe</t>
  </si>
  <si>
    <t>808010278</t>
  </si>
  <si>
    <t>Analista de Dados I</t>
  </si>
  <si>
    <t>Ana Luiza</t>
  </si>
  <si>
    <t>1110029732</t>
  </si>
  <si>
    <t>João Pedro</t>
  </si>
  <si>
    <t>1192991000</t>
  </si>
  <si>
    <t>Gerente de TI</t>
  </si>
  <si>
    <t>Isaac</t>
  </si>
  <si>
    <t>1106026933</t>
  </si>
  <si>
    <t>Gerente  de TI</t>
  </si>
  <si>
    <t>Daniel</t>
  </si>
  <si>
    <t>1011022863</t>
  </si>
  <si>
    <t>Anthony</t>
  </si>
  <si>
    <t>1101023754</t>
  </si>
  <si>
    <t>Leonardo</t>
  </si>
  <si>
    <t>1301052902</t>
  </si>
  <si>
    <t>Yasmin</t>
  </si>
  <si>
    <t>1501072093</t>
  </si>
  <si>
    <t>Maria Alice</t>
  </si>
  <si>
    <t>602000312</t>
  </si>
  <si>
    <t>Isabelly</t>
  </si>
  <si>
    <t>1203032263</t>
  </si>
  <si>
    <t>Davi Lucca</t>
  </si>
  <si>
    <t>1212052023</t>
  </si>
  <si>
    <t>Bryan</t>
  </si>
  <si>
    <t>1102024173</t>
  </si>
  <si>
    <t>Lavínia</t>
  </si>
  <si>
    <t>1101023540</t>
  </si>
  <si>
    <t>1988299991</t>
  </si>
  <si>
    <t>Eduardo</t>
  </si>
  <si>
    <t>1012023013</t>
  </si>
  <si>
    <t>Engenheiro de Software</t>
  </si>
  <si>
    <t>Sarah</t>
  </si>
  <si>
    <t>1001956578</t>
  </si>
  <si>
    <t>Elisa</t>
  </si>
  <si>
    <t>906014183</t>
  </si>
  <si>
    <t>Victor</t>
  </si>
  <si>
    <t>1411071506</t>
  </si>
  <si>
    <t>Cristiane</t>
  </si>
  <si>
    <t>1009919930</t>
  </si>
  <si>
    <t>Analista de BI II</t>
  </si>
  <si>
    <t>Luiz Otávio M.</t>
  </si>
  <si>
    <t>1009919960</t>
  </si>
  <si>
    <t>Carlos Eduardo M.</t>
  </si>
  <si>
    <t>1009919970</t>
  </si>
  <si>
    <t>Cristiani</t>
  </si>
  <si>
    <t>1107027358</t>
  </si>
  <si>
    <t>Cristina C.</t>
  </si>
  <si>
    <t>1101023577</t>
  </si>
  <si>
    <t>Celia B.</t>
  </si>
  <si>
    <t>1203032498</t>
  </si>
  <si>
    <t>Keity C.</t>
  </si>
  <si>
    <t>1303054625</t>
  </si>
  <si>
    <t>Natasha P.</t>
  </si>
  <si>
    <t>1012023185</t>
  </si>
  <si>
    <t>José M.</t>
  </si>
  <si>
    <t>1201031324</t>
  </si>
  <si>
    <t>Marcelo H.</t>
  </si>
  <si>
    <t>1001644719</t>
  </si>
  <si>
    <t>Gerente de Eng. Software</t>
  </si>
  <si>
    <t>Rovena Souza</t>
  </si>
  <si>
    <t>1201031308</t>
  </si>
  <si>
    <t>Contador II</t>
  </si>
  <si>
    <t>Ingrid G.</t>
  </si>
  <si>
    <t>1307060188</t>
  </si>
  <si>
    <t>Ernilda J.</t>
  </si>
  <si>
    <t>1010022337</t>
  </si>
  <si>
    <t>Leticia Barbosa</t>
  </si>
  <si>
    <t>1411071312</t>
  </si>
  <si>
    <t>Engenheiro de Software II</t>
  </si>
  <si>
    <t>Bernardo S.</t>
  </si>
  <si>
    <t>1108028108</t>
  </si>
  <si>
    <t>Marcos de F.</t>
  </si>
  <si>
    <t>904013591</t>
  </si>
  <si>
    <t>Mario Andradde</t>
  </si>
  <si>
    <t>1308060959</t>
  </si>
  <si>
    <t>Jessica Almeida</t>
  </si>
  <si>
    <t>1301052347</t>
  </si>
  <si>
    <t>Sophia</t>
  </si>
  <si>
    <t>1211050782</t>
  </si>
  <si>
    <t>Performance</t>
  </si>
  <si>
    <t>Demitido</t>
  </si>
  <si>
    <t>711007713</t>
  </si>
  <si>
    <t>Mudança de Carreira</t>
  </si>
  <si>
    <t>Solicitou desligamento</t>
  </si>
  <si>
    <t>1102024056</t>
  </si>
  <si>
    <t>Maria Júlia</t>
  </si>
  <si>
    <t>905013738</t>
  </si>
  <si>
    <t>Abandono</t>
  </si>
  <si>
    <t>Gustavo</t>
  </si>
  <si>
    <t>1410071156</t>
  </si>
  <si>
    <t>Pedro Henrique</t>
  </si>
  <si>
    <t>1102023965</t>
  </si>
  <si>
    <t>Lucca</t>
  </si>
  <si>
    <t>1111030148</t>
  </si>
  <si>
    <t>Benício</t>
  </si>
  <si>
    <t>1001175250</t>
  </si>
  <si>
    <t>Auxiliar de Suporte de TI</t>
  </si>
  <si>
    <t>João Lucas</t>
  </si>
  <si>
    <t>1104025466</t>
  </si>
  <si>
    <t>Infeliz</t>
  </si>
  <si>
    <t>Cecilia da Silva</t>
  </si>
  <si>
    <t>1401064670</t>
  </si>
  <si>
    <t>Excesso de Faltas</t>
  </si>
  <si>
    <t>André M.</t>
  </si>
  <si>
    <t>1112030979</t>
  </si>
  <si>
    <t>Gustavo R.</t>
  </si>
  <si>
    <t>1102024057</t>
  </si>
  <si>
    <t>João Francisco</t>
  </si>
  <si>
    <t>1307060199</t>
  </si>
  <si>
    <t>Flavio Augusto</t>
  </si>
  <si>
    <t>1412071562</t>
  </si>
  <si>
    <t>Priscila J.</t>
  </si>
  <si>
    <t>1111030266</t>
  </si>
  <si>
    <t>Laura</t>
  </si>
  <si>
    <t>1504073368</t>
  </si>
  <si>
    <t>Júlia</t>
  </si>
  <si>
    <t>1302053046</t>
  </si>
  <si>
    <t>Lorenzo</t>
  </si>
  <si>
    <t>1001167253</t>
  </si>
  <si>
    <t>Proposta do Concorrente</t>
  </si>
  <si>
    <t>Rubia Cris</t>
  </si>
  <si>
    <t>1109029264</t>
  </si>
  <si>
    <t>Lucas Gabriel M.</t>
  </si>
  <si>
    <t>1206043417</t>
  </si>
  <si>
    <t>Cauã</t>
  </si>
  <si>
    <t>1303054580</t>
  </si>
  <si>
    <t>Caleb</t>
  </si>
  <si>
    <t>1001944783</t>
  </si>
  <si>
    <t>Gael</t>
  </si>
  <si>
    <t>1403065874</t>
  </si>
  <si>
    <t>1402065355</t>
  </si>
  <si>
    <t>Maitê</t>
  </si>
  <si>
    <t>1410071026</t>
  </si>
  <si>
    <t>Alícia</t>
  </si>
  <si>
    <t>1101023394</t>
  </si>
  <si>
    <t>Agatha</t>
  </si>
  <si>
    <t>903013071</t>
  </si>
  <si>
    <t>Davi Lucas</t>
  </si>
  <si>
    <t>1201031032</t>
  </si>
  <si>
    <t>Noah</t>
  </si>
  <si>
    <t>1204033044</t>
  </si>
  <si>
    <t>Letícia</t>
  </si>
  <si>
    <t>1109029186</t>
  </si>
  <si>
    <t>1206038000</t>
  </si>
  <si>
    <t>Gabriela</t>
  </si>
  <si>
    <t>1404066739</t>
  </si>
  <si>
    <t>João Victor</t>
  </si>
  <si>
    <t>1101023839</t>
  </si>
  <si>
    <t>Otávio</t>
  </si>
  <si>
    <t>1305057440</t>
  </si>
  <si>
    <t>Milena</t>
  </si>
  <si>
    <t>1001268402</t>
  </si>
  <si>
    <t>Maria Helena</t>
  </si>
  <si>
    <t>1307060083</t>
  </si>
  <si>
    <t>Bianca</t>
  </si>
  <si>
    <t>1406068293</t>
  </si>
  <si>
    <t>Clarice</t>
  </si>
  <si>
    <t>1405067138</t>
  </si>
  <si>
    <t>Eduarda</t>
  </si>
  <si>
    <t>1107027392</t>
  </si>
  <si>
    <t>Mariah</t>
  </si>
  <si>
    <t>1308060622</t>
  </si>
  <si>
    <t>Stella</t>
  </si>
  <si>
    <t>1107027450</t>
  </si>
  <si>
    <t>Sophie</t>
  </si>
  <si>
    <t>1109029531</t>
  </si>
  <si>
    <t>Thomas</t>
  </si>
  <si>
    <t>1211050793</t>
  </si>
  <si>
    <t>1101023619</t>
  </si>
  <si>
    <t>Malu</t>
  </si>
  <si>
    <t>1103024859</t>
  </si>
  <si>
    <t>Davi Luiz</t>
  </si>
  <si>
    <t>1107027575</t>
  </si>
  <si>
    <t>Amanda</t>
  </si>
  <si>
    <t>1409070245</t>
  </si>
  <si>
    <t>Maria Isis</t>
  </si>
  <si>
    <t>1011022814</t>
  </si>
  <si>
    <t>Mal comportamento</t>
  </si>
  <si>
    <t>1403065625</t>
  </si>
  <si>
    <t>Isabel</t>
  </si>
  <si>
    <t>1103024504</t>
  </si>
  <si>
    <t>Bruna</t>
  </si>
  <si>
    <t>1308060671</t>
  </si>
  <si>
    <t>Martin</t>
  </si>
  <si>
    <t>1312063507</t>
  </si>
  <si>
    <t>Bruno</t>
  </si>
  <si>
    <t>1001450968</t>
  </si>
  <si>
    <t>Maria Flor S.</t>
  </si>
  <si>
    <t>1406067865</t>
  </si>
  <si>
    <t>Clarice S.</t>
  </si>
  <si>
    <t>1408069409</t>
  </si>
  <si>
    <t>Maria Vitória S.</t>
  </si>
  <si>
    <t>1206044851</t>
  </si>
  <si>
    <t>Maya S.</t>
  </si>
  <si>
    <t>1102024274</t>
  </si>
  <si>
    <t>Laís S.</t>
  </si>
  <si>
    <t>1011022926</t>
  </si>
  <si>
    <t>Luiz Gustavo</t>
  </si>
  <si>
    <t>1405067492</t>
  </si>
  <si>
    <t>Arthur Gabriel</t>
  </si>
  <si>
    <t>1203032235</t>
  </si>
  <si>
    <t>Kauê</t>
  </si>
  <si>
    <t>1212051962</t>
  </si>
  <si>
    <t>Enzo Miguel</t>
  </si>
  <si>
    <t>1104025243</t>
  </si>
  <si>
    <t>1105025721</t>
  </si>
  <si>
    <t>Ana S.</t>
  </si>
  <si>
    <t>1206042315</t>
  </si>
  <si>
    <t>Carlos Eduardo</t>
  </si>
  <si>
    <t>1208048229</t>
  </si>
  <si>
    <t>Tomás</t>
  </si>
  <si>
    <t>1308060535</t>
  </si>
  <si>
    <t>1001417624</t>
  </si>
  <si>
    <t>Yago</t>
  </si>
  <si>
    <t>1306058816</t>
  </si>
  <si>
    <t>Maria da Silva</t>
  </si>
  <si>
    <t>1502072511</t>
  </si>
  <si>
    <t>Danilo</t>
  </si>
  <si>
    <t>1008020960</t>
  </si>
  <si>
    <t>Paula de Andrade</t>
  </si>
  <si>
    <t>1110029602</t>
  </si>
  <si>
    <t>Marta F.</t>
  </si>
  <si>
    <t>710007401</t>
  </si>
  <si>
    <t>Marcela J.</t>
  </si>
  <si>
    <t>1001138521</t>
  </si>
  <si>
    <t>1204033041</t>
  </si>
  <si>
    <t>Ruan</t>
  </si>
  <si>
    <t>1307060058</t>
  </si>
  <si>
    <t>Marina G.</t>
  </si>
  <si>
    <t>1405067501</t>
  </si>
  <si>
    <t>Miguel Henrique</t>
  </si>
  <si>
    <t>1307060212</t>
  </si>
  <si>
    <t>Oliver</t>
  </si>
  <si>
    <t>1109029103</t>
  </si>
  <si>
    <t>Alícia da M.</t>
  </si>
  <si>
    <t>1306058509</t>
  </si>
  <si>
    <t>Luna da M.</t>
  </si>
  <si>
    <t>1304055986</t>
  </si>
  <si>
    <t>Rebeca da M.</t>
  </si>
  <si>
    <t>1202031821</t>
  </si>
  <si>
    <t>Agatha da M.</t>
  </si>
  <si>
    <t>1107027551</t>
  </si>
  <si>
    <t>Letícia da M.</t>
  </si>
  <si>
    <t>1012023226</t>
  </si>
  <si>
    <t>1411071324</t>
  </si>
  <si>
    <t>1205033439</t>
  </si>
  <si>
    <t>André Gustavo</t>
  </si>
  <si>
    <t>1405067188</t>
  </si>
  <si>
    <t>Lorenzo R</t>
  </si>
  <si>
    <t>1209048697</t>
  </si>
  <si>
    <t>Catarina da M.</t>
  </si>
  <si>
    <t>1010022030</t>
  </si>
  <si>
    <t>Clara da M.</t>
  </si>
  <si>
    <t>1402065340</t>
  </si>
  <si>
    <t>Vitória da M.</t>
  </si>
  <si>
    <t>1008021030</t>
  </si>
  <si>
    <t>Milena da M.</t>
  </si>
  <si>
    <t>1406068345</t>
  </si>
  <si>
    <t>Bianca da M.</t>
  </si>
  <si>
    <t>1104025179</t>
  </si>
  <si>
    <t>Larissa da M.</t>
  </si>
  <si>
    <t>1011022932</t>
  </si>
  <si>
    <t>Mirella da M.</t>
  </si>
  <si>
    <t>1012023204</t>
  </si>
  <si>
    <t>Gabriela Z.</t>
  </si>
  <si>
    <t>1411071406</t>
  </si>
  <si>
    <t>Marina Z.</t>
  </si>
  <si>
    <t>1005019209</t>
  </si>
  <si>
    <t>Luiz Gustavo Pereira</t>
  </si>
  <si>
    <t>1104025486</t>
  </si>
  <si>
    <t>Arthur Gabriel J.</t>
  </si>
  <si>
    <t>1499902991</t>
  </si>
  <si>
    <t>Linda Costa</t>
  </si>
  <si>
    <t>1207046956</t>
  </si>
  <si>
    <t>Jussara B.</t>
  </si>
  <si>
    <t>1305056276</t>
  </si>
  <si>
    <t>Eliana</t>
  </si>
  <si>
    <t>1012023103</t>
  </si>
  <si>
    <t>Leticia da Silva</t>
  </si>
  <si>
    <t>1001856521</t>
  </si>
  <si>
    <t>Fernando M.</t>
  </si>
  <si>
    <t>1011022777</t>
  </si>
  <si>
    <t>Qtde</t>
  </si>
  <si>
    <t>%</t>
  </si>
  <si>
    <t>Total</t>
  </si>
  <si>
    <t>2 - Qual o custo mensal de folha de pagamento desta empresa? / 3 - Qual percentual de homens e mulheres que trabalham na empresa?</t>
  </si>
  <si>
    <t>Funcionários Ativos</t>
  </si>
  <si>
    <t>Homens</t>
  </si>
  <si>
    <t>Mulheres</t>
  </si>
  <si>
    <t>Total Ativos</t>
  </si>
  <si>
    <t>Escolha o Dpto:</t>
  </si>
  <si>
    <t>Grau de Satisfação</t>
  </si>
  <si>
    <t>Status</t>
  </si>
  <si>
    <t>Funcionários que solicitaram desligamento</t>
  </si>
  <si>
    <t>Fontes de Recrutamento</t>
  </si>
  <si>
    <t>Ativos</t>
  </si>
  <si>
    <t>%Retenção</t>
  </si>
  <si>
    <t>Descrição</t>
  </si>
  <si>
    <t>Contratação</t>
  </si>
  <si>
    <t>Desligados (Demitos + Solicitou Desl.)</t>
  </si>
  <si>
    <t>*</t>
  </si>
  <si>
    <t>Solicitou Desligamento</t>
  </si>
  <si>
    <t xml:space="preserve"> Contratações e Demissões no Período de 2016 - 2019</t>
  </si>
  <si>
    <t>Análise de Desligamentos</t>
  </si>
  <si>
    <t>People Analytics</t>
  </si>
  <si>
    <t>Maria-</t>
  </si>
  <si>
    <t>1 - Quantos funcionários ativos existem na empresa atualmente?</t>
  </si>
  <si>
    <t xml:space="preserve">7 - Qual departamento representou maior grau de satisfação na última pesquisa realizada? </t>
  </si>
  <si>
    <t>*Considerado apenas funcionários ativos</t>
  </si>
  <si>
    <t xml:space="preserve">8 - Podemos afirmar que existe uma correlação entre o índice de satisfação dos funcionários com o salário? </t>
  </si>
  <si>
    <t xml:space="preserve">5 - Com base na última avaliação de performance, qual percentual de funcionários ativos que ficaram abaixo do esperado? </t>
  </si>
  <si>
    <t>Perfomance</t>
  </si>
  <si>
    <t>6 - Dos profissionais ativos, qual é a média de tempo em anos que trabalham nesta empresa?</t>
  </si>
  <si>
    <t>Tempo Médio (Anos)</t>
  </si>
  <si>
    <t>1 - Quantas pessoas foram desligadas do quadro de funcionários da empresa de 2016 a 2019? Dessas pessoas quantas foram demitidas e quantas solicitaram o desligamento?</t>
  </si>
  <si>
    <t>Jusstificativa</t>
  </si>
  <si>
    <t>2 - Dos funcionários que solicitaram desligamento, quais foram as justificativas e seus respectivos percentuais?</t>
  </si>
  <si>
    <t>3 - Com base nas solicitações de desligamento, você acredita que existe algum problema específico em algum departamento? Descreva brevemente sua análise.</t>
  </si>
  <si>
    <t>Selecione o Departamento:</t>
  </si>
  <si>
    <t>Justificativas</t>
  </si>
  <si>
    <t xml:space="preserve">4 – Existe algum registro de demissão de pessoas com performance acima do esperado?  Qual a justificativa? 
 </t>
  </si>
  <si>
    <t>---&gt; Mal comportamento</t>
  </si>
  <si>
    <t xml:space="preserve"> 5 – A empresa tem perdido funcionários com performance acima do esperado? Na sua opinião qual principal motivo? Qual sua sugestão para contornar essa situação?
 </t>
  </si>
  <si>
    <t>Funcionários que Solicitaram Desligamento</t>
  </si>
  <si>
    <t>Qte</t>
  </si>
  <si>
    <t>Nome.Empregado</t>
  </si>
  <si>
    <t>Perf.Score.ID</t>
  </si>
  <si>
    <t>Salario</t>
  </si>
  <si>
    <t>Data.Nascimento</t>
  </si>
  <si>
    <t>Estado.Civil</t>
  </si>
  <si>
    <t>Data.Contratacao</t>
  </si>
  <si>
    <t>Data.Saida</t>
  </si>
  <si>
    <t>Motivo.Saida</t>
  </si>
  <si>
    <t>Status.Integrante</t>
  </si>
  <si>
    <t>Fonte.Recrutamento</t>
  </si>
  <si>
    <t>Registro.Performance</t>
  </si>
  <si>
    <t>Pesquisa.Engajamento</t>
  </si>
  <si>
    <t>Indice.Satisfacao</t>
  </si>
  <si>
    <t>Special.Projects.Count</t>
  </si>
  <si>
    <t>Ultima.Atualizacao.Performance</t>
  </si>
  <si>
    <t>4</t>
  </si>
  <si>
    <t>3</t>
  </si>
  <si>
    <t>1</t>
  </si>
  <si>
    <t>2</t>
  </si>
  <si>
    <t>--&gt; Esse valor é basicamente o total de informação existente na base de dados!</t>
  </si>
  <si>
    <t xml:space="preserve">4 - Qual é a principal fonte de recrutamento da empresa? Dos integrantes ativos qual percentual foi com base em indicação de funcionários? Quais delas proporcionam uma maior retenção? </t>
  </si>
  <si>
    <t>%Contratação</t>
  </si>
  <si>
    <t>Obs.:  foi adicionada  uma coluna na base de dados com intuito de calcular o tempo médio de cada funcionário ativo na empresa. A data base utilizada foi 01/01/2020.</t>
  </si>
  <si>
    <t>Resposta: com base no gráfico de dispersão acima podemos observar que as variáveis não possuem correlação.</t>
  </si>
  <si>
    <t>Resposta:</t>
  </si>
  <si>
    <t>Resposta: 77% das pessoas que sairam da empresa de 2016-2019 solicitaram desligamento --&gt; Ponto crítico</t>
  </si>
  <si>
    <t xml:space="preserve">Resposta: </t>
  </si>
  <si>
    <t>Resposta: sim, mal comportamento.</t>
  </si>
  <si>
    <t>Sugestões e Plano de Ação</t>
  </si>
  <si>
    <t xml:space="preserve"> - Cruzando as informações de performance dos funcionários com a fonte de recrutamento, você priorizaria alguma forma de contratação na empresa? (Ex.: preferências por contratação de profissionais indicados.)
 </t>
  </si>
  <si>
    <t>Qtde Total</t>
  </si>
  <si>
    <t>---&gt; Apenas funcionários ativos</t>
  </si>
  <si>
    <t xml:space="preserve">- Existe algum dado que mostra de forma preventiva a possibilidade de saída de algum funcionário? Se sim, como você chegou a essa conclusão? </t>
  </si>
  <si>
    <t xml:space="preserve">- No seu ponto de vista, os departamentos da empresa possuem distribuições salariais equivalentes? </t>
  </si>
  <si>
    <t>Resposta: 3,4 anos.</t>
  </si>
  <si>
    <t>Custo Mensal (BRL)</t>
  </si>
  <si>
    <t>Total Demitidos</t>
  </si>
  <si>
    <t>Funcionarios Demitidos</t>
  </si>
  <si>
    <t>Total Solicit. Desl.</t>
  </si>
  <si>
    <t>Não, basta analisar o salário do cargo de gerente de produção, o mesmo varia de R$ 7.300 a R$ 12.000.</t>
  </si>
  <si>
    <t xml:space="preserve">Cruzando as informações da base de dados, podemos observar que pessoas que solicitaram desligamento e justificaram a saída por motivo de infelicidade possuem um índice de satisfação muito baixo. </t>
  </si>
  <si>
    <t>Este é apenas um sinal que podemos considerar, mas seria necessário avaliar outros fatores mais complexos para determinar a previsibilidade de saída de um funcionário.</t>
  </si>
  <si>
    <t xml:space="preserve">Nesse caso, considere que os salários estão todos corrigidos para a data atual, mesmo no caso de um funcionário demitido no passado. </t>
  </si>
  <si>
    <t>Resposta: analisando os funcionários ativos, podemos observar que a fonte de contratação "Feira de Contratação" representa a maior parte dos funcionários com performance acima do esperado e não possui nenhum tipo de integrante com performance abaixo do esperado.</t>
  </si>
  <si>
    <r>
      <t>Resposta</t>
    </r>
    <r>
      <rPr>
        <sz val="11"/>
        <color theme="1"/>
        <rFont val="Calibri"/>
        <family val="2"/>
        <scheme val="minor"/>
      </rPr>
      <t xml:space="preserve">: </t>
    </r>
  </si>
  <si>
    <t xml:space="preserve"> O que exige uma análise mais aprofundada de engajamento, liderança, plano de carreira etc.</t>
  </si>
  <si>
    <t>Resposta: sim, o motivo parece ser comum dentro da empresa, e as justificativas mais plausíveis estão atreladas a infelicidade dos funcionários.</t>
  </si>
  <si>
    <t>Existe sim um problema setorial nesta área, uma vez que do total de desligamentos mais de 50% são justificados pelo fator de infelicidade.</t>
  </si>
  <si>
    <t xml:space="preserve">Apesar do departamento de produção ter uma representatividade de 60,4% do quadro de funcionários ativos da empresa, a quantidade de solicitações no período impressiona.  </t>
  </si>
  <si>
    <t>2018</t>
  </si>
  <si>
    <t>2016</t>
  </si>
  <si>
    <t>2019</t>
  </si>
  <si>
    <t>2017</t>
  </si>
  <si>
    <t>Ano.Contratacao</t>
  </si>
  <si>
    <t>Ano.Saida</t>
  </si>
  <si>
    <t>Tempo.Medio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</si>
</sst>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  <numFmt numFmtId="166" formatCode="0.0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</font>
    <font>
      <b/>
      <sz val="11"/>
      <color theme="1" tint="0.1499984740745262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833C0C"/>
      <name val="Calibri"/>
      <family val="2"/>
    </font>
    <font>
      <sz val="11"/>
      <color theme="1"/>
      <name val="Calibri"/>
      <family val="2"/>
    </font>
    <font>
      <b/>
      <sz val="11"/>
      <color rgb="FF262626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u/>
      <sz val="9"/>
      <color theme="1"/>
      <name val="Calibri"/>
      <family val="2"/>
      <scheme val="minor"/>
    </font>
    <font>
      <u/>
      <sz val="11"/>
      <color rgb="FF222B35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 tint="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</font>
    <font>
      <sz val="11"/>
      <color theme="3" tint="-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B3B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5" fillId="3" borderId="0" xfId="0" applyFont="1" applyFill="1" applyAlignment="1">
      <alignment vertical="center"/>
    </xf>
    <xf numFmtId="0" fontId="6" fillId="0" borderId="0" xfId="0" applyFont="1"/>
    <xf numFmtId="0" fontId="7" fillId="0" borderId="2" xfId="0" applyFont="1" applyBorder="1"/>
    <xf numFmtId="164" fontId="6" fillId="0" borderId="0" xfId="2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64" fontId="6" fillId="0" borderId="0" xfId="2" applyNumberFormat="1" applyFont="1" applyAlignment="1">
      <alignment horizontal="center"/>
    </xf>
    <xf numFmtId="0" fontId="6" fillId="5" borderId="0" xfId="0" applyFont="1" applyFill="1"/>
    <xf numFmtId="49" fontId="9" fillId="0" borderId="0" xfId="0" applyNumberFormat="1" applyFont="1"/>
    <xf numFmtId="0" fontId="10" fillId="0" borderId="0" xfId="0" applyFont="1" applyAlignment="1">
      <alignment horizontal="right"/>
    </xf>
    <xf numFmtId="0" fontId="11" fillId="7" borderId="0" xfId="0" applyFont="1" applyFill="1"/>
    <xf numFmtId="0" fontId="12" fillId="0" borderId="0" xfId="0" applyFont="1"/>
    <xf numFmtId="9" fontId="12" fillId="0" borderId="0" xfId="2" applyFont="1" applyAlignment="1">
      <alignment horizontal="center"/>
    </xf>
    <xf numFmtId="0" fontId="12" fillId="5" borderId="0" xfId="0" applyFont="1" applyFill="1"/>
    <xf numFmtId="9" fontId="12" fillId="5" borderId="0" xfId="2" applyFont="1" applyFill="1" applyAlignment="1">
      <alignment horizontal="center"/>
    </xf>
    <xf numFmtId="49" fontId="11" fillId="7" borderId="0" xfId="0" applyNumberFormat="1" applyFont="1" applyFill="1"/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44" fontId="0" fillId="0" borderId="0" xfId="1" applyFont="1"/>
    <xf numFmtId="164" fontId="6" fillId="9" borderId="0" xfId="2" applyNumberFormat="1" applyFont="1" applyFill="1" applyAlignment="1">
      <alignment horizontal="center" vertical="center"/>
    </xf>
    <xf numFmtId="0" fontId="7" fillId="0" borderId="0" xfId="0" applyFont="1"/>
    <xf numFmtId="1" fontId="7" fillId="0" borderId="0" xfId="3" applyNumberFormat="1" applyFont="1" applyBorder="1" applyAlignment="1">
      <alignment horizontal="center"/>
    </xf>
    <xf numFmtId="9" fontId="7" fillId="0" borderId="0" xfId="2" applyFont="1" applyBorder="1" applyAlignment="1">
      <alignment horizontal="center"/>
    </xf>
    <xf numFmtId="9" fontId="7" fillId="0" borderId="2" xfId="2" applyFont="1" applyBorder="1" applyAlignment="1">
      <alignment horizontal="center" vertical="center"/>
    </xf>
    <xf numFmtId="9" fontId="12" fillId="0" borderId="0" xfId="2" applyFont="1" applyAlignment="1">
      <alignment horizontal="center" vertical="center"/>
    </xf>
    <xf numFmtId="9" fontId="12" fillId="5" borderId="0" xfId="2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1" fontId="0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166" fontId="0" fillId="0" borderId="0" xfId="3" applyNumberFormat="1" applyFont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9" fillId="11" borderId="0" xfId="0" applyFont="1" applyFill="1" applyAlignment="1">
      <alignment horizontal="center"/>
    </xf>
    <xf numFmtId="0" fontId="20" fillId="0" borderId="0" xfId="0" applyFont="1"/>
    <xf numFmtId="164" fontId="20" fillId="13" borderId="0" xfId="2" applyNumberFormat="1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6" fillId="5" borderId="0" xfId="0" applyNumberFormat="1" applyFont="1" applyFill="1" applyAlignment="1">
      <alignment horizontal="center"/>
    </xf>
    <xf numFmtId="166" fontId="6" fillId="10" borderId="0" xfId="0" applyNumberFormat="1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1" fontId="7" fillId="5" borderId="2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9" fontId="12" fillId="0" borderId="0" xfId="2" applyFont="1" applyFill="1" applyAlignment="1">
      <alignment horizontal="center"/>
    </xf>
    <xf numFmtId="0" fontId="20" fillId="13" borderId="0" xfId="0" applyFont="1" applyFill="1"/>
    <xf numFmtId="0" fontId="20" fillId="13" borderId="0" xfId="0" applyFont="1" applyFill="1" applyAlignment="1">
      <alignment horizontal="center"/>
    </xf>
    <xf numFmtId="0" fontId="23" fillId="0" borderId="0" xfId="0" applyFont="1" applyAlignment="1">
      <alignment horizontal="right"/>
    </xf>
    <xf numFmtId="0" fontId="20" fillId="16" borderId="0" xfId="0" applyFont="1" applyFill="1" applyAlignment="1">
      <alignment horizontal="center"/>
    </xf>
    <xf numFmtId="0" fontId="20" fillId="12" borderId="0" xfId="0" applyFont="1" applyFill="1" applyAlignment="1">
      <alignment horizontal="center"/>
    </xf>
    <xf numFmtId="9" fontId="20" fillId="12" borderId="0" xfId="2" applyFont="1" applyFill="1" applyBorder="1" applyAlignment="1">
      <alignment horizontal="center"/>
    </xf>
    <xf numFmtId="0" fontId="21" fillId="12" borderId="2" xfId="0" applyFont="1" applyFill="1" applyBorder="1" applyAlignment="1">
      <alignment horizontal="center"/>
    </xf>
    <xf numFmtId="164" fontId="20" fillId="0" borderId="0" xfId="2" applyNumberFormat="1" applyFont="1" applyFill="1" applyBorder="1" applyAlignment="1">
      <alignment horizontal="center"/>
    </xf>
    <xf numFmtId="9" fontId="21" fillId="0" borderId="2" xfId="0" applyNumberFormat="1" applyFont="1" applyBorder="1" applyAlignment="1">
      <alignment horizontal="center"/>
    </xf>
    <xf numFmtId="9" fontId="8" fillId="0" borderId="2" xfId="2" applyFont="1" applyFill="1" applyBorder="1" applyAlignment="1">
      <alignment horizontal="center" vertical="center"/>
    </xf>
    <xf numFmtId="0" fontId="20" fillId="18" borderId="0" xfId="0" applyFont="1" applyFill="1" applyAlignment="1">
      <alignment horizontal="center"/>
    </xf>
    <xf numFmtId="9" fontId="21" fillId="12" borderId="2" xfId="0" applyNumberFormat="1" applyFont="1" applyFill="1" applyBorder="1" applyAlignment="1">
      <alignment horizontal="center"/>
    </xf>
    <xf numFmtId="9" fontId="20" fillId="18" borderId="0" xfId="2" applyFont="1" applyFill="1" applyBorder="1" applyAlignment="1">
      <alignment horizontal="center"/>
    </xf>
    <xf numFmtId="0" fontId="14" fillId="8" borderId="0" xfId="0" applyFont="1" applyFill="1" applyAlignment="1">
      <alignment horizontal="center" vertical="center"/>
    </xf>
    <xf numFmtId="0" fontId="13" fillId="19" borderId="0" xfId="0" applyFont="1" applyFill="1"/>
    <xf numFmtId="0" fontId="21" fillId="12" borderId="0" xfId="0" applyFont="1" applyFill="1" applyAlignment="1">
      <alignment horizontal="center"/>
    </xf>
    <xf numFmtId="9" fontId="21" fillId="12" borderId="0" xfId="0" applyNumberFormat="1" applyFont="1" applyFill="1" applyAlignment="1">
      <alignment horizontal="center"/>
    </xf>
    <xf numFmtId="0" fontId="24" fillId="20" borderId="0" xfId="0" applyFont="1" applyFill="1"/>
    <xf numFmtId="166" fontId="0" fillId="21" borderId="0" xfId="0" applyNumberFormat="1" applyFill="1"/>
    <xf numFmtId="49" fontId="10" fillId="0" borderId="0" xfId="0" applyNumberFormat="1" applyFont="1"/>
    <xf numFmtId="49" fontId="6" fillId="0" borderId="0" xfId="0" applyNumberFormat="1" applyFont="1"/>
    <xf numFmtId="1" fontId="7" fillId="0" borderId="0" xfId="3" applyNumberFormat="1" applyFont="1" applyBorder="1" applyAlignment="1">
      <alignment horizontal="center" vertical="center"/>
    </xf>
    <xf numFmtId="9" fontId="7" fillId="0" borderId="0" xfId="2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7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28" fillId="23" borderId="3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23" borderId="3" xfId="0" applyNumberFormat="1" applyFont="1" applyFill="1" applyBorder="1" applyAlignment="1">
      <alignment horizontal="center"/>
    </xf>
    <xf numFmtId="0" fontId="6" fillId="6" borderId="0" xfId="0" applyFont="1" applyFill="1"/>
    <xf numFmtId="1" fontId="6" fillId="6" borderId="0" xfId="0" applyNumberFormat="1" applyFont="1" applyFill="1" applyAlignment="1">
      <alignment horizontal="center"/>
    </xf>
    <xf numFmtId="0" fontId="6" fillId="0" borderId="2" xfId="0" applyFont="1" applyBorder="1"/>
    <xf numFmtId="1" fontId="6" fillId="0" borderId="2" xfId="0" applyNumberFormat="1" applyFont="1" applyBorder="1" applyAlignment="1">
      <alignment horizontal="center"/>
    </xf>
    <xf numFmtId="1" fontId="6" fillId="23" borderId="4" xfId="0" applyNumberFormat="1" applyFont="1" applyFill="1" applyBorder="1" applyAlignment="1">
      <alignment horizontal="center"/>
    </xf>
    <xf numFmtId="49" fontId="2" fillId="0" borderId="0" xfId="0" applyNumberFormat="1" applyFont="1"/>
    <xf numFmtId="0" fontId="4" fillId="8" borderId="0" xfId="0" applyFont="1" applyFill="1" applyAlignment="1">
      <alignment horizontal="center"/>
    </xf>
    <xf numFmtId="0" fontId="6" fillId="10" borderId="0" xfId="0" applyFont="1" applyFill="1"/>
    <xf numFmtId="1" fontId="6" fillId="0" borderId="0" xfId="3" applyNumberFormat="1" applyFont="1" applyAlignment="1">
      <alignment horizontal="center"/>
    </xf>
    <xf numFmtId="2" fontId="6" fillId="0" borderId="0" xfId="2" applyNumberFormat="1" applyFont="1" applyAlignment="1">
      <alignment horizontal="center"/>
    </xf>
    <xf numFmtId="1" fontId="6" fillId="5" borderId="0" xfId="3" applyNumberFormat="1" applyFont="1" applyFill="1" applyAlignment="1">
      <alignment horizontal="center"/>
    </xf>
    <xf numFmtId="1" fontId="8" fillId="6" borderId="0" xfId="0" applyNumberFormat="1" applyFont="1" applyFill="1" applyAlignment="1">
      <alignment horizontal="center"/>
    </xf>
    <xf numFmtId="2" fontId="6" fillId="5" borderId="0" xfId="2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49" fontId="29" fillId="0" borderId="1" xfId="0" applyNumberFormat="1" applyFont="1" applyBorder="1"/>
    <xf numFmtId="1" fontId="29" fillId="5" borderId="1" xfId="0" applyNumberFormat="1" applyFont="1" applyFill="1" applyBorder="1" applyAlignment="1">
      <alignment horizontal="center" vertical="center"/>
    </xf>
    <xf numFmtId="9" fontId="29" fillId="0" borderId="1" xfId="0" applyNumberFormat="1" applyFont="1" applyBorder="1" applyAlignment="1">
      <alignment horizontal="center" vertical="center"/>
    </xf>
    <xf numFmtId="0" fontId="6" fillId="10" borderId="0" xfId="0" applyFont="1" applyFill="1" applyAlignment="1">
      <alignment horizontal="center"/>
    </xf>
    <xf numFmtId="165" fontId="6" fillId="0" borderId="0" xfId="1" applyNumberFormat="1" applyFont="1" applyAlignment="1">
      <alignment vertical="center"/>
    </xf>
    <xf numFmtId="0" fontId="30" fillId="0" borderId="2" xfId="0" applyFont="1" applyBorder="1"/>
    <xf numFmtId="1" fontId="8" fillId="0" borderId="2" xfId="0" applyNumberFormat="1" applyFont="1" applyBorder="1" applyAlignment="1">
      <alignment horizontal="center" vertical="center"/>
    </xf>
    <xf numFmtId="165" fontId="8" fillId="9" borderId="2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164" fontId="6" fillId="9" borderId="0" xfId="2" applyNumberFormat="1" applyFont="1" applyFill="1" applyAlignment="1">
      <alignment horizontal="center"/>
    </xf>
    <xf numFmtId="9" fontId="6" fillId="9" borderId="0" xfId="2" applyFont="1" applyFill="1" applyAlignment="1">
      <alignment horizontal="center"/>
    </xf>
    <xf numFmtId="0" fontId="30" fillId="0" borderId="2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9" fontId="8" fillId="0" borderId="2" xfId="0" applyNumberFormat="1" applyFont="1" applyBorder="1" applyAlignment="1">
      <alignment horizontal="center"/>
    </xf>
    <xf numFmtId="166" fontId="6" fillId="0" borderId="0" xfId="3" applyNumberFormat="1" applyFont="1" applyAlignment="1">
      <alignment horizontal="center"/>
    </xf>
    <xf numFmtId="166" fontId="8" fillId="0" borderId="2" xfId="3" applyNumberFormat="1" applyFont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9" fontId="8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1" fontId="30" fillId="5" borderId="2" xfId="3" applyNumberFormat="1" applyFont="1" applyFill="1" applyBorder="1" applyAlignment="1">
      <alignment horizontal="center" vertical="center"/>
    </xf>
    <xf numFmtId="9" fontId="30" fillId="0" borderId="2" xfId="2" applyFont="1" applyBorder="1" applyAlignment="1">
      <alignment horizontal="center" vertical="center"/>
    </xf>
    <xf numFmtId="1" fontId="0" fillId="5" borderId="0" xfId="3" applyNumberFormat="1" applyFont="1" applyFill="1" applyAlignment="1">
      <alignment horizontal="center" vertical="center"/>
    </xf>
    <xf numFmtId="1" fontId="30" fillId="0" borderId="2" xfId="3" applyNumberFormat="1" applyFont="1" applyBorder="1" applyAlignment="1">
      <alignment horizontal="center"/>
    </xf>
    <xf numFmtId="9" fontId="30" fillId="0" borderId="2" xfId="2" applyFont="1" applyBorder="1" applyAlignment="1">
      <alignment horizontal="center"/>
    </xf>
    <xf numFmtId="1" fontId="8" fillId="5" borderId="2" xfId="0" applyNumberFormat="1" applyFont="1" applyFill="1" applyBorder="1" applyAlignment="1">
      <alignment horizontal="center"/>
    </xf>
    <xf numFmtId="9" fontId="8" fillId="0" borderId="2" xfId="2" applyFont="1" applyBorder="1" applyAlignment="1">
      <alignment horizontal="center"/>
    </xf>
    <xf numFmtId="0" fontId="20" fillId="24" borderId="0" xfId="0" applyFont="1" applyFill="1" applyAlignment="1">
      <alignment horizontal="center"/>
    </xf>
    <xf numFmtId="9" fontId="20" fillId="24" borderId="0" xfId="2" applyFont="1" applyFill="1" applyBorder="1" applyAlignment="1">
      <alignment horizontal="center"/>
    </xf>
    <xf numFmtId="0" fontId="8" fillId="10" borderId="2" xfId="0" applyFont="1" applyFill="1" applyBorder="1"/>
    <xf numFmtId="1" fontId="8" fillId="10" borderId="2" xfId="0" applyNumberFormat="1" applyFont="1" applyFill="1" applyBorder="1" applyAlignment="1">
      <alignment horizontal="center"/>
    </xf>
    <xf numFmtId="2" fontId="8" fillId="10" borderId="2" xfId="2" applyNumberFormat="1" applyFont="1" applyFill="1" applyBorder="1" applyAlignment="1">
      <alignment horizontal="center"/>
    </xf>
    <xf numFmtId="0" fontId="4" fillId="0" borderId="0" xfId="0" applyFont="1"/>
    <xf numFmtId="0" fontId="24" fillId="1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/>
    </xf>
    <xf numFmtId="0" fontId="20" fillId="17" borderId="0" xfId="0" applyFont="1" applyFill="1" applyAlignment="1">
      <alignment horizontal="center"/>
    </xf>
    <xf numFmtId="49" fontId="20" fillId="13" borderId="0" xfId="0" applyNumberFormat="1" applyFont="1" applyFill="1" applyAlignment="1">
      <alignment horizontal="center"/>
    </xf>
    <xf numFmtId="0" fontId="0" fillId="0" borderId="0" xfId="0" applyFont="1"/>
    <xf numFmtId="49" fontId="0" fillId="0" borderId="0" xfId="0" applyNumberFormat="1" applyFont="1"/>
    <xf numFmtId="0" fontId="31" fillId="4" borderId="0" xfId="0" applyFont="1" applyFill="1"/>
    <xf numFmtId="0" fontId="0" fillId="0" borderId="0" xfId="0" applyNumberForma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24">
    <dxf>
      <numFmt numFmtId="166" formatCode="0.0"/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3" tint="-0.499984740745262"/>
        </patternFill>
      </fill>
      <border>
        <left/>
        <right/>
        <top/>
        <bottom/>
        <vertical/>
        <horizontal/>
      </border>
    </dxf>
  </dxfs>
  <tableStyles count="1" defaultTableStyle="EstiloCinzaAzuladoBrancoCinza" defaultPivotStyle="PivotStyleLight16">
    <tableStyle name="EstiloCinzaAzuladoBrancoCinza" pivot="0" count="3" xr9:uid="{64EC371B-5037-4F64-822E-50BABCFC39D3}">
      <tableStyleElement type="headerRow" dxfId="23"/>
      <tableStyleElement type="firstRowStripe" dxfId="22"/>
      <tableStyleElement type="secondRowStripe" dxfId="21"/>
    </tableStyle>
  </tableStyles>
  <colors>
    <mruColors>
      <color rgb="FFFFFFFF"/>
      <color rgb="FF333F4F"/>
      <color rgb="FF32E0C3"/>
      <color rgb="FF5E8189"/>
      <color rgb="FF2D3134"/>
      <color rgb="FF687178"/>
      <color rgb="FFFCE4D6"/>
      <color rgb="FFFFD700"/>
      <color rgb="FF99C2FF"/>
      <color rgb="FF222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Analise!$B$154</c:f>
              <c:strCache>
                <c:ptCount val="1"/>
                <c:pt idx="0">
                  <c:v>Contratação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Analise!$C$154:$F$154</c:f>
              <c:numCache>
                <c:formatCode>General</c:formatCode>
                <c:ptCount val="4"/>
                <c:pt idx="0">
                  <c:v>50</c:v>
                </c:pt>
                <c:pt idx="1">
                  <c:v>81</c:v>
                </c:pt>
                <c:pt idx="2">
                  <c:v>35</c:v>
                </c:pt>
                <c:pt idx="3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Analise!$C$153:$F$153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56C-4158-971F-22425C08455A}"/>
            </c:ext>
          </c:extLst>
        </c:ser>
        <c:ser>
          <c:idx val="1"/>
          <c:order val="1"/>
          <c:tx>
            <c:strRef>
              <c:f>Analise!$B$155</c:f>
              <c:strCache>
                <c:ptCount val="1"/>
                <c:pt idx="0">
                  <c:v>Desligados (Demitos + Solicitou Desl.)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Analise!$C$155:$F$155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45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Analise!$C$153:$F$153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56C-4158-971F-22425C0845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2"/>
        <c:overlap val="-25"/>
        <c:axId val="1212361967"/>
        <c:axId val="1308751647"/>
      </c:barChart>
      <c:catAx>
        <c:axId val="12123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8751647"/>
        <c:crosses val="autoZero"/>
        <c:auto val="1"/>
        <c:lblAlgn val="ctr"/>
        <c:lblOffset val="100"/>
        <c:noMultiLvlLbl val="0"/>
      </c:catAx>
      <c:valAx>
        <c:axId val="1308751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23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 de Satisfação vs Salário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Índice de Satisfação vs Salário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BD!$Q$2:$Q$311</c:f>
              <c:numCache>
                <c:formatCode>General</c:formatCode>
                <c:ptCount val="3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3.5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2.8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2.5</c:v>
                </c:pt>
                <c:pt idx="143">
                  <c:v>4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3</c:v>
                </c:pt>
                <c:pt idx="165">
                  <c:v>5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5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2.5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3.4</c:v>
                </c:pt>
                <c:pt idx="237">
                  <c:v>2.8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4</c:v>
                </c:pt>
                <c:pt idx="243">
                  <c:v>4</c:v>
                </c:pt>
                <c:pt idx="244">
                  <c:v>2.8</c:v>
                </c:pt>
                <c:pt idx="245">
                  <c:v>3</c:v>
                </c:pt>
                <c:pt idx="246">
                  <c:v>4</c:v>
                </c:pt>
                <c:pt idx="247">
                  <c:v>3.4</c:v>
                </c:pt>
                <c:pt idx="248">
                  <c:v>4</c:v>
                </c:pt>
                <c:pt idx="249">
                  <c:v>3.1</c:v>
                </c:pt>
                <c:pt idx="250">
                  <c:v>3</c:v>
                </c:pt>
                <c:pt idx="251">
                  <c:v>2.8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3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2.8</c:v>
                </c:pt>
                <c:pt idx="267">
                  <c:v>5</c:v>
                </c:pt>
                <c:pt idx="268">
                  <c:v>4</c:v>
                </c:pt>
                <c:pt idx="269">
                  <c:v>2.8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4</c:v>
                </c:pt>
                <c:pt idx="274">
                  <c:v>2.8</c:v>
                </c:pt>
                <c:pt idx="275">
                  <c:v>3</c:v>
                </c:pt>
                <c:pt idx="276">
                  <c:v>2.5</c:v>
                </c:pt>
                <c:pt idx="277">
                  <c:v>1.5</c:v>
                </c:pt>
                <c:pt idx="278">
                  <c:v>2.4</c:v>
                </c:pt>
                <c:pt idx="279">
                  <c:v>4</c:v>
                </c:pt>
                <c:pt idx="280">
                  <c:v>3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2.8</c:v>
                </c:pt>
                <c:pt idx="286">
                  <c:v>4</c:v>
                </c:pt>
                <c:pt idx="287">
                  <c:v>2.8</c:v>
                </c:pt>
                <c:pt idx="288">
                  <c:v>3.4</c:v>
                </c:pt>
                <c:pt idx="289">
                  <c:v>3.1</c:v>
                </c:pt>
                <c:pt idx="290">
                  <c:v>3</c:v>
                </c:pt>
                <c:pt idx="291">
                  <c:v>3.6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3.7</c:v>
                </c:pt>
                <c:pt idx="302">
                  <c:v>3</c:v>
                </c:pt>
                <c:pt idx="303">
                  <c:v>3.4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2</c:v>
                </c:pt>
                <c:pt idx="308">
                  <c:v>1.5</c:v>
                </c:pt>
                <c:pt idx="309">
                  <c:v>3.4</c:v>
                </c:pt>
              </c:numCache>
            </c:numRef>
          </c:xVal>
          <c:yVal>
            <c:numRef>
              <c:f>BD!$D$2:$D$311</c:f>
              <c:numCache>
                <c:formatCode>General</c:formatCode>
                <c:ptCount val="310"/>
                <c:pt idx="0">
                  <c:v>5060</c:v>
                </c:pt>
                <c:pt idx="1">
                  <c:v>3520</c:v>
                </c:pt>
                <c:pt idx="2">
                  <c:v>4400</c:v>
                </c:pt>
                <c:pt idx="3">
                  <c:v>3960</c:v>
                </c:pt>
                <c:pt idx="4">
                  <c:v>3520</c:v>
                </c:pt>
                <c:pt idx="5">
                  <c:v>4400</c:v>
                </c:pt>
                <c:pt idx="6">
                  <c:v>3300</c:v>
                </c:pt>
                <c:pt idx="7">
                  <c:v>3520</c:v>
                </c:pt>
                <c:pt idx="8">
                  <c:v>5445</c:v>
                </c:pt>
                <c:pt idx="9">
                  <c:v>4840</c:v>
                </c:pt>
                <c:pt idx="10">
                  <c:v>5280</c:v>
                </c:pt>
                <c:pt idx="11">
                  <c:v>3520</c:v>
                </c:pt>
                <c:pt idx="12">
                  <c:v>4620</c:v>
                </c:pt>
                <c:pt idx="13">
                  <c:v>5060</c:v>
                </c:pt>
                <c:pt idx="14">
                  <c:v>3740</c:v>
                </c:pt>
                <c:pt idx="15">
                  <c:v>3520</c:v>
                </c:pt>
                <c:pt idx="16">
                  <c:v>5280</c:v>
                </c:pt>
                <c:pt idx="17">
                  <c:v>3300</c:v>
                </c:pt>
                <c:pt idx="18">
                  <c:v>3685</c:v>
                </c:pt>
                <c:pt idx="19">
                  <c:v>4180</c:v>
                </c:pt>
                <c:pt idx="20">
                  <c:v>3300</c:v>
                </c:pt>
                <c:pt idx="21">
                  <c:v>4400</c:v>
                </c:pt>
                <c:pt idx="22">
                  <c:v>3740</c:v>
                </c:pt>
                <c:pt idx="23">
                  <c:v>4400</c:v>
                </c:pt>
                <c:pt idx="24">
                  <c:v>4180</c:v>
                </c:pt>
                <c:pt idx="25">
                  <c:v>3740</c:v>
                </c:pt>
                <c:pt idx="26">
                  <c:v>3740</c:v>
                </c:pt>
                <c:pt idx="27">
                  <c:v>4840</c:v>
                </c:pt>
                <c:pt idx="28">
                  <c:v>3300</c:v>
                </c:pt>
                <c:pt idx="29">
                  <c:v>4620</c:v>
                </c:pt>
                <c:pt idx="30">
                  <c:v>4840</c:v>
                </c:pt>
                <c:pt idx="31">
                  <c:v>4290</c:v>
                </c:pt>
                <c:pt idx="32">
                  <c:v>3300</c:v>
                </c:pt>
                <c:pt idx="33">
                  <c:v>4620</c:v>
                </c:pt>
                <c:pt idx="34">
                  <c:v>3300</c:v>
                </c:pt>
                <c:pt idx="35">
                  <c:v>4620</c:v>
                </c:pt>
                <c:pt idx="36">
                  <c:v>3080</c:v>
                </c:pt>
                <c:pt idx="37">
                  <c:v>3687</c:v>
                </c:pt>
                <c:pt idx="38">
                  <c:v>4400</c:v>
                </c:pt>
                <c:pt idx="39">
                  <c:v>3465</c:v>
                </c:pt>
                <c:pt idx="40">
                  <c:v>4675</c:v>
                </c:pt>
                <c:pt idx="41">
                  <c:v>4620</c:v>
                </c:pt>
                <c:pt idx="42">
                  <c:v>5280</c:v>
                </c:pt>
                <c:pt idx="43">
                  <c:v>4180</c:v>
                </c:pt>
                <c:pt idx="44">
                  <c:v>3520</c:v>
                </c:pt>
                <c:pt idx="45">
                  <c:v>3520</c:v>
                </c:pt>
                <c:pt idx="46">
                  <c:v>4840</c:v>
                </c:pt>
                <c:pt idx="47">
                  <c:v>4840</c:v>
                </c:pt>
                <c:pt idx="48">
                  <c:v>4840</c:v>
                </c:pt>
                <c:pt idx="49">
                  <c:v>4840</c:v>
                </c:pt>
                <c:pt idx="50">
                  <c:v>4620</c:v>
                </c:pt>
                <c:pt idx="51">
                  <c:v>5060</c:v>
                </c:pt>
                <c:pt idx="52">
                  <c:v>3740</c:v>
                </c:pt>
                <c:pt idx="53">
                  <c:v>4180</c:v>
                </c:pt>
                <c:pt idx="54">
                  <c:v>3080</c:v>
                </c:pt>
                <c:pt idx="55">
                  <c:v>3740</c:v>
                </c:pt>
                <c:pt idx="56">
                  <c:v>3740</c:v>
                </c:pt>
                <c:pt idx="57">
                  <c:v>5390</c:v>
                </c:pt>
                <c:pt idx="58">
                  <c:v>3960</c:v>
                </c:pt>
                <c:pt idx="59">
                  <c:v>4620</c:v>
                </c:pt>
                <c:pt idx="60">
                  <c:v>5280</c:v>
                </c:pt>
                <c:pt idx="61">
                  <c:v>3080</c:v>
                </c:pt>
                <c:pt idx="62">
                  <c:v>4400</c:v>
                </c:pt>
                <c:pt idx="63">
                  <c:v>3520</c:v>
                </c:pt>
                <c:pt idx="64">
                  <c:v>4345</c:v>
                </c:pt>
                <c:pt idx="65">
                  <c:v>4180</c:v>
                </c:pt>
                <c:pt idx="66">
                  <c:v>5280</c:v>
                </c:pt>
                <c:pt idx="67">
                  <c:v>4180</c:v>
                </c:pt>
                <c:pt idx="68">
                  <c:v>4400</c:v>
                </c:pt>
                <c:pt idx="69">
                  <c:v>4840</c:v>
                </c:pt>
                <c:pt idx="70">
                  <c:v>4180</c:v>
                </c:pt>
                <c:pt idx="71">
                  <c:v>4400</c:v>
                </c:pt>
                <c:pt idx="72">
                  <c:v>4840</c:v>
                </c:pt>
                <c:pt idx="73">
                  <c:v>4840</c:v>
                </c:pt>
                <c:pt idx="74">
                  <c:v>3520</c:v>
                </c:pt>
                <c:pt idx="75">
                  <c:v>3300</c:v>
                </c:pt>
                <c:pt idx="76">
                  <c:v>4400</c:v>
                </c:pt>
                <c:pt idx="77">
                  <c:v>4840</c:v>
                </c:pt>
                <c:pt idx="78">
                  <c:v>4400</c:v>
                </c:pt>
                <c:pt idx="79">
                  <c:v>4620</c:v>
                </c:pt>
                <c:pt idx="80">
                  <c:v>4400</c:v>
                </c:pt>
                <c:pt idx="81">
                  <c:v>5280</c:v>
                </c:pt>
                <c:pt idx="82">
                  <c:v>3740</c:v>
                </c:pt>
                <c:pt idx="83">
                  <c:v>3344</c:v>
                </c:pt>
                <c:pt idx="84">
                  <c:v>5400</c:v>
                </c:pt>
                <c:pt idx="85">
                  <c:v>5400</c:v>
                </c:pt>
                <c:pt idx="86">
                  <c:v>4250</c:v>
                </c:pt>
                <c:pt idx="87">
                  <c:v>4250</c:v>
                </c:pt>
                <c:pt idx="88">
                  <c:v>5400</c:v>
                </c:pt>
                <c:pt idx="89">
                  <c:v>5400</c:v>
                </c:pt>
                <c:pt idx="90">
                  <c:v>5500</c:v>
                </c:pt>
                <c:pt idx="91">
                  <c:v>5400</c:v>
                </c:pt>
                <c:pt idx="92">
                  <c:v>5350</c:v>
                </c:pt>
                <c:pt idx="93">
                  <c:v>7500</c:v>
                </c:pt>
                <c:pt idx="94">
                  <c:v>7500</c:v>
                </c:pt>
                <c:pt idx="95">
                  <c:v>7500</c:v>
                </c:pt>
                <c:pt idx="96">
                  <c:v>8600</c:v>
                </c:pt>
                <c:pt idx="97">
                  <c:v>8600</c:v>
                </c:pt>
                <c:pt idx="98">
                  <c:v>8600</c:v>
                </c:pt>
                <c:pt idx="99">
                  <c:v>8600</c:v>
                </c:pt>
                <c:pt idx="100">
                  <c:v>8000</c:v>
                </c:pt>
                <c:pt idx="101">
                  <c:v>8600</c:v>
                </c:pt>
                <c:pt idx="102">
                  <c:v>8000</c:v>
                </c:pt>
                <c:pt idx="103">
                  <c:v>8000</c:v>
                </c:pt>
                <c:pt idx="104">
                  <c:v>10000</c:v>
                </c:pt>
                <c:pt idx="105">
                  <c:v>10500</c:v>
                </c:pt>
                <c:pt idx="106">
                  <c:v>11200</c:v>
                </c:pt>
                <c:pt idx="107">
                  <c:v>10250</c:v>
                </c:pt>
                <c:pt idx="108">
                  <c:v>13200</c:v>
                </c:pt>
                <c:pt idx="109">
                  <c:v>13200</c:v>
                </c:pt>
                <c:pt idx="110">
                  <c:v>17600</c:v>
                </c:pt>
                <c:pt idx="111">
                  <c:v>11990</c:v>
                </c:pt>
                <c:pt idx="112">
                  <c:v>12100</c:v>
                </c:pt>
                <c:pt idx="113">
                  <c:v>11220</c:v>
                </c:pt>
                <c:pt idx="114">
                  <c:v>11880</c:v>
                </c:pt>
                <c:pt idx="115">
                  <c:v>12100</c:v>
                </c:pt>
                <c:pt idx="116">
                  <c:v>11660</c:v>
                </c:pt>
                <c:pt idx="117">
                  <c:v>11440</c:v>
                </c:pt>
                <c:pt idx="118">
                  <c:v>11660</c:v>
                </c:pt>
                <c:pt idx="119">
                  <c:v>12100</c:v>
                </c:pt>
                <c:pt idx="120">
                  <c:v>5500</c:v>
                </c:pt>
                <c:pt idx="121">
                  <c:v>5500</c:v>
                </c:pt>
                <c:pt idx="122">
                  <c:v>5720</c:v>
                </c:pt>
                <c:pt idx="123">
                  <c:v>5335</c:v>
                </c:pt>
                <c:pt idx="124">
                  <c:v>5940</c:v>
                </c:pt>
                <c:pt idx="125">
                  <c:v>4840</c:v>
                </c:pt>
                <c:pt idx="126">
                  <c:v>5940</c:v>
                </c:pt>
                <c:pt idx="127">
                  <c:v>5500</c:v>
                </c:pt>
                <c:pt idx="128">
                  <c:v>5742</c:v>
                </c:pt>
                <c:pt idx="129">
                  <c:v>5806</c:v>
                </c:pt>
                <c:pt idx="130">
                  <c:v>4840</c:v>
                </c:pt>
                <c:pt idx="131">
                  <c:v>5940</c:v>
                </c:pt>
                <c:pt idx="132">
                  <c:v>5280</c:v>
                </c:pt>
                <c:pt idx="133">
                  <c:v>4840</c:v>
                </c:pt>
                <c:pt idx="134">
                  <c:v>5720</c:v>
                </c:pt>
                <c:pt idx="135">
                  <c:v>6380</c:v>
                </c:pt>
                <c:pt idx="136">
                  <c:v>5720</c:v>
                </c:pt>
                <c:pt idx="137">
                  <c:v>4950</c:v>
                </c:pt>
                <c:pt idx="138">
                  <c:v>5720</c:v>
                </c:pt>
                <c:pt idx="139">
                  <c:v>4840</c:v>
                </c:pt>
                <c:pt idx="140">
                  <c:v>5500</c:v>
                </c:pt>
                <c:pt idx="141">
                  <c:v>5940</c:v>
                </c:pt>
                <c:pt idx="142">
                  <c:v>5500</c:v>
                </c:pt>
                <c:pt idx="143">
                  <c:v>5335</c:v>
                </c:pt>
                <c:pt idx="144">
                  <c:v>5940</c:v>
                </c:pt>
                <c:pt idx="145">
                  <c:v>5280</c:v>
                </c:pt>
                <c:pt idx="146">
                  <c:v>6380</c:v>
                </c:pt>
                <c:pt idx="147">
                  <c:v>4840</c:v>
                </c:pt>
                <c:pt idx="148">
                  <c:v>5280</c:v>
                </c:pt>
                <c:pt idx="149">
                  <c:v>6160</c:v>
                </c:pt>
                <c:pt idx="150">
                  <c:v>5060</c:v>
                </c:pt>
                <c:pt idx="151">
                  <c:v>11880</c:v>
                </c:pt>
                <c:pt idx="152">
                  <c:v>12320</c:v>
                </c:pt>
                <c:pt idx="153">
                  <c:v>12100</c:v>
                </c:pt>
                <c:pt idx="154">
                  <c:v>6270</c:v>
                </c:pt>
                <c:pt idx="155">
                  <c:v>5060</c:v>
                </c:pt>
                <c:pt idx="156">
                  <c:v>6380</c:v>
                </c:pt>
                <c:pt idx="157">
                  <c:v>3643</c:v>
                </c:pt>
                <c:pt idx="158">
                  <c:v>7500</c:v>
                </c:pt>
                <c:pt idx="159">
                  <c:v>8000</c:v>
                </c:pt>
                <c:pt idx="160">
                  <c:v>7500</c:v>
                </c:pt>
                <c:pt idx="161">
                  <c:v>7500</c:v>
                </c:pt>
                <c:pt idx="162">
                  <c:v>11150</c:v>
                </c:pt>
                <c:pt idx="163">
                  <c:v>14300</c:v>
                </c:pt>
                <c:pt idx="164">
                  <c:v>12100</c:v>
                </c:pt>
                <c:pt idx="165">
                  <c:v>7480</c:v>
                </c:pt>
                <c:pt idx="166">
                  <c:v>8800</c:v>
                </c:pt>
                <c:pt idx="167">
                  <c:v>7810</c:v>
                </c:pt>
                <c:pt idx="168">
                  <c:v>9405</c:v>
                </c:pt>
                <c:pt idx="169">
                  <c:v>8701</c:v>
                </c:pt>
                <c:pt idx="170">
                  <c:v>9284</c:v>
                </c:pt>
                <c:pt idx="171">
                  <c:v>6644</c:v>
                </c:pt>
                <c:pt idx="172">
                  <c:v>6908</c:v>
                </c:pt>
                <c:pt idx="173">
                  <c:v>14300</c:v>
                </c:pt>
                <c:pt idx="174">
                  <c:v>13640</c:v>
                </c:pt>
                <c:pt idx="175">
                  <c:v>13860</c:v>
                </c:pt>
                <c:pt idx="176">
                  <c:v>14080</c:v>
                </c:pt>
                <c:pt idx="177">
                  <c:v>6378</c:v>
                </c:pt>
                <c:pt idx="178">
                  <c:v>6908</c:v>
                </c:pt>
                <c:pt idx="179">
                  <c:v>5720</c:v>
                </c:pt>
                <c:pt idx="180">
                  <c:v>6048</c:v>
                </c:pt>
                <c:pt idx="181">
                  <c:v>9900</c:v>
                </c:pt>
                <c:pt idx="182">
                  <c:v>9240</c:v>
                </c:pt>
                <c:pt idx="183">
                  <c:v>8140</c:v>
                </c:pt>
                <c:pt idx="184">
                  <c:v>8580</c:v>
                </c:pt>
                <c:pt idx="185">
                  <c:v>9460</c:v>
                </c:pt>
                <c:pt idx="186">
                  <c:v>5940</c:v>
                </c:pt>
                <c:pt idx="187">
                  <c:v>10340</c:v>
                </c:pt>
                <c:pt idx="188">
                  <c:v>10802</c:v>
                </c:pt>
                <c:pt idx="189">
                  <c:v>10000</c:v>
                </c:pt>
                <c:pt idx="190">
                  <c:v>10500</c:v>
                </c:pt>
                <c:pt idx="191">
                  <c:v>10500</c:v>
                </c:pt>
                <c:pt idx="192">
                  <c:v>10472</c:v>
                </c:pt>
                <c:pt idx="193">
                  <c:v>12320</c:v>
                </c:pt>
                <c:pt idx="194">
                  <c:v>12566</c:v>
                </c:pt>
                <c:pt idx="195">
                  <c:v>12212</c:v>
                </c:pt>
                <c:pt idx="196">
                  <c:v>10835</c:v>
                </c:pt>
                <c:pt idx="197">
                  <c:v>10560</c:v>
                </c:pt>
                <c:pt idx="198">
                  <c:v>5940</c:v>
                </c:pt>
                <c:pt idx="199">
                  <c:v>7689</c:v>
                </c:pt>
                <c:pt idx="200">
                  <c:v>7689</c:v>
                </c:pt>
                <c:pt idx="201">
                  <c:v>13486</c:v>
                </c:pt>
                <c:pt idx="202">
                  <c:v>11902</c:v>
                </c:pt>
                <c:pt idx="203">
                  <c:v>12364</c:v>
                </c:pt>
                <c:pt idx="204">
                  <c:v>11836</c:v>
                </c:pt>
                <c:pt idx="205">
                  <c:v>11660</c:v>
                </c:pt>
                <c:pt idx="206">
                  <c:v>12144</c:v>
                </c:pt>
                <c:pt idx="207">
                  <c:v>4730</c:v>
                </c:pt>
                <c:pt idx="208">
                  <c:v>4510</c:v>
                </c:pt>
                <c:pt idx="209">
                  <c:v>9460</c:v>
                </c:pt>
                <c:pt idx="210">
                  <c:v>10670</c:v>
                </c:pt>
                <c:pt idx="211">
                  <c:v>8822</c:v>
                </c:pt>
                <c:pt idx="212">
                  <c:v>9020</c:v>
                </c:pt>
                <c:pt idx="213">
                  <c:v>9900</c:v>
                </c:pt>
                <c:pt idx="214">
                  <c:v>4620</c:v>
                </c:pt>
                <c:pt idx="215">
                  <c:v>6160</c:v>
                </c:pt>
                <c:pt idx="216">
                  <c:v>10670</c:v>
                </c:pt>
                <c:pt idx="217">
                  <c:v>11495</c:v>
                </c:pt>
                <c:pt idx="218">
                  <c:v>9992</c:v>
                </c:pt>
                <c:pt idx="219">
                  <c:v>13640</c:v>
                </c:pt>
                <c:pt idx="220">
                  <c:v>12804</c:v>
                </c:pt>
                <c:pt idx="221">
                  <c:v>12870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13255</c:v>
                </c:pt>
                <c:pt idx="226">
                  <c:v>12100</c:v>
                </c:pt>
                <c:pt idx="227">
                  <c:v>11110</c:v>
                </c:pt>
                <c:pt idx="228">
                  <c:v>10670</c:v>
                </c:pt>
                <c:pt idx="229">
                  <c:v>9240</c:v>
                </c:pt>
                <c:pt idx="230">
                  <c:v>8470</c:v>
                </c:pt>
                <c:pt idx="231">
                  <c:v>7370</c:v>
                </c:pt>
                <c:pt idx="232">
                  <c:v>4620</c:v>
                </c:pt>
                <c:pt idx="233">
                  <c:v>5280</c:v>
                </c:pt>
                <c:pt idx="234">
                  <c:v>3300</c:v>
                </c:pt>
                <c:pt idx="235">
                  <c:v>4840</c:v>
                </c:pt>
                <c:pt idx="236">
                  <c:v>4840</c:v>
                </c:pt>
                <c:pt idx="237">
                  <c:v>5280</c:v>
                </c:pt>
                <c:pt idx="238">
                  <c:v>4400</c:v>
                </c:pt>
                <c:pt idx="239">
                  <c:v>4620</c:v>
                </c:pt>
                <c:pt idx="240">
                  <c:v>3960</c:v>
                </c:pt>
                <c:pt idx="241">
                  <c:v>4840</c:v>
                </c:pt>
                <c:pt idx="242">
                  <c:v>3740</c:v>
                </c:pt>
                <c:pt idx="243">
                  <c:v>4400</c:v>
                </c:pt>
                <c:pt idx="244">
                  <c:v>4620</c:v>
                </c:pt>
                <c:pt idx="245">
                  <c:v>3960</c:v>
                </c:pt>
                <c:pt idx="246">
                  <c:v>4840</c:v>
                </c:pt>
                <c:pt idx="247">
                  <c:v>4620</c:v>
                </c:pt>
                <c:pt idx="248">
                  <c:v>3960</c:v>
                </c:pt>
                <c:pt idx="249">
                  <c:v>4400</c:v>
                </c:pt>
                <c:pt idx="250">
                  <c:v>3300</c:v>
                </c:pt>
                <c:pt idx="251">
                  <c:v>3080</c:v>
                </c:pt>
                <c:pt idx="252">
                  <c:v>3300</c:v>
                </c:pt>
                <c:pt idx="253">
                  <c:v>3080</c:v>
                </c:pt>
                <c:pt idx="254">
                  <c:v>4620</c:v>
                </c:pt>
                <c:pt idx="255">
                  <c:v>3520</c:v>
                </c:pt>
                <c:pt idx="256">
                  <c:v>4400</c:v>
                </c:pt>
                <c:pt idx="257">
                  <c:v>3520</c:v>
                </c:pt>
                <c:pt idx="258">
                  <c:v>4840</c:v>
                </c:pt>
                <c:pt idx="259">
                  <c:v>3300</c:v>
                </c:pt>
                <c:pt idx="260">
                  <c:v>3740</c:v>
                </c:pt>
                <c:pt idx="261">
                  <c:v>4180</c:v>
                </c:pt>
                <c:pt idx="262">
                  <c:v>4070</c:v>
                </c:pt>
                <c:pt idx="263">
                  <c:v>4180</c:v>
                </c:pt>
                <c:pt idx="264">
                  <c:v>3520</c:v>
                </c:pt>
                <c:pt idx="265">
                  <c:v>3960</c:v>
                </c:pt>
                <c:pt idx="266">
                  <c:v>4180</c:v>
                </c:pt>
                <c:pt idx="267">
                  <c:v>3960</c:v>
                </c:pt>
                <c:pt idx="268">
                  <c:v>3740</c:v>
                </c:pt>
                <c:pt idx="269">
                  <c:v>3740</c:v>
                </c:pt>
                <c:pt idx="270">
                  <c:v>3355</c:v>
                </c:pt>
                <c:pt idx="271">
                  <c:v>4620</c:v>
                </c:pt>
                <c:pt idx="272">
                  <c:v>4620</c:v>
                </c:pt>
                <c:pt idx="273">
                  <c:v>3520</c:v>
                </c:pt>
                <c:pt idx="274">
                  <c:v>5170</c:v>
                </c:pt>
                <c:pt idx="275">
                  <c:v>4400</c:v>
                </c:pt>
                <c:pt idx="276">
                  <c:v>3300</c:v>
                </c:pt>
                <c:pt idx="277">
                  <c:v>4345</c:v>
                </c:pt>
                <c:pt idx="278">
                  <c:v>4840</c:v>
                </c:pt>
                <c:pt idx="279">
                  <c:v>4180</c:v>
                </c:pt>
                <c:pt idx="280">
                  <c:v>3960</c:v>
                </c:pt>
                <c:pt idx="281">
                  <c:v>5280</c:v>
                </c:pt>
                <c:pt idx="282">
                  <c:v>3300</c:v>
                </c:pt>
                <c:pt idx="283">
                  <c:v>5060</c:v>
                </c:pt>
                <c:pt idx="284">
                  <c:v>6380</c:v>
                </c:pt>
                <c:pt idx="285">
                  <c:v>5060</c:v>
                </c:pt>
                <c:pt idx="286">
                  <c:v>5060</c:v>
                </c:pt>
                <c:pt idx="287">
                  <c:v>6160</c:v>
                </c:pt>
                <c:pt idx="288">
                  <c:v>4840</c:v>
                </c:pt>
                <c:pt idx="289">
                  <c:v>5500</c:v>
                </c:pt>
                <c:pt idx="290">
                  <c:v>6380</c:v>
                </c:pt>
                <c:pt idx="291">
                  <c:v>5500</c:v>
                </c:pt>
                <c:pt idx="292">
                  <c:v>6380</c:v>
                </c:pt>
                <c:pt idx="293">
                  <c:v>5720</c:v>
                </c:pt>
                <c:pt idx="294">
                  <c:v>4840</c:v>
                </c:pt>
                <c:pt idx="295">
                  <c:v>5720</c:v>
                </c:pt>
                <c:pt idx="296">
                  <c:v>5720</c:v>
                </c:pt>
                <c:pt idx="297">
                  <c:v>6325</c:v>
                </c:pt>
                <c:pt idx="298">
                  <c:v>6380</c:v>
                </c:pt>
                <c:pt idx="299">
                  <c:v>5280</c:v>
                </c:pt>
                <c:pt idx="300">
                  <c:v>5280</c:v>
                </c:pt>
                <c:pt idx="301">
                  <c:v>6380</c:v>
                </c:pt>
                <c:pt idx="302">
                  <c:v>6380</c:v>
                </c:pt>
                <c:pt idx="303">
                  <c:v>6160</c:v>
                </c:pt>
                <c:pt idx="304">
                  <c:v>4840</c:v>
                </c:pt>
                <c:pt idx="305">
                  <c:v>6160</c:v>
                </c:pt>
                <c:pt idx="306">
                  <c:v>5280</c:v>
                </c:pt>
                <c:pt idx="307">
                  <c:v>5060</c:v>
                </c:pt>
                <c:pt idx="308">
                  <c:v>5500</c:v>
                </c:pt>
                <c:pt idx="309">
                  <c:v>5060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A-41B0-8E3C-7A4FC8A7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15232"/>
        <c:axId val="1337920960"/>
      </c:scatterChart>
      <c:valAx>
        <c:axId val="8915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20960"/>
        <c:crosses val="autoZero"/>
        <c:crossBetween val="midCat"/>
      </c:valAx>
      <c:valAx>
        <c:axId val="13379209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;\(&quot;R$&quot;#,##0\);&quot;R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51523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157</xdr:row>
      <xdr:rowOff>19050</xdr:rowOff>
    </xdr:from>
    <xdr:to>
      <xdr:col>4</xdr:col>
      <xdr:colOff>760095</xdr:colOff>
      <xdr:row>171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8D5345-4C4D-4C64-A134-2B9B387D0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59</xdr:row>
      <xdr:rowOff>171449</xdr:rowOff>
    </xdr:from>
    <xdr:to>
      <xdr:col>3</xdr:col>
      <xdr:colOff>580575</xdr:colOff>
      <xdr:row>73</xdr:row>
      <xdr:rowOff>181799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CD00B3-DC46-44A1-8AF5-C76D4AE52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7E80D56-DA0C-475D-A206-ACD88A5D551D}" autoFormatId="16" applyNumberFormats="0" applyBorderFormats="0" applyFontFormats="0" applyPatternFormats="0" applyAlignmentFormats="0" applyWidthHeightFormats="0">
  <queryTableRefresh nextId="51" unboundColumnsRight="1">
    <queryTableFields count="22">
      <queryTableField id="20" name="Nome.Empregado" tableColumnId="1"/>
      <queryTableField id="2" name="ID" tableColumnId="2"/>
      <queryTableField id="21" name="Perf.Score.ID" tableColumnId="3"/>
      <queryTableField id="22" name="Salario" tableColumnId="5"/>
      <queryTableField id="4" name="Cargo" tableColumnId="4"/>
      <queryTableField id="23" name="Data.Nascimento" tableColumnId="7"/>
      <queryTableField id="6" name="Sexo" tableColumnId="6"/>
      <queryTableField id="24" name="Estado.Civil" tableColumnId="8"/>
      <queryTableField id="25" name="Data.Contratacao" tableColumnId="9"/>
      <queryTableField id="26" name="Data.Saida" tableColumnId="10"/>
      <queryTableField id="27" name="Motivo.Saida" tableColumnId="11"/>
      <queryTableField id="28" name="Status.Integrante" tableColumnId="13"/>
      <queryTableField id="12" name="Departamento" tableColumnId="12"/>
      <queryTableField id="29" name="Fonte.Recrutamento" tableColumnId="14"/>
      <queryTableField id="30" name="Registro.Performance" tableColumnId="15"/>
      <queryTableField id="31" name="Pesquisa.Engajamento" tableColumnId="16"/>
      <queryTableField id="32" name="Indice.Satisfacao" tableColumnId="20"/>
      <queryTableField id="33" name="Special.Projects.Count" tableColumnId="21"/>
      <queryTableField id="34" name="Ultima.Atualizacao.Performance" tableColumnId="22"/>
      <queryTableField id="49" name="Ano.Contratacao" tableColumnId="24"/>
      <queryTableField id="50" name="Ano.Saida" tableColumnId="25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CD2D7-3A19-4AC9-8FA6-4EA7317AD769}" name="TabPA" displayName="TabPA" ref="A1:V311" tableType="queryTable" totalsRowShown="0">
  <autoFilter ref="A1:V311" xr:uid="{B98CD2D7-3A19-4AC9-8FA6-4EA7317AD769}"/>
  <tableColumns count="22">
    <tableColumn id="1" xr3:uid="{8E89BC8E-9E18-4AC7-BB26-2E0CF9E5F0BB}" uniqueName="1" name="Nome.Empregado" queryTableFieldId="20" dataDxfId="20"/>
    <tableColumn id="2" xr3:uid="{E11C434D-45EF-41F9-A3B6-A4B59A9622D9}" uniqueName="2" name="ID" queryTableFieldId="2" dataDxfId="19"/>
    <tableColumn id="3" xr3:uid="{5EE23A2F-949D-4E47-BF00-A6BAD050B206}" uniqueName="3" name="Perf.Score.ID" queryTableFieldId="21" dataDxfId="18"/>
    <tableColumn id="5" xr3:uid="{03FC9B14-18B6-44E5-B7A6-1E5FA87477D5}" uniqueName="5" name="Salario" queryTableFieldId="22" dataDxfId="17"/>
    <tableColumn id="4" xr3:uid="{7A1C9CD6-7D9B-4348-9FC3-72F52671F15F}" uniqueName="4" name="Cargo" queryTableFieldId="4" dataDxfId="16"/>
    <tableColumn id="7" xr3:uid="{66205581-1FB3-4769-BAAE-1D48D3586AC7}" uniqueName="7" name="Data.Nascimento" queryTableFieldId="23" dataDxfId="4"/>
    <tableColumn id="6" xr3:uid="{84F5D6B0-F835-4A51-8C7C-DD1B931C56DD}" uniqueName="6" name="Sexo" queryTableFieldId="6" dataDxfId="15"/>
    <tableColumn id="8" xr3:uid="{1B2FF520-9B1D-42E7-81BF-046A4DC37E7E}" uniqueName="8" name="Estado.Civil" queryTableFieldId="24" dataDxfId="14"/>
    <tableColumn id="9" xr3:uid="{2DC7496D-A522-4866-B2E7-916CDE3BBFF5}" uniqueName="9" name="Data.Contratacao" queryTableFieldId="25" dataDxfId="3"/>
    <tableColumn id="10" xr3:uid="{C21AB9AD-9F0B-4E45-A370-8C00E2987220}" uniqueName="10" name="Data.Saida" queryTableFieldId="26"/>
    <tableColumn id="11" xr3:uid="{EADE50E2-4D55-4EDC-A661-4BBF9630D5C4}" uniqueName="11" name="Motivo.Saida" queryTableFieldId="27" dataDxfId="13"/>
    <tableColumn id="13" xr3:uid="{B9C042DE-805C-4470-9F71-14BB7790B844}" uniqueName="13" name="Status.Integrante" queryTableFieldId="28" dataDxfId="12"/>
    <tableColumn id="12" xr3:uid="{690B113B-4D53-482F-A2AA-301B25E3E3F8}" uniqueName="12" name="Departamento" queryTableFieldId="12" dataDxfId="11"/>
    <tableColumn id="14" xr3:uid="{9B36FA5D-9908-4C33-BDB6-58EC7B73688E}" uniqueName="14" name="Fonte.Recrutamento" queryTableFieldId="29" dataDxfId="10"/>
    <tableColumn id="15" xr3:uid="{19FAB638-A411-42BD-849B-EF17B3C145DE}" uniqueName="15" name="Registro.Performance" queryTableFieldId="30" dataDxfId="9"/>
    <tableColumn id="16" xr3:uid="{95ACB85E-B328-4A6E-A627-A6FC08DC7772}" uniqueName="16" name="Pesquisa.Engajamento" queryTableFieldId="31" dataDxfId="8"/>
    <tableColumn id="20" xr3:uid="{732D58AD-1600-46A2-AA47-C6F4D1250C3E}" uniqueName="20" name="Indice.Satisfacao" queryTableFieldId="32" dataDxfId="7"/>
    <tableColumn id="21" xr3:uid="{2119C6BA-B999-4297-BB07-1A59FA8E819F}" uniqueName="21" name="Special.Projects.Count" queryTableFieldId="33" dataDxfId="6"/>
    <tableColumn id="22" xr3:uid="{6B065178-2D2D-4DC7-88B6-B9398B1E7E7C}" uniqueName="22" name="Ultima.Atualizacao.Performance" queryTableFieldId="34" dataDxfId="2"/>
    <tableColumn id="24" xr3:uid="{CE00B81D-9410-49AA-BB5E-D5B10F4B7242}" uniqueName="24" name="Ano.Contratacao" queryTableFieldId="49"/>
    <tableColumn id="25" xr3:uid="{F1FC770B-348F-4385-80CB-A48F606304ED}" uniqueName="25" name="Ano.Saida" queryTableFieldId="50" dataDxfId="1"/>
    <tableColumn id="19" xr3:uid="{39972793-9F23-4794-A6DB-29354B551BF8}" uniqueName="19" name="Tempo.Medio" queryTableFieldId="19" dataDxfId="0">
      <calculatedColumnFormula>IF(L2="Ativo",("01/01/2020" - I2)/365,(J2-I2)/365)</calculatedColumnFormula>
    </tableColumn>
  </tableColumns>
  <tableStyleInfo name="EstiloCinzaAzuladoBrancoCinza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4CC0-9E3B-4A94-B45C-CAE5E7E309DF}">
  <sheetPr>
    <outlinePr summaryBelow="0"/>
  </sheetPr>
  <dimension ref="A1:M220"/>
  <sheetViews>
    <sheetView showGridLines="0" tabSelected="1" zoomScaleNormal="100" workbookViewId="0">
      <selection activeCell="D47" sqref="D47"/>
    </sheetView>
  </sheetViews>
  <sheetFormatPr defaultRowHeight="15" outlineLevelRow="1" x14ac:dyDescent="0.25"/>
  <cols>
    <col min="2" max="2" width="35.140625" bestFit="1" customWidth="1"/>
    <col min="3" max="3" width="20" bestFit="1" customWidth="1"/>
    <col min="4" max="4" width="17.7109375" customWidth="1"/>
    <col min="5" max="5" width="18.85546875" customWidth="1"/>
    <col min="6" max="6" width="20.85546875" bestFit="1" customWidth="1"/>
    <col min="7" max="7" width="23.42578125" customWidth="1"/>
    <col min="8" max="8" width="13.28515625" customWidth="1"/>
    <col min="13" max="13" width="11.28515625" bestFit="1" customWidth="1"/>
  </cols>
  <sheetData>
    <row r="1" spans="1:13" ht="15" customHeight="1" x14ac:dyDescent="0.25">
      <c r="A1" s="139" t="s">
        <v>683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ht="15" customHeight="1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5" spans="1:13" x14ac:dyDescent="0.25">
      <c r="A5" s="1" t="s">
        <v>685</v>
      </c>
    </row>
    <row r="6" spans="1:13" outlineLevel="1" x14ac:dyDescent="0.25"/>
    <row r="7" spans="1:13" outlineLevel="1" x14ac:dyDescent="0.25">
      <c r="B7" s="33" t="s">
        <v>3</v>
      </c>
      <c r="C7" s="34" t="s">
        <v>661</v>
      </c>
      <c r="D7" s="34" t="s">
        <v>662</v>
      </c>
      <c r="F7" s="33" t="s">
        <v>671</v>
      </c>
      <c r="G7" s="33" t="s">
        <v>661</v>
      </c>
    </row>
    <row r="8" spans="1:13" outlineLevel="1" x14ac:dyDescent="0.25">
      <c r="B8" s="11" t="s">
        <v>12</v>
      </c>
      <c r="C8" s="102">
        <f>COUNTIFS(BD!$M:$M,Analise!$B8,BD!$L:$L,"Ativo")</f>
        <v>125</v>
      </c>
      <c r="D8" s="5">
        <f>C8/$C$12</f>
        <v>0.60386473429951693</v>
      </c>
      <c r="F8" s="29" t="s">
        <v>11</v>
      </c>
      <c r="G8" s="43">
        <f>COUNTIFS(BD!$L:$L,Analise!F8)</f>
        <v>207</v>
      </c>
    </row>
    <row r="9" spans="1:13" outlineLevel="1" x14ac:dyDescent="0.25">
      <c r="B9" s="11" t="s">
        <v>190</v>
      </c>
      <c r="C9" s="102">
        <f>COUNTIFS(BD!$M:$M,Analise!$B9,BD!$L:$L,"Ativo")</f>
        <v>27</v>
      </c>
      <c r="D9" s="5">
        <f t="shared" ref="D9:D11" si="0">C9/$C$12</f>
        <v>0.13043478260869565</v>
      </c>
      <c r="F9" s="29" t="s">
        <v>459</v>
      </c>
      <c r="G9" s="106">
        <f>COUNTIFS(BD!$L:$L,Analise!F9)</f>
        <v>24</v>
      </c>
    </row>
    <row r="10" spans="1:13" outlineLevel="1" x14ac:dyDescent="0.25">
      <c r="B10" s="11" t="s">
        <v>247</v>
      </c>
      <c r="C10" s="102">
        <f>COUNTIFS(BD!$M:$M,Analise!$B10,BD!$L:$L,"Ativo")</f>
        <v>8</v>
      </c>
      <c r="D10" s="5">
        <f t="shared" si="0"/>
        <v>3.864734299516908E-2</v>
      </c>
      <c r="F10" s="29" t="s">
        <v>680</v>
      </c>
      <c r="G10" s="106">
        <f>COUNTIFS(BD!$L:$L,Analise!F10)</f>
        <v>79</v>
      </c>
    </row>
    <row r="11" spans="1:13" ht="15.75" outlineLevel="1" thickBot="1" x14ac:dyDescent="0.3">
      <c r="B11" s="11" t="s">
        <v>348</v>
      </c>
      <c r="C11" s="102">
        <f>COUNTIFS(BD!$M:$M,Analise!$B11,BD!$L:$L,"Ativo")</f>
        <v>47</v>
      </c>
      <c r="D11" s="5">
        <f t="shared" si="0"/>
        <v>0.22705314009661837</v>
      </c>
      <c r="F11" s="30" t="s">
        <v>663</v>
      </c>
      <c r="G11" s="30">
        <f>SUM(G8:G10)</f>
        <v>310</v>
      </c>
      <c r="H11" s="74" t="s">
        <v>723</v>
      </c>
    </row>
    <row r="12" spans="1:13" ht="15.75" outlineLevel="1" thickBot="1" x14ac:dyDescent="0.3">
      <c r="B12" s="103" t="s">
        <v>663</v>
      </c>
      <c r="C12" s="104">
        <f>SUM(C8:C11)</f>
        <v>207</v>
      </c>
      <c r="D12" s="105">
        <f>SUM(D8:D11)</f>
        <v>1</v>
      </c>
    </row>
    <row r="14" spans="1:13" x14ac:dyDescent="0.25">
      <c r="A14" s="1" t="s">
        <v>664</v>
      </c>
    </row>
    <row r="15" spans="1:13" outlineLevel="1" x14ac:dyDescent="0.25"/>
    <row r="16" spans="1:13" outlineLevel="1" x14ac:dyDescent="0.25">
      <c r="B16" s="33" t="s">
        <v>665</v>
      </c>
      <c r="C16" s="34" t="s">
        <v>661</v>
      </c>
      <c r="D16" s="34" t="s">
        <v>662</v>
      </c>
      <c r="E16" s="34" t="s">
        <v>739</v>
      </c>
    </row>
    <row r="17" spans="1:6" outlineLevel="1" x14ac:dyDescent="0.25">
      <c r="B17" s="3" t="s">
        <v>666</v>
      </c>
      <c r="C17" s="102">
        <f>COUNTIFS(BD!$G:$G,"M",BD!$L:$L,"Ativo")</f>
        <v>90</v>
      </c>
      <c r="D17" s="22">
        <f>C17/$C$19</f>
        <v>0.43478260869565216</v>
      </c>
      <c r="E17" s="107">
        <f>SUMIFS(BD!$D:$D,BD!$G:$G,"M",BD!$L:$L,"Ativo")</f>
        <v>624700</v>
      </c>
    </row>
    <row r="18" spans="1:6" outlineLevel="1" x14ac:dyDescent="0.25">
      <c r="B18" s="3" t="s">
        <v>667</v>
      </c>
      <c r="C18" s="102">
        <f>COUNTIFS(BD!$G:$G,"F",BD!$L:$L,"Ativo")</f>
        <v>117</v>
      </c>
      <c r="D18" s="22">
        <f>C18/$C$19</f>
        <v>0.56521739130434778</v>
      </c>
      <c r="E18" s="107">
        <f>SUMIFS(BD!$D:$D,BD!$G:$G,"F",BD!$L:$L,"Ativo")</f>
        <v>768170</v>
      </c>
    </row>
    <row r="19" spans="1:6" ht="15.75" outlineLevel="1" thickBot="1" x14ac:dyDescent="0.3">
      <c r="B19" s="108" t="s">
        <v>663</v>
      </c>
      <c r="C19" s="109">
        <f>SUM(C15:C18)</f>
        <v>207</v>
      </c>
      <c r="D19" s="64">
        <f>SUM(D17:D18)</f>
        <v>1</v>
      </c>
      <c r="E19" s="110">
        <f>SUM(E17:E18)</f>
        <v>1392870</v>
      </c>
    </row>
    <row r="21" spans="1:6" x14ac:dyDescent="0.25">
      <c r="A21" s="1" t="s">
        <v>724</v>
      </c>
    </row>
    <row r="22" spans="1:6" outlineLevel="1" x14ac:dyDescent="0.25"/>
    <row r="23" spans="1:6" outlineLevel="1" x14ac:dyDescent="0.25">
      <c r="B23" s="2" t="s">
        <v>673</v>
      </c>
      <c r="C23" s="19" t="s">
        <v>663</v>
      </c>
      <c r="D23" s="19" t="s">
        <v>674</v>
      </c>
      <c r="E23" s="19" t="s">
        <v>725</v>
      </c>
      <c r="F23" s="19" t="s">
        <v>675</v>
      </c>
    </row>
    <row r="24" spans="1:6" outlineLevel="1" x14ac:dyDescent="0.25">
      <c r="B24" s="14" t="s">
        <v>13</v>
      </c>
      <c r="C24" s="111">
        <f>COUNTIFS(BD!$N:$N,Analise!B24)</f>
        <v>61</v>
      </c>
      <c r="D24" s="111">
        <f>COUNTIFS(BD!$N:$N,Analise!B24,BD!L:L,"Ativo")</f>
        <v>32</v>
      </c>
      <c r="E24" s="9">
        <f>D24/$D$28</f>
        <v>0.15458937198067632</v>
      </c>
      <c r="F24" s="112">
        <f>D24/C24</f>
        <v>0.52459016393442626</v>
      </c>
    </row>
    <row r="25" spans="1:6" outlineLevel="1" x14ac:dyDescent="0.25">
      <c r="B25" s="14" t="s">
        <v>18</v>
      </c>
      <c r="C25" s="111">
        <f>COUNTIFS(BD!$N:$N,Analise!B25)</f>
        <v>54</v>
      </c>
      <c r="D25" s="111">
        <f>COUNTIFS(BD!$N:$N,Analise!B25,BD!L:L,"Ativo")</f>
        <v>43</v>
      </c>
      <c r="E25" s="113">
        <f t="shared" ref="E25:E27" si="1">D25/$D$28</f>
        <v>0.20772946859903382</v>
      </c>
      <c r="F25" s="114">
        <f t="shared" ref="F25:F27" si="2">D25/C25</f>
        <v>0.79629629629629628</v>
      </c>
    </row>
    <row r="26" spans="1:6" outlineLevel="1" x14ac:dyDescent="0.25">
      <c r="B26" s="16" t="s">
        <v>23</v>
      </c>
      <c r="C26" s="111">
        <f>COUNTIFS(BD!$N:$N,Analise!B26)</f>
        <v>129</v>
      </c>
      <c r="D26" s="111">
        <f>COUNTIFS(BD!$N:$N,Analise!B26,BD!L:L,"Ativo")</f>
        <v>87</v>
      </c>
      <c r="E26" s="9">
        <f t="shared" si="1"/>
        <v>0.42028985507246375</v>
      </c>
      <c r="F26" s="112">
        <f t="shared" si="2"/>
        <v>0.67441860465116277</v>
      </c>
    </row>
    <row r="27" spans="1:6" outlineLevel="1" x14ac:dyDescent="0.25">
      <c r="B27" s="14" t="s">
        <v>29</v>
      </c>
      <c r="C27" s="111">
        <f>COUNTIFS(BD!$N:$N,Analise!B27)</f>
        <v>66</v>
      </c>
      <c r="D27" s="111">
        <f>COUNTIFS(BD!$N:$N,Analise!B27,BD!L:L,"Ativo")</f>
        <v>45</v>
      </c>
      <c r="E27" s="9">
        <f t="shared" si="1"/>
        <v>0.21739130434782608</v>
      </c>
      <c r="F27" s="112">
        <f t="shared" si="2"/>
        <v>0.68181818181818177</v>
      </c>
    </row>
    <row r="28" spans="1:6" ht="15.75" outlineLevel="1" thickBot="1" x14ac:dyDescent="0.3">
      <c r="B28" s="108" t="s">
        <v>663</v>
      </c>
      <c r="C28" s="115">
        <f>SUM(C24:C27)</f>
        <v>310</v>
      </c>
      <c r="D28" s="115">
        <f>SUM(D24:D27)</f>
        <v>207</v>
      </c>
      <c r="E28" s="115"/>
      <c r="F28" s="115"/>
    </row>
    <row r="29" spans="1:6" x14ac:dyDescent="0.25">
      <c r="B29" s="23"/>
      <c r="C29" s="32"/>
      <c r="D29" s="32"/>
      <c r="E29" s="32"/>
      <c r="F29" s="32"/>
    </row>
    <row r="30" spans="1:6" x14ac:dyDescent="0.25">
      <c r="A30" s="1" t="s">
        <v>689</v>
      </c>
    </row>
    <row r="31" spans="1:6" outlineLevel="1" x14ac:dyDescent="0.25"/>
    <row r="32" spans="1:6" outlineLevel="1" x14ac:dyDescent="0.25">
      <c r="B32" s="33" t="s">
        <v>458</v>
      </c>
      <c r="C32" s="34" t="s">
        <v>668</v>
      </c>
      <c r="D32" s="34" t="s">
        <v>662</v>
      </c>
      <c r="E32" s="12" t="s">
        <v>669</v>
      </c>
      <c r="F32" s="13" t="s">
        <v>679</v>
      </c>
    </row>
    <row r="33" spans="1:4" outlineLevel="1" x14ac:dyDescent="0.25">
      <c r="B33" s="3" t="s">
        <v>14</v>
      </c>
      <c r="C33" s="111">
        <f>COUNTIFS(BD!$O:$O,Analise!$B33,BD!$L:$L,"Ativo",BD!$M:$M,Analise!$F$32)</f>
        <v>29</v>
      </c>
      <c r="D33" s="116">
        <f>C33/$C$36</f>
        <v>0.14009661835748793</v>
      </c>
    </row>
    <row r="34" spans="1:4" outlineLevel="1" x14ac:dyDescent="0.25">
      <c r="B34" s="3" t="s">
        <v>19</v>
      </c>
      <c r="C34" s="111">
        <f>COUNTIFS(BD!$O:$O,Analise!$B34,BD!$L:$L,"Ativo",BD!$M:$M,Analise!$F$32)</f>
        <v>162</v>
      </c>
      <c r="D34" s="116">
        <f t="shared" ref="D34:D36" si="3">C34/$C$36</f>
        <v>0.78260869565217395</v>
      </c>
    </row>
    <row r="35" spans="1:4" outlineLevel="1" x14ac:dyDescent="0.25">
      <c r="B35" s="10" t="s">
        <v>24</v>
      </c>
      <c r="C35" s="43">
        <f>COUNTIFS(BD!$O:$O,Analise!$B35,BD!$L:$L,"Ativo",BD!$M:$M,Analise!$F$32)</f>
        <v>16</v>
      </c>
      <c r="D35" s="44">
        <f t="shared" si="3"/>
        <v>7.7294685990338161E-2</v>
      </c>
    </row>
    <row r="36" spans="1:4" ht="15.75" outlineLevel="1" thickBot="1" x14ac:dyDescent="0.3">
      <c r="B36" s="108" t="s">
        <v>663</v>
      </c>
      <c r="C36" s="30">
        <f>SUM(C33:C35)</f>
        <v>207</v>
      </c>
      <c r="D36" s="117">
        <f t="shared" si="3"/>
        <v>1</v>
      </c>
    </row>
    <row r="37" spans="1:4" x14ac:dyDescent="0.25">
      <c r="B37" s="23"/>
      <c r="C37" s="45"/>
      <c r="D37" s="46"/>
    </row>
    <row r="38" spans="1:4" x14ac:dyDescent="0.25">
      <c r="A38" s="1" t="s">
        <v>691</v>
      </c>
    </row>
    <row r="39" spans="1:4" outlineLevel="1" x14ac:dyDescent="0.25">
      <c r="A39" s="1"/>
    </row>
    <row r="40" spans="1:4" outlineLevel="1" x14ac:dyDescent="0.25">
      <c r="A40" s="75" t="s">
        <v>726</v>
      </c>
    </row>
    <row r="41" spans="1:4" outlineLevel="1" x14ac:dyDescent="0.25"/>
    <row r="42" spans="1:4" outlineLevel="1" x14ac:dyDescent="0.25">
      <c r="B42" s="42" t="s">
        <v>671</v>
      </c>
      <c r="C42" s="42" t="s">
        <v>692</v>
      </c>
    </row>
    <row r="43" spans="1:4" outlineLevel="1" x14ac:dyDescent="0.25">
      <c r="B43" s="14" t="s">
        <v>11</v>
      </c>
      <c r="C43" s="47">
        <f>AVERAGEIFS(BD!$V:$V,BD!$L:$L,Analise!$B43)</f>
        <v>3.352709946396661</v>
      </c>
    </row>
    <row r="44" spans="1:4" outlineLevel="1" x14ac:dyDescent="0.25">
      <c r="B44" s="3" t="s">
        <v>459</v>
      </c>
      <c r="C44" s="48">
        <f>AVERAGEIFS(BD!$V:$V,BD!$L:$L,Analise!$B44)</f>
        <v>1.7017123287671232</v>
      </c>
    </row>
    <row r="45" spans="1:4" outlineLevel="1" x14ac:dyDescent="0.25">
      <c r="B45" s="3" t="s">
        <v>680</v>
      </c>
      <c r="C45" s="48">
        <f>AVERAGEIFS(BD!$V:$V,BD!$L:$L,Analise!$B45)</f>
        <v>2.4492803884168546</v>
      </c>
    </row>
    <row r="46" spans="1:4" outlineLevel="1" x14ac:dyDescent="0.25">
      <c r="B46" s="3"/>
      <c r="C46" s="48"/>
    </row>
    <row r="47" spans="1:4" outlineLevel="1" x14ac:dyDescent="0.25">
      <c r="A47" s="144" t="s">
        <v>738</v>
      </c>
      <c r="B47" s="3"/>
      <c r="C47" s="48"/>
    </row>
    <row r="48" spans="1:4" x14ac:dyDescent="0.25">
      <c r="B48" s="23"/>
      <c r="C48" s="45"/>
      <c r="D48" s="46"/>
    </row>
    <row r="49" spans="1:3" x14ac:dyDescent="0.25">
      <c r="A49" s="1" t="s">
        <v>686</v>
      </c>
    </row>
    <row r="50" spans="1:3" outlineLevel="1" x14ac:dyDescent="0.25"/>
    <row r="51" spans="1:3" outlineLevel="1" x14ac:dyDescent="0.25">
      <c r="B51" s="33" t="s">
        <v>3</v>
      </c>
      <c r="C51" s="34" t="s">
        <v>670</v>
      </c>
    </row>
    <row r="52" spans="1:3" outlineLevel="1" x14ac:dyDescent="0.25">
      <c r="B52" s="14" t="s">
        <v>12</v>
      </c>
      <c r="C52" s="118">
        <f>AVERAGEIFS(BD!$Q:$Q,BD!$M:$M,Analise!$B52,BD!$L:$L,"Ativo")</f>
        <v>3.8232000000000004</v>
      </c>
    </row>
    <row r="53" spans="1:3" outlineLevel="1" x14ac:dyDescent="0.25">
      <c r="B53" s="14" t="s">
        <v>190</v>
      </c>
      <c r="C53" s="118">
        <f>AVERAGEIFS(BD!$Q:$Q,BD!$M:$M,Analise!$B53,BD!$L:$L,"Ativo")</f>
        <v>3.8888888888888888</v>
      </c>
    </row>
    <row r="54" spans="1:3" outlineLevel="1" x14ac:dyDescent="0.25">
      <c r="B54" s="14" t="s">
        <v>247</v>
      </c>
      <c r="C54" s="118">
        <f>AVERAGEIFS(BD!$Q:$Q,BD!$M:$M,Analise!$B54,BD!$L:$L,"Ativo")</f>
        <v>3.5</v>
      </c>
    </row>
    <row r="55" spans="1:3" outlineLevel="1" x14ac:dyDescent="0.25">
      <c r="B55" s="14" t="s">
        <v>348</v>
      </c>
      <c r="C55" s="47">
        <f>AVERAGEIFS(BD!$Q:$Q,BD!$M:$M,Analise!$B55,BD!$L:$L,"Ativo")</f>
        <v>4.042553191489362</v>
      </c>
    </row>
    <row r="56" spans="1:3" ht="15.75" outlineLevel="1" thickBot="1" x14ac:dyDescent="0.3">
      <c r="B56" s="108" t="s">
        <v>663</v>
      </c>
      <c r="C56" s="119">
        <f>AVERAGEIFS(BD!$Q:$Q,BD!$L:$L,"Ativo")</f>
        <v>3.8690821256038652</v>
      </c>
    </row>
    <row r="57" spans="1:3" outlineLevel="1" x14ac:dyDescent="0.25">
      <c r="B57" s="3" t="s">
        <v>687</v>
      </c>
      <c r="C57" s="35"/>
    </row>
    <row r="58" spans="1:3" x14ac:dyDescent="0.25">
      <c r="B58" s="3"/>
      <c r="C58" s="35"/>
    </row>
    <row r="59" spans="1:3" x14ac:dyDescent="0.25">
      <c r="A59" s="1" t="s">
        <v>688</v>
      </c>
      <c r="B59" s="3"/>
      <c r="C59" s="35"/>
    </row>
    <row r="60" spans="1:3" outlineLevel="1" x14ac:dyDescent="0.25">
      <c r="A60" s="1"/>
      <c r="B60" s="3"/>
      <c r="C60" s="35"/>
    </row>
    <row r="61" spans="1:3" outlineLevel="1" x14ac:dyDescent="0.25">
      <c r="A61" s="1"/>
      <c r="B61" s="3"/>
      <c r="C61" s="35"/>
    </row>
    <row r="62" spans="1:3" outlineLevel="1" x14ac:dyDescent="0.25">
      <c r="A62" s="1"/>
      <c r="B62" s="3"/>
      <c r="C62" s="35"/>
    </row>
    <row r="63" spans="1:3" outlineLevel="1" x14ac:dyDescent="0.25">
      <c r="A63" s="1"/>
      <c r="B63" s="3"/>
      <c r="C63" s="35"/>
    </row>
    <row r="64" spans="1:3" outlineLevel="1" x14ac:dyDescent="0.25">
      <c r="A64" s="1"/>
      <c r="B64" s="3"/>
      <c r="C64" s="35"/>
    </row>
    <row r="65" spans="1:7" outlineLevel="1" x14ac:dyDescent="0.25">
      <c r="A65" s="1"/>
      <c r="B65" s="3"/>
      <c r="C65" s="35"/>
    </row>
    <row r="66" spans="1:7" outlineLevel="1" x14ac:dyDescent="0.25">
      <c r="A66" s="1"/>
      <c r="B66" s="3"/>
      <c r="C66" s="35"/>
    </row>
    <row r="67" spans="1:7" outlineLevel="1" x14ac:dyDescent="0.25">
      <c r="A67" s="1"/>
      <c r="B67" s="3"/>
      <c r="C67" s="35"/>
    </row>
    <row r="68" spans="1:7" outlineLevel="1" x14ac:dyDescent="0.25">
      <c r="A68" s="1"/>
      <c r="B68" s="3"/>
      <c r="C68" s="35"/>
    </row>
    <row r="69" spans="1:7" ht="15.75" customHeight="1" outlineLevel="1" x14ac:dyDescent="0.25">
      <c r="A69" s="1"/>
      <c r="B69" s="3"/>
      <c r="C69" s="35"/>
    </row>
    <row r="70" spans="1:7" ht="15.75" customHeight="1" outlineLevel="1" x14ac:dyDescent="0.25">
      <c r="A70" s="1"/>
      <c r="B70" s="3"/>
      <c r="C70" s="35"/>
    </row>
    <row r="71" spans="1:7" outlineLevel="1" x14ac:dyDescent="0.25">
      <c r="A71" s="1"/>
      <c r="B71" s="3"/>
      <c r="C71" s="35"/>
    </row>
    <row r="72" spans="1:7" outlineLevel="1" x14ac:dyDescent="0.25">
      <c r="A72" s="1"/>
      <c r="B72" s="3"/>
      <c r="C72" s="35"/>
    </row>
    <row r="73" spans="1:7" outlineLevel="1" x14ac:dyDescent="0.25">
      <c r="A73" s="1"/>
      <c r="B73" s="3"/>
      <c r="C73" s="35"/>
    </row>
    <row r="74" spans="1:7" outlineLevel="1" x14ac:dyDescent="0.25">
      <c r="A74" s="1"/>
      <c r="B74" s="3"/>
      <c r="C74" s="35"/>
    </row>
    <row r="75" spans="1:7" outlineLevel="1" x14ac:dyDescent="0.25">
      <c r="A75" s="1"/>
      <c r="B75" s="3"/>
      <c r="C75" s="35"/>
    </row>
    <row r="76" spans="1:7" outlineLevel="1" x14ac:dyDescent="0.25">
      <c r="A76" s="144" t="s">
        <v>727</v>
      </c>
      <c r="B76" s="3"/>
      <c r="C76" s="35"/>
    </row>
    <row r="78" spans="1:7" ht="15.75" x14ac:dyDescent="0.25">
      <c r="A78" s="49" t="s">
        <v>682</v>
      </c>
      <c r="B78" s="49"/>
      <c r="C78" s="49"/>
      <c r="D78" s="49"/>
      <c r="E78" s="49"/>
      <c r="F78" s="49"/>
      <c r="G78" s="49"/>
    </row>
    <row r="80" spans="1:7" x14ac:dyDescent="0.25">
      <c r="A80" s="1" t="s">
        <v>693</v>
      </c>
    </row>
    <row r="81" spans="1:4" outlineLevel="1" x14ac:dyDescent="0.25"/>
    <row r="82" spans="1:4" outlineLevel="1" x14ac:dyDescent="0.25">
      <c r="B82" s="50" t="s">
        <v>671</v>
      </c>
      <c r="C82" s="51" t="s">
        <v>661</v>
      </c>
      <c r="D82" s="51" t="s">
        <v>662</v>
      </c>
    </row>
    <row r="83" spans="1:4" outlineLevel="1" x14ac:dyDescent="0.25">
      <c r="B83" s="14" t="s">
        <v>462</v>
      </c>
      <c r="C83" s="120">
        <f>COUNTIF(BD!$L:$L,Analise!$B83)</f>
        <v>79</v>
      </c>
      <c r="D83" s="121">
        <f>C83/$C$85</f>
        <v>0.76699029126213591</v>
      </c>
    </row>
    <row r="84" spans="1:4" outlineLevel="1" x14ac:dyDescent="0.25">
      <c r="B84" s="14" t="s">
        <v>459</v>
      </c>
      <c r="C84" s="122">
        <f>COUNTIF(BD!$L:$L,Analise!$B84)</f>
        <v>24</v>
      </c>
      <c r="D84" s="123">
        <f>C84/$C$85</f>
        <v>0.23300970873786409</v>
      </c>
    </row>
    <row r="85" spans="1:4" ht="15.75" outlineLevel="1" thickBot="1" x14ac:dyDescent="0.3">
      <c r="B85" s="108" t="s">
        <v>663</v>
      </c>
      <c r="C85" s="124">
        <f>SUM(C83:C84)</f>
        <v>103</v>
      </c>
      <c r="D85" s="125">
        <f>C85/$C$85</f>
        <v>1</v>
      </c>
    </row>
    <row r="86" spans="1:4" outlineLevel="1" x14ac:dyDescent="0.25">
      <c r="B86" s="23"/>
      <c r="C86" s="76"/>
      <c r="D86" s="77"/>
    </row>
    <row r="87" spans="1:4" ht="14.25" customHeight="1" outlineLevel="1" x14ac:dyDescent="0.25">
      <c r="A87" s="144" t="s">
        <v>729</v>
      </c>
      <c r="B87" s="23"/>
      <c r="C87" s="76"/>
      <c r="D87" s="77"/>
    </row>
    <row r="89" spans="1:4" x14ac:dyDescent="0.25">
      <c r="A89" s="1" t="s">
        <v>695</v>
      </c>
    </row>
    <row r="90" spans="1:4" outlineLevel="1" x14ac:dyDescent="0.25">
      <c r="A90" s="1"/>
    </row>
    <row r="91" spans="1:4" outlineLevel="1" x14ac:dyDescent="0.25">
      <c r="B91" s="140" t="s">
        <v>672</v>
      </c>
      <c r="C91" s="140"/>
      <c r="D91" s="140"/>
    </row>
    <row r="92" spans="1:4" outlineLevel="1" x14ac:dyDescent="0.25">
      <c r="B92" s="33" t="s">
        <v>694</v>
      </c>
      <c r="C92" s="34" t="s">
        <v>661</v>
      </c>
      <c r="D92" s="34" t="s">
        <v>662</v>
      </c>
    </row>
    <row r="93" spans="1:4" outlineLevel="1" x14ac:dyDescent="0.25">
      <c r="B93" s="14" t="s">
        <v>458</v>
      </c>
      <c r="C93" s="31">
        <f>COUNTIFS(BD!$K:$K,Analise!$B93,BD!$L:$L,"Solicitou Desligamento")</f>
        <v>0</v>
      </c>
      <c r="D93" s="27">
        <f t="shared" ref="D93:D100" si="4">C93/$C$100</f>
        <v>0</v>
      </c>
    </row>
    <row r="94" spans="1:4" outlineLevel="1" x14ac:dyDescent="0.25">
      <c r="B94" s="16" t="s">
        <v>461</v>
      </c>
      <c r="C94" s="126">
        <f>COUNTIFS(BD!$K:$K,Analise!$B94,BD!$L:$L,"Solicitou Desligamento")</f>
        <v>31</v>
      </c>
      <c r="D94" s="28">
        <f t="shared" si="4"/>
        <v>0.39240506329113922</v>
      </c>
    </row>
    <row r="95" spans="1:4" outlineLevel="1" x14ac:dyDescent="0.25">
      <c r="B95" s="14" t="s">
        <v>466</v>
      </c>
      <c r="C95" s="31">
        <f>COUNTIFS(BD!$K:$K,Analise!$B95,BD!$L:$L,"Solicitou Desligamento")</f>
        <v>0</v>
      </c>
      <c r="D95" s="27">
        <f t="shared" si="4"/>
        <v>0</v>
      </c>
    </row>
    <row r="96" spans="1:4" outlineLevel="1" x14ac:dyDescent="0.25">
      <c r="B96" s="16" t="s">
        <v>478</v>
      </c>
      <c r="C96" s="126">
        <f>COUNTIFS(BD!$K:$K,Analise!$B96,BD!$L:$L,"Solicitou Desligamento")</f>
        <v>40</v>
      </c>
      <c r="D96" s="28">
        <f t="shared" si="4"/>
        <v>0.50632911392405067</v>
      </c>
    </row>
    <row r="97" spans="1:8" outlineLevel="1" x14ac:dyDescent="0.25">
      <c r="B97" s="14" t="s">
        <v>481</v>
      </c>
      <c r="C97" s="31">
        <f>COUNTIFS(BD!$K:$K,Analise!$B97,BD!$L:$L,"Solicitou Desligamento")</f>
        <v>0</v>
      </c>
      <c r="D97" s="27">
        <f t="shared" si="4"/>
        <v>0</v>
      </c>
    </row>
    <row r="98" spans="1:8" outlineLevel="1" x14ac:dyDescent="0.25">
      <c r="B98" s="16" t="s">
        <v>498</v>
      </c>
      <c r="C98" s="126">
        <f>COUNTIFS(BD!$K:$K,Analise!$B98,BD!$L:$L,"Solicitou Desligamento")</f>
        <v>8</v>
      </c>
      <c r="D98" s="28">
        <f t="shared" si="4"/>
        <v>0.10126582278481013</v>
      </c>
    </row>
    <row r="99" spans="1:8" outlineLevel="1" x14ac:dyDescent="0.25">
      <c r="B99" s="14" t="s">
        <v>556</v>
      </c>
      <c r="C99" s="31">
        <f>COUNTIFS(BD!$K:$K,Analise!$B99,BD!$L:$L,"Solicitou Desligamento")</f>
        <v>0</v>
      </c>
      <c r="D99" s="27">
        <f t="shared" si="4"/>
        <v>0</v>
      </c>
    </row>
    <row r="100" spans="1:8" ht="15.75" outlineLevel="1" thickBot="1" x14ac:dyDescent="0.3">
      <c r="B100" s="4" t="s">
        <v>663</v>
      </c>
      <c r="C100" s="52">
        <f>SUM(C93:C99)</f>
        <v>79</v>
      </c>
      <c r="D100" s="26">
        <f t="shared" si="4"/>
        <v>1</v>
      </c>
    </row>
    <row r="102" spans="1:8" x14ac:dyDescent="0.25">
      <c r="A102" s="1" t="s">
        <v>696</v>
      </c>
    </row>
    <row r="103" spans="1:8" outlineLevel="1" x14ac:dyDescent="0.25">
      <c r="A103" s="1"/>
    </row>
    <row r="104" spans="1:8" outlineLevel="1" x14ac:dyDescent="0.25">
      <c r="F104" s="53" t="s">
        <v>697</v>
      </c>
      <c r="G104" s="18" t="s">
        <v>12</v>
      </c>
    </row>
    <row r="105" spans="1:8" outlineLevel="1" x14ac:dyDescent="0.25"/>
    <row r="106" spans="1:8" outlineLevel="1" x14ac:dyDescent="0.25">
      <c r="B106" s="138" t="s">
        <v>672</v>
      </c>
      <c r="C106" s="138"/>
      <c r="D106" s="138"/>
      <c r="F106" s="138" t="s">
        <v>672</v>
      </c>
      <c r="G106" s="138"/>
      <c r="H106" s="138"/>
    </row>
    <row r="107" spans="1:8" outlineLevel="1" x14ac:dyDescent="0.25">
      <c r="B107" s="33" t="s">
        <v>3</v>
      </c>
      <c r="C107" s="34" t="s">
        <v>661</v>
      </c>
      <c r="D107" s="34" t="s">
        <v>662</v>
      </c>
      <c r="F107" s="33" t="s">
        <v>698</v>
      </c>
      <c r="G107" s="34" t="s">
        <v>661</v>
      </c>
      <c r="H107" s="34" t="s">
        <v>662</v>
      </c>
    </row>
    <row r="108" spans="1:8" outlineLevel="1" x14ac:dyDescent="0.25">
      <c r="B108" s="14" t="s">
        <v>12</v>
      </c>
      <c r="C108" s="87">
        <f>COUNTIFS(BD!$M:$M,Analise!$B108,BD!$L:$L,"Solicitou Desligamento")</f>
        <v>69</v>
      </c>
      <c r="D108" s="9">
        <f>C108/$C$112</f>
        <v>0.87341772151898733</v>
      </c>
      <c r="F108" s="14" t="s">
        <v>458</v>
      </c>
      <c r="G108" s="97">
        <f>COUNTIFS(BD!$K:$K,Analise!$F108,BD!$L:$L,"Solicitou Desligamento",BD!$M:$M,Analise!$G$104)</f>
        <v>0</v>
      </c>
      <c r="H108" s="15">
        <f t="shared" ref="H108:H115" si="5">G108/$G$115</f>
        <v>0</v>
      </c>
    </row>
    <row r="109" spans="1:8" outlineLevel="1" x14ac:dyDescent="0.25">
      <c r="B109" s="14" t="s">
        <v>190</v>
      </c>
      <c r="C109" s="87">
        <f>COUNTIFS(BD!$M:$M,Analise!$B109,BD!$L:$L,"Solicitou Desligamento")</f>
        <v>3</v>
      </c>
      <c r="D109" s="9">
        <f t="shared" ref="D109:D111" si="6">C109/$C$112</f>
        <v>3.7974683544303799E-2</v>
      </c>
      <c r="F109" s="14" t="s">
        <v>461</v>
      </c>
      <c r="G109" s="97">
        <f>COUNTIFS(BD!$K:$K,Analise!$F109,BD!$L:$L,"Solicitou Desligamento",BD!$M:$M,Analise!$G$104)</f>
        <v>25</v>
      </c>
      <c r="H109" s="54">
        <f t="shared" si="5"/>
        <v>0.36231884057971014</v>
      </c>
    </row>
    <row r="110" spans="1:8" outlineLevel="1" x14ac:dyDescent="0.25">
      <c r="B110" s="14" t="s">
        <v>247</v>
      </c>
      <c r="C110" s="87">
        <f>COUNTIFS(BD!$M:$M,Analise!$B110,BD!$L:$L,"Solicitou Desligamento")</f>
        <v>2</v>
      </c>
      <c r="D110" s="9">
        <f t="shared" si="6"/>
        <v>2.5316455696202531E-2</v>
      </c>
      <c r="F110" s="14" t="s">
        <v>466</v>
      </c>
      <c r="G110" s="97">
        <f>COUNTIFS(BD!$K:$K,Analise!$F110,BD!$L:$L,"Solicitou Desligamento",BD!$M:$M,Analise!$G$104)</f>
        <v>0</v>
      </c>
      <c r="H110" s="15">
        <f t="shared" si="5"/>
        <v>0</v>
      </c>
    </row>
    <row r="111" spans="1:8" outlineLevel="1" x14ac:dyDescent="0.25">
      <c r="B111" s="14" t="s">
        <v>348</v>
      </c>
      <c r="C111" s="87">
        <f>COUNTIFS(BD!$M:$M,Analise!$B111,BD!$L:$L,"Solicitou Desligamento")</f>
        <v>5</v>
      </c>
      <c r="D111" s="9">
        <f t="shared" si="6"/>
        <v>6.3291139240506333E-2</v>
      </c>
      <c r="F111" s="16" t="s">
        <v>478</v>
      </c>
      <c r="G111" s="99">
        <f>COUNTIFS(BD!$K:$K,Analise!$F111,BD!$L:$L,"Solicitou Desligamento",BD!$M:$M,Analise!$G$104)</f>
        <v>37</v>
      </c>
      <c r="H111" s="17">
        <f t="shared" si="5"/>
        <v>0.53623188405797106</v>
      </c>
    </row>
    <row r="112" spans="1:8" ht="15.75" outlineLevel="1" thickBot="1" x14ac:dyDescent="0.3">
      <c r="B112" s="108" t="s">
        <v>663</v>
      </c>
      <c r="C112" s="129">
        <f>SUM(C108:C111)</f>
        <v>79</v>
      </c>
      <c r="D112" s="130">
        <f>C112/$C$112</f>
        <v>1</v>
      </c>
      <c r="F112" s="14" t="s">
        <v>481</v>
      </c>
      <c r="G112" s="97">
        <f>COUNTIFS(BD!$K:$K,Analise!$F112,BD!$L:$L,"Solicitou Desligamento",BD!$M:$M,Analise!$G$104)</f>
        <v>0</v>
      </c>
      <c r="H112" s="15">
        <f t="shared" si="5"/>
        <v>0</v>
      </c>
    </row>
    <row r="113" spans="1:9" outlineLevel="1" x14ac:dyDescent="0.25">
      <c r="F113" s="14" t="s">
        <v>498</v>
      </c>
      <c r="G113" s="97">
        <f>COUNTIFS(BD!$K:$K,Analise!$F113,BD!$L:$L,"Solicitou Desligamento",BD!$M:$M,Analise!$G$104)</f>
        <v>7</v>
      </c>
      <c r="H113" s="54">
        <f t="shared" si="5"/>
        <v>0.10144927536231885</v>
      </c>
    </row>
    <row r="114" spans="1:9" outlineLevel="1" x14ac:dyDescent="0.25">
      <c r="F114" s="14" t="s">
        <v>556</v>
      </c>
      <c r="G114" s="97">
        <f>COUNTIFS(BD!$K:$K,Analise!$F114,BD!$L:$L,"Solicitou Desligamento",BD!$M:$M,Analise!$G$104)</f>
        <v>0</v>
      </c>
      <c r="H114" s="15">
        <f t="shared" si="5"/>
        <v>0</v>
      </c>
    </row>
    <row r="115" spans="1:9" ht="15.75" outlineLevel="1" thickBot="1" x14ac:dyDescent="0.3">
      <c r="F115" s="108" t="s">
        <v>663</v>
      </c>
      <c r="G115" s="127">
        <f>SUM(G108:G114)</f>
        <v>69</v>
      </c>
      <c r="H115" s="128">
        <f t="shared" si="5"/>
        <v>1</v>
      </c>
    </row>
    <row r="116" spans="1:9" outlineLevel="1" x14ac:dyDescent="0.25">
      <c r="F116" s="23"/>
      <c r="G116" s="24"/>
      <c r="H116" s="25"/>
    </row>
    <row r="117" spans="1:9" ht="15.75" outlineLevel="1" x14ac:dyDescent="0.25">
      <c r="A117" s="80" t="s">
        <v>728</v>
      </c>
      <c r="F117" s="23"/>
      <c r="G117" s="24"/>
      <c r="H117" s="25"/>
    </row>
    <row r="118" spans="1:9" ht="15.75" outlineLevel="1" x14ac:dyDescent="0.25">
      <c r="A118" s="80" t="s">
        <v>752</v>
      </c>
      <c r="F118" s="23"/>
      <c r="G118" s="24"/>
      <c r="H118" s="25"/>
    </row>
    <row r="119" spans="1:9" ht="15.75" outlineLevel="1" x14ac:dyDescent="0.25">
      <c r="A119" s="80" t="s">
        <v>751</v>
      </c>
      <c r="F119" s="23"/>
      <c r="G119" s="24"/>
      <c r="H119" s="25"/>
    </row>
    <row r="120" spans="1:9" x14ac:dyDescent="0.25">
      <c r="F120" s="23"/>
      <c r="G120" s="24"/>
      <c r="H120" s="25"/>
    </row>
    <row r="121" spans="1:9" x14ac:dyDescent="0.25">
      <c r="A121" s="36" t="s">
        <v>699</v>
      </c>
      <c r="B121" s="37"/>
      <c r="C121" s="37"/>
      <c r="D121" s="37"/>
      <c r="E121" s="37"/>
      <c r="F121" s="37"/>
      <c r="G121" s="37"/>
      <c r="H121" s="37"/>
      <c r="I121" s="37"/>
    </row>
    <row r="122" spans="1:9" outlineLevel="1" x14ac:dyDescent="0.25">
      <c r="A122" s="37"/>
      <c r="B122" s="37"/>
      <c r="C122" s="37"/>
      <c r="D122" s="37"/>
      <c r="E122" s="37"/>
      <c r="F122" s="37"/>
      <c r="G122" s="37"/>
      <c r="H122" s="37"/>
      <c r="I122" s="37"/>
    </row>
    <row r="123" spans="1:9" outlineLevel="1" x14ac:dyDescent="0.25">
      <c r="A123" s="37"/>
      <c r="B123" s="141" t="s">
        <v>741</v>
      </c>
      <c r="C123" s="141"/>
      <c r="D123" s="141"/>
      <c r="E123" s="37"/>
      <c r="F123" s="37"/>
      <c r="G123" s="37"/>
      <c r="H123" s="37"/>
      <c r="I123" s="37"/>
    </row>
    <row r="124" spans="1:9" outlineLevel="1" x14ac:dyDescent="0.25">
      <c r="A124" s="37"/>
      <c r="B124" s="38" t="s">
        <v>690</v>
      </c>
      <c r="C124" s="38" t="s">
        <v>740</v>
      </c>
      <c r="D124" s="38" t="s">
        <v>662</v>
      </c>
      <c r="E124" s="37"/>
      <c r="F124" s="37"/>
      <c r="G124" s="37"/>
      <c r="H124" s="37"/>
      <c r="I124" s="37"/>
    </row>
    <row r="125" spans="1:9" outlineLevel="1" x14ac:dyDescent="0.25">
      <c r="A125" s="37"/>
      <c r="B125" s="55" t="s">
        <v>14</v>
      </c>
      <c r="C125" s="56">
        <f>COUNTIFS(BD!$L:$L,"Demitido",BD!$O:$O,Analise!$B125)</f>
        <v>1</v>
      </c>
      <c r="D125" s="40">
        <f>C125/$C$128</f>
        <v>4.1666666666666664E-2</v>
      </c>
      <c r="E125" s="143" t="s">
        <v>700</v>
      </c>
      <c r="F125" s="143"/>
      <c r="G125" s="37"/>
      <c r="H125" s="37"/>
      <c r="I125" s="37"/>
    </row>
    <row r="126" spans="1:9" outlineLevel="1" x14ac:dyDescent="0.25">
      <c r="A126" s="37"/>
      <c r="B126" s="39" t="s">
        <v>19</v>
      </c>
      <c r="C126" s="131">
        <f>COUNTIFS(BD!$L:$L,"Demitido",BD!$O:$O,Analise!$B126)</f>
        <v>5</v>
      </c>
      <c r="D126" s="62">
        <f t="shared" ref="D126:D127" si="7">C126/$C$128</f>
        <v>0.20833333333333334</v>
      </c>
      <c r="E126" s="37"/>
      <c r="F126" s="37"/>
      <c r="G126" s="37"/>
      <c r="H126" s="37"/>
      <c r="I126" s="37"/>
    </row>
    <row r="127" spans="1:9" outlineLevel="1" x14ac:dyDescent="0.25">
      <c r="A127" s="37"/>
      <c r="B127" s="39" t="s">
        <v>24</v>
      </c>
      <c r="C127" s="131">
        <f>COUNTIFS(BD!$L:$L,"Demitido",BD!$O:$O,Analise!$B127)</f>
        <v>18</v>
      </c>
      <c r="D127" s="62">
        <f t="shared" si="7"/>
        <v>0.75</v>
      </c>
      <c r="E127" s="37"/>
      <c r="F127" s="37"/>
      <c r="G127" s="37"/>
      <c r="H127" s="37"/>
      <c r="I127" s="37"/>
    </row>
    <row r="128" spans="1:9" ht="15.75" outlineLevel="1" thickBot="1" x14ac:dyDescent="0.3">
      <c r="A128" s="37"/>
      <c r="B128" s="41" t="s">
        <v>663</v>
      </c>
      <c r="C128" s="41">
        <f>SUM(C125:C127)</f>
        <v>24</v>
      </c>
      <c r="D128" s="63">
        <f>C128/$C$128</f>
        <v>1</v>
      </c>
      <c r="E128" s="37"/>
      <c r="F128" s="37"/>
      <c r="G128" s="37"/>
      <c r="H128" s="37"/>
      <c r="I128" s="37"/>
    </row>
    <row r="129" spans="1:9" outlineLevel="1" x14ac:dyDescent="0.25">
      <c r="A129" s="37"/>
      <c r="B129" s="78"/>
      <c r="C129" s="78"/>
      <c r="D129" s="79"/>
      <c r="E129" s="37"/>
      <c r="F129" s="37"/>
      <c r="G129" s="37"/>
      <c r="H129" s="37"/>
      <c r="I129" s="37"/>
    </row>
    <row r="130" spans="1:9" ht="15.75" outlineLevel="1" x14ac:dyDescent="0.25">
      <c r="A130" s="81" t="s">
        <v>731</v>
      </c>
      <c r="B130" s="78"/>
      <c r="C130" s="78"/>
      <c r="D130" s="79"/>
      <c r="E130" s="37"/>
      <c r="F130" s="37"/>
      <c r="G130" s="37"/>
      <c r="H130" s="37"/>
      <c r="I130" s="37"/>
    </row>
    <row r="131" spans="1:9" x14ac:dyDescent="0.25">
      <c r="A131" s="37"/>
      <c r="B131" s="37"/>
      <c r="C131" s="37"/>
      <c r="D131" s="37"/>
      <c r="E131" s="37"/>
      <c r="F131" s="37"/>
      <c r="G131" s="37"/>
      <c r="H131" s="37"/>
      <c r="I131" s="37"/>
    </row>
    <row r="132" spans="1:9" x14ac:dyDescent="0.25">
      <c r="A132" s="36" t="s">
        <v>701</v>
      </c>
      <c r="B132" s="37"/>
      <c r="C132" s="37"/>
      <c r="D132" s="37"/>
      <c r="E132" s="37"/>
      <c r="F132" s="37"/>
      <c r="G132" s="37"/>
      <c r="H132" s="37"/>
      <c r="I132" s="37"/>
    </row>
    <row r="133" spans="1:9" outlineLevel="1" x14ac:dyDescent="0.25">
      <c r="A133" s="37"/>
      <c r="B133" s="37"/>
      <c r="C133" s="37"/>
      <c r="D133" s="37"/>
      <c r="E133" s="37"/>
      <c r="F133" s="37"/>
      <c r="G133" s="37"/>
      <c r="H133" s="37"/>
      <c r="I133" s="37"/>
    </row>
    <row r="134" spans="1:9" outlineLevel="1" x14ac:dyDescent="0.25">
      <c r="A134" s="37"/>
      <c r="B134" s="141" t="s">
        <v>702</v>
      </c>
      <c r="C134" s="141"/>
      <c r="D134" s="141"/>
      <c r="E134" s="37"/>
      <c r="F134" s="37"/>
      <c r="G134" s="37"/>
      <c r="H134" s="37"/>
      <c r="I134" s="37"/>
    </row>
    <row r="135" spans="1:9" outlineLevel="1" x14ac:dyDescent="0.25">
      <c r="A135" s="37"/>
      <c r="B135" s="38" t="s">
        <v>690</v>
      </c>
      <c r="C135" s="38" t="s">
        <v>742</v>
      </c>
      <c r="D135" s="38" t="s">
        <v>662</v>
      </c>
      <c r="E135" s="37"/>
      <c r="F135" s="37"/>
      <c r="G135" s="57" t="s">
        <v>697</v>
      </c>
      <c r="H135" s="58" t="s">
        <v>679</v>
      </c>
      <c r="I135" s="37"/>
    </row>
    <row r="136" spans="1:9" outlineLevel="1" x14ac:dyDescent="0.25">
      <c r="A136" s="37"/>
      <c r="B136" s="55" t="s">
        <v>14</v>
      </c>
      <c r="C136" s="56">
        <f>COUNTIFS(BD!$L:$L,"Solicitou Desligamento",BD!$O:$O,Analise!$B136)</f>
        <v>7</v>
      </c>
      <c r="D136" s="40">
        <f>C136/$C$139</f>
        <v>8.8607594936708861E-2</v>
      </c>
      <c r="E136" s="37"/>
      <c r="F136" s="37"/>
      <c r="G136" s="37"/>
      <c r="H136" s="37"/>
      <c r="I136" s="37"/>
    </row>
    <row r="137" spans="1:9" outlineLevel="1" x14ac:dyDescent="0.25">
      <c r="A137" s="37"/>
      <c r="B137" s="39" t="s">
        <v>19</v>
      </c>
      <c r="C137" s="131">
        <f>COUNTIFS(BD!$L:$L,"Solicitou Desligamento",BD!$O:$O,Analise!$B137)</f>
        <v>64</v>
      </c>
      <c r="D137" s="62">
        <f t="shared" ref="D137:D139" si="8">C137/$C$139</f>
        <v>0.810126582278481</v>
      </c>
      <c r="E137" s="37"/>
      <c r="F137" s="37"/>
      <c r="G137" s="142" t="s">
        <v>672</v>
      </c>
      <c r="H137" s="142"/>
      <c r="I137" s="142"/>
    </row>
    <row r="138" spans="1:9" outlineLevel="1" x14ac:dyDescent="0.25">
      <c r="A138" s="37"/>
      <c r="B138" s="39" t="s">
        <v>24</v>
      </c>
      <c r="C138" s="131">
        <f>COUNTIFS(BD!$L:$L,"Solicitou Desligamento",BD!$O:$O,Analise!$B138)</f>
        <v>8</v>
      </c>
      <c r="D138" s="62">
        <f t="shared" si="8"/>
        <v>0.10126582278481013</v>
      </c>
      <c r="E138" s="37"/>
      <c r="F138" s="37"/>
      <c r="G138" s="38" t="s">
        <v>698</v>
      </c>
      <c r="H138" s="38" t="s">
        <v>703</v>
      </c>
      <c r="I138" s="38" t="s">
        <v>662</v>
      </c>
    </row>
    <row r="139" spans="1:9" ht="15.75" outlineLevel="1" thickBot="1" x14ac:dyDescent="0.3">
      <c r="A139" s="37"/>
      <c r="B139" s="41" t="s">
        <v>663</v>
      </c>
      <c r="C139" s="41">
        <f>SUM(C136:C138)</f>
        <v>79</v>
      </c>
      <c r="D139" s="63">
        <f t="shared" si="8"/>
        <v>1</v>
      </c>
      <c r="E139" s="37"/>
      <c r="F139" s="37"/>
      <c r="G139" s="59" t="s">
        <v>458</v>
      </c>
      <c r="H139" s="59">
        <f>COUNTIFS(BD!$K:$K,Analise!$G139,BD!$L:$L,"Solicitou Desligamento",BD!$O:$O,"Acima do Esperado")</f>
        <v>0</v>
      </c>
      <c r="I139" s="60">
        <f>H139/$H$146</f>
        <v>0</v>
      </c>
    </row>
    <row r="140" spans="1:9" outlineLevel="1" x14ac:dyDescent="0.25">
      <c r="A140" s="37"/>
      <c r="B140" s="37"/>
      <c r="C140" s="37"/>
      <c r="D140" s="37"/>
      <c r="E140" s="37"/>
      <c r="F140" s="37"/>
      <c r="G140" s="131" t="s">
        <v>461</v>
      </c>
      <c r="H140" s="59">
        <f>COUNTIFS(BD!$K:$K,Analise!$G140,BD!$L:$L,"Solicitou Desligamento",BD!$O:$O,"Acima do Esperado")</f>
        <v>2</v>
      </c>
      <c r="I140" s="132">
        <f t="shared" ref="I140:I146" si="9">H140/$H$146</f>
        <v>0.2857142857142857</v>
      </c>
    </row>
    <row r="141" spans="1:9" outlineLevel="1" x14ac:dyDescent="0.25">
      <c r="A141" s="37"/>
      <c r="B141" s="37"/>
      <c r="C141" s="37"/>
      <c r="D141" s="37"/>
      <c r="E141" s="37"/>
      <c r="F141" s="37"/>
      <c r="G141" s="59" t="s">
        <v>466</v>
      </c>
      <c r="H141" s="59">
        <f>COUNTIFS(BD!$K:$K,Analise!$G141,BD!$L:$L,"Solicitou Desligamento",BD!$O:$O,"Acima do Esperado")</f>
        <v>0</v>
      </c>
      <c r="I141" s="60">
        <f t="shared" si="9"/>
        <v>0</v>
      </c>
    </row>
    <row r="142" spans="1:9" outlineLevel="1" x14ac:dyDescent="0.25">
      <c r="A142" s="37"/>
      <c r="B142" s="37"/>
      <c r="C142" s="37"/>
      <c r="D142" s="37"/>
      <c r="E142" s="37"/>
      <c r="F142" s="37"/>
      <c r="G142" s="56" t="s">
        <v>478</v>
      </c>
      <c r="H142" s="65">
        <f>COUNTIFS(BD!$K:$K,Analise!$G142,BD!$L:$L,"Solicitou Desligamento",BD!$O:$O,"Acima do Esperado")</f>
        <v>5</v>
      </c>
      <c r="I142" s="67">
        <f t="shared" si="9"/>
        <v>0.7142857142857143</v>
      </c>
    </row>
    <row r="143" spans="1:9" outlineLevel="1" x14ac:dyDescent="0.25">
      <c r="A143" s="37"/>
      <c r="B143" s="37"/>
      <c r="C143" s="37"/>
      <c r="D143" s="37"/>
      <c r="E143" s="37"/>
      <c r="F143" s="37"/>
      <c r="G143" s="59" t="s">
        <v>481</v>
      </c>
      <c r="H143" s="59">
        <f>COUNTIFS(BD!$K:$K,Analise!$G143,BD!$L:$L,"Solicitou Desligamento",BD!$O:$O,"Acima do Esperado")</f>
        <v>0</v>
      </c>
      <c r="I143" s="60">
        <f t="shared" si="9"/>
        <v>0</v>
      </c>
    </row>
    <row r="144" spans="1:9" outlineLevel="1" x14ac:dyDescent="0.25">
      <c r="A144" s="37"/>
      <c r="B144" s="37"/>
      <c r="C144" s="37"/>
      <c r="D144" s="37"/>
      <c r="E144" s="37"/>
      <c r="F144" s="37"/>
      <c r="G144" s="59" t="s">
        <v>498</v>
      </c>
      <c r="H144" s="59">
        <f>COUNTIFS(BD!$K:$K,Analise!$G144,BD!$L:$L,"Solicitou Desligamento",BD!$O:$O,"Acima do Esperado")</f>
        <v>0</v>
      </c>
      <c r="I144" s="60">
        <f t="shared" si="9"/>
        <v>0</v>
      </c>
    </row>
    <row r="145" spans="1:9" outlineLevel="1" x14ac:dyDescent="0.25">
      <c r="A145" s="37"/>
      <c r="B145" s="37"/>
      <c r="C145" s="37"/>
      <c r="D145" s="37"/>
      <c r="E145" s="37"/>
      <c r="F145" s="37"/>
      <c r="G145" s="59" t="s">
        <v>556</v>
      </c>
      <c r="H145" s="59">
        <f>COUNTIFS(BD!$K:$K,Analise!$G145,BD!$L:$L,"Solicitou Desligamento",BD!$O:$O,"Acima do Esperado")</f>
        <v>0</v>
      </c>
      <c r="I145" s="60">
        <f t="shared" si="9"/>
        <v>0</v>
      </c>
    </row>
    <row r="146" spans="1:9" ht="15.75" outlineLevel="1" thickBot="1" x14ac:dyDescent="0.3">
      <c r="A146" s="37"/>
      <c r="B146" s="37"/>
      <c r="C146" s="37"/>
      <c r="D146" s="37"/>
      <c r="E146" s="37"/>
      <c r="F146" s="37"/>
      <c r="G146" s="61" t="s">
        <v>663</v>
      </c>
      <c r="H146" s="61">
        <f>SUM(H139:H145)</f>
        <v>7</v>
      </c>
      <c r="I146" s="66">
        <f t="shared" si="9"/>
        <v>1</v>
      </c>
    </row>
    <row r="147" spans="1:9" outlineLevel="1" x14ac:dyDescent="0.25">
      <c r="A147" s="37"/>
      <c r="B147" s="37"/>
      <c r="C147" s="37"/>
      <c r="D147" s="37"/>
      <c r="E147" s="37"/>
      <c r="F147" s="37"/>
      <c r="G147" s="70"/>
      <c r="H147" s="70"/>
      <c r="I147" s="71"/>
    </row>
    <row r="148" spans="1:9" outlineLevel="1" x14ac:dyDescent="0.25">
      <c r="A148" s="37" t="s">
        <v>750</v>
      </c>
      <c r="B148" s="37"/>
      <c r="C148" s="37"/>
      <c r="D148" s="37"/>
      <c r="E148" s="37"/>
      <c r="F148" s="37"/>
      <c r="G148" s="70"/>
      <c r="H148" s="70"/>
      <c r="I148" s="71"/>
    </row>
    <row r="149" spans="1:9" ht="15.75" outlineLevel="1" x14ac:dyDescent="0.25">
      <c r="A149" s="81" t="s">
        <v>749</v>
      </c>
      <c r="B149" s="37"/>
      <c r="C149" s="37"/>
      <c r="D149" s="37"/>
      <c r="E149" s="37"/>
      <c r="F149" s="37"/>
      <c r="G149" s="70"/>
      <c r="H149" s="70"/>
      <c r="I149" s="71"/>
    </row>
    <row r="150" spans="1:9" ht="15.75" x14ac:dyDescent="0.25">
      <c r="A150" s="81"/>
      <c r="B150" s="37"/>
      <c r="C150" s="37"/>
      <c r="D150" s="37"/>
      <c r="E150" s="37"/>
      <c r="F150" s="37"/>
      <c r="G150" s="70"/>
      <c r="H150" s="70"/>
      <c r="I150" s="71"/>
    </row>
    <row r="151" spans="1:9" ht="15.75" x14ac:dyDescent="0.25">
      <c r="A151" s="69" t="s">
        <v>681</v>
      </c>
      <c r="B151" s="69"/>
      <c r="C151" s="69"/>
      <c r="D151" s="69"/>
      <c r="E151" s="69"/>
      <c r="F151" s="69"/>
      <c r="G151" s="69"/>
    </row>
    <row r="152" spans="1:9" outlineLevel="1" x14ac:dyDescent="0.25"/>
    <row r="153" spans="1:9" outlineLevel="1" x14ac:dyDescent="0.25">
      <c r="B153" s="33" t="s">
        <v>676</v>
      </c>
      <c r="C153" s="68">
        <v>2016</v>
      </c>
      <c r="D153" s="68">
        <v>2017</v>
      </c>
      <c r="E153" s="68">
        <v>2018</v>
      </c>
      <c r="F153" s="68">
        <v>2019</v>
      </c>
    </row>
    <row r="154" spans="1:9" outlineLevel="1" x14ac:dyDescent="0.25">
      <c r="B154" t="s">
        <v>677</v>
      </c>
      <c r="C154" s="7">
        <f>COUNTIFS(BD!$T:$T,Analise!C153)</f>
        <v>50</v>
      </c>
      <c r="D154" s="7">
        <f>COUNTIFS(BD!$T:$T,Analise!D153)</f>
        <v>81</v>
      </c>
      <c r="E154" s="7">
        <f>COUNTIFS(BD!$T:$T,Analise!E153)</f>
        <v>35</v>
      </c>
      <c r="F154" s="7">
        <f>COUNTIFS(BD!$T:$T,Analise!F153)</f>
        <v>19</v>
      </c>
    </row>
    <row r="155" spans="1:9" outlineLevel="1" x14ac:dyDescent="0.25">
      <c r="B155" t="s">
        <v>678</v>
      </c>
      <c r="C155" s="7">
        <f>COUNTIFS(BD!$U:$U,Analise!C153)</f>
        <v>17</v>
      </c>
      <c r="D155" s="7">
        <f>COUNTIFS(BD!$U:$U,Analise!D153)</f>
        <v>27</v>
      </c>
      <c r="E155" s="7">
        <f>COUNTIFS(BD!$U:$U,Analise!E153)</f>
        <v>45</v>
      </c>
      <c r="F155" s="7">
        <f>COUNTIFS(BD!$U:$U,Analise!F153)</f>
        <v>14</v>
      </c>
    </row>
    <row r="156" spans="1:9" ht="15.75" outlineLevel="1" thickBot="1" x14ac:dyDescent="0.3">
      <c r="B156" s="4" t="s">
        <v>663</v>
      </c>
      <c r="C156" s="20">
        <f>SUM(C154:C155)</f>
        <v>67</v>
      </c>
      <c r="D156" s="20">
        <f t="shared" ref="D156:F156" si="10">SUM(D154:D155)</f>
        <v>108</v>
      </c>
      <c r="E156" s="20">
        <f t="shared" si="10"/>
        <v>80</v>
      </c>
      <c r="F156" s="20">
        <f t="shared" si="10"/>
        <v>33</v>
      </c>
    </row>
    <row r="157" spans="1:9" outlineLevel="1" x14ac:dyDescent="0.25"/>
    <row r="158" spans="1:9" outlineLevel="1" x14ac:dyDescent="0.25"/>
    <row r="159" spans="1:9" outlineLevel="1" x14ac:dyDescent="0.25"/>
    <row r="160" spans="1:9" outlineLevel="1" x14ac:dyDescent="0.25"/>
    <row r="161" spans="1:7" outlineLevel="1" x14ac:dyDescent="0.25"/>
    <row r="162" spans="1:7" outlineLevel="1" x14ac:dyDescent="0.25"/>
    <row r="163" spans="1:7" outlineLevel="1" x14ac:dyDescent="0.25"/>
    <row r="164" spans="1:7" outlineLevel="1" x14ac:dyDescent="0.25"/>
    <row r="165" spans="1:7" outlineLevel="1" x14ac:dyDescent="0.25"/>
    <row r="166" spans="1:7" outlineLevel="1" x14ac:dyDescent="0.25"/>
    <row r="167" spans="1:7" outlineLevel="1" x14ac:dyDescent="0.25"/>
    <row r="168" spans="1:7" outlineLevel="1" x14ac:dyDescent="0.25"/>
    <row r="169" spans="1:7" outlineLevel="1" x14ac:dyDescent="0.25"/>
    <row r="170" spans="1:7" outlineLevel="1" x14ac:dyDescent="0.25"/>
    <row r="171" spans="1:7" outlineLevel="1" x14ac:dyDescent="0.25"/>
    <row r="172" spans="1:7" outlineLevel="1" x14ac:dyDescent="0.25"/>
    <row r="174" spans="1:7" x14ac:dyDescent="0.25">
      <c r="A174" s="137" t="s">
        <v>732</v>
      </c>
      <c r="B174" s="137"/>
      <c r="C174" s="137"/>
      <c r="D174" s="137"/>
      <c r="E174" s="137"/>
      <c r="F174" s="137"/>
      <c r="G174" s="137"/>
    </row>
    <row r="175" spans="1:7" x14ac:dyDescent="0.25">
      <c r="A175" s="137"/>
      <c r="B175" s="137"/>
      <c r="C175" s="137"/>
      <c r="D175" s="137"/>
      <c r="E175" s="137"/>
      <c r="F175" s="137"/>
      <c r="G175" s="137"/>
    </row>
    <row r="177" spans="1:7" x14ac:dyDescent="0.25">
      <c r="A177" s="1" t="s">
        <v>733</v>
      </c>
    </row>
    <row r="178" spans="1:7" outlineLevel="1" x14ac:dyDescent="0.25"/>
    <row r="179" spans="1:7" outlineLevel="1" x14ac:dyDescent="0.25">
      <c r="B179" s="82"/>
      <c r="C179" s="83" t="s">
        <v>14</v>
      </c>
      <c r="D179" s="84" t="s">
        <v>19</v>
      </c>
      <c r="E179" s="85" t="s">
        <v>24</v>
      </c>
      <c r="F179" s="86" t="s">
        <v>734</v>
      </c>
    </row>
    <row r="180" spans="1:7" outlineLevel="1" x14ac:dyDescent="0.25">
      <c r="B180" s="3" t="s">
        <v>13</v>
      </c>
      <c r="C180" s="87">
        <f>COUNTIFS(BD!$L:$L,"Ativo",BD!$N:$N,Analise!$B180,BD!$O:$O,Analise!C$179)</f>
        <v>6</v>
      </c>
      <c r="D180" s="87">
        <f>COUNTIFS(BD!$L:$L,"Ativo",BD!$N:$N,Analise!$B180,BD!$O:$O,Analise!D$179)</f>
        <v>19</v>
      </c>
      <c r="E180" s="87">
        <f>COUNTIFS(BD!$L:$L,"Ativo",BD!$N:$N,Analise!$B180,BD!$O:$O,Analise!E$179)</f>
        <v>7</v>
      </c>
      <c r="F180" s="88">
        <f>SUM(C180:E180)</f>
        <v>32</v>
      </c>
    </row>
    <row r="181" spans="1:7" outlineLevel="1" x14ac:dyDescent="0.25">
      <c r="B181" s="3" t="s">
        <v>18</v>
      </c>
      <c r="C181" s="87">
        <f>COUNTIFS(BD!$L:$L,"Ativo",BD!$N:$N,Analise!$B181,BD!$O:$O,Analise!C$179)</f>
        <v>5</v>
      </c>
      <c r="D181" s="87">
        <f>COUNTIFS(BD!$L:$L,"Ativo",BD!$N:$N,Analise!$B181,BD!$O:$O,Analise!D$179)</f>
        <v>38</v>
      </c>
      <c r="E181" s="87">
        <f>COUNTIFS(BD!$L:$L,"Ativo",BD!$N:$N,Analise!$B181,BD!$O:$O,Analise!E$179)</f>
        <v>0</v>
      </c>
      <c r="F181" s="88">
        <f t="shared" ref="F181:F184" si="11">SUM(C181:E181)</f>
        <v>43</v>
      </c>
    </row>
    <row r="182" spans="1:7" outlineLevel="1" x14ac:dyDescent="0.25">
      <c r="B182" s="3" t="s">
        <v>23</v>
      </c>
      <c r="C182" s="87">
        <f>COUNTIFS(BD!$L:$L,"Ativo",BD!$N:$N,Analise!$B182,BD!$O:$O,Analise!C$179)</f>
        <v>6</v>
      </c>
      <c r="D182" s="87">
        <f>COUNTIFS(BD!$L:$L,"Ativo",BD!$N:$N,Analise!$B182,BD!$O:$O,Analise!D$179)</f>
        <v>72</v>
      </c>
      <c r="E182" s="87">
        <f>COUNTIFS(BD!$L:$L,"Ativo",BD!$N:$N,Analise!$B182,BD!$O:$O,Analise!E$179)</f>
        <v>9</v>
      </c>
      <c r="F182" s="88">
        <f t="shared" si="11"/>
        <v>87</v>
      </c>
    </row>
    <row r="183" spans="1:7" outlineLevel="1" x14ac:dyDescent="0.25">
      <c r="B183" s="89" t="s">
        <v>29</v>
      </c>
      <c r="C183" s="100">
        <f>COUNTIFS(BD!$L:$L,"Ativo",BD!$N:$N,Analise!$B183,BD!$O:$O,Analise!C$179)</f>
        <v>12</v>
      </c>
      <c r="D183" s="90">
        <f>COUNTIFS(BD!$L:$L,"Ativo",BD!$N:$N,Analise!$B183,BD!$O:$O,Analise!D$179)</f>
        <v>33</v>
      </c>
      <c r="E183" s="100">
        <f>COUNTIFS(BD!$L:$L,"Ativo",BD!$N:$N,Analise!$B183,BD!$O:$O,Analise!E$179)</f>
        <v>0</v>
      </c>
      <c r="F183" s="88">
        <f t="shared" si="11"/>
        <v>45</v>
      </c>
    </row>
    <row r="184" spans="1:7" ht="15.75" outlineLevel="1" thickBot="1" x14ac:dyDescent="0.3">
      <c r="B184" s="91" t="s">
        <v>663</v>
      </c>
      <c r="C184" s="92">
        <f>SUM(C180:C183)</f>
        <v>29</v>
      </c>
      <c r="D184" s="92">
        <f t="shared" ref="D184:E184" si="12">SUM(D180:D183)</f>
        <v>162</v>
      </c>
      <c r="E184" s="92">
        <f t="shared" si="12"/>
        <v>16</v>
      </c>
      <c r="F184" s="93">
        <f t="shared" si="11"/>
        <v>207</v>
      </c>
      <c r="G184" s="75" t="s">
        <v>735</v>
      </c>
    </row>
    <row r="185" spans="1:7" outlineLevel="1" x14ac:dyDescent="0.25"/>
    <row r="186" spans="1:7" outlineLevel="1" x14ac:dyDescent="0.25">
      <c r="A186" s="144" t="s">
        <v>747</v>
      </c>
      <c r="B186" s="145"/>
    </row>
    <row r="188" spans="1:7" x14ac:dyDescent="0.25">
      <c r="A188" s="94" t="s">
        <v>736</v>
      </c>
    </row>
    <row r="189" spans="1:7" outlineLevel="1" x14ac:dyDescent="0.25"/>
    <row r="190" spans="1:7" outlineLevel="1" x14ac:dyDescent="0.25">
      <c r="B190" s="138" t="s">
        <v>672</v>
      </c>
      <c r="C190" s="138"/>
      <c r="D190" s="138"/>
    </row>
    <row r="191" spans="1:7" outlineLevel="1" x14ac:dyDescent="0.25">
      <c r="B191" s="95" t="s">
        <v>698</v>
      </c>
      <c r="C191" s="95" t="s">
        <v>734</v>
      </c>
      <c r="D191" s="95" t="s">
        <v>4</v>
      </c>
    </row>
    <row r="192" spans="1:7" outlineLevel="1" x14ac:dyDescent="0.25">
      <c r="B192" s="96" t="s">
        <v>458</v>
      </c>
      <c r="C192" s="97">
        <f>COUNTIFS(BD!$K:$K,Analise!$B192,BD!$L:$L,"Solicitou Desligamento")</f>
        <v>0</v>
      </c>
      <c r="D192" s="98" t="str">
        <f>IFERROR(AVERAGEIFS(BD!$Q:$Q,BD!$L:$L,"Solicitou desligamento",BD!$K:$K,Analise!$B192),"")</f>
        <v/>
      </c>
    </row>
    <row r="193" spans="1:5" outlineLevel="1" x14ac:dyDescent="0.25">
      <c r="B193" s="10" t="s">
        <v>461</v>
      </c>
      <c r="C193" s="99">
        <f>COUNTIFS(BD!$K:$K,Analise!$B193,BD!$L:$L,"Solicitou Desligamento")</f>
        <v>31</v>
      </c>
      <c r="D193" s="101">
        <f>IFERROR(AVERAGEIFS(BD!$Q:$Q,BD!$L:$L,"Solicitou desligamento",BD!$K:$K,Analise!$B193),"")</f>
        <v>3.967741935483871</v>
      </c>
    </row>
    <row r="194" spans="1:5" outlineLevel="1" x14ac:dyDescent="0.25">
      <c r="B194" s="96" t="s">
        <v>466</v>
      </c>
      <c r="C194" s="97">
        <f>COUNTIFS(BD!$K:$K,Analise!$B194,BD!$L:$L,"Solicitou Desligamento")</f>
        <v>0</v>
      </c>
      <c r="D194" s="98" t="str">
        <f>IFERROR(AVERAGEIFS(BD!$Q:$Q,BD!$L:$L,"Solicitou desligamento",BD!$K:$K,Analise!$B194),"")</f>
        <v/>
      </c>
    </row>
    <row r="195" spans="1:5" outlineLevel="1" x14ac:dyDescent="0.25">
      <c r="B195" s="10" t="s">
        <v>478</v>
      </c>
      <c r="C195" s="99">
        <f>COUNTIFS(BD!$K:$K,Analise!$B195,BD!$L:$L,"Solicitou Desligamento")</f>
        <v>40</v>
      </c>
      <c r="D195" s="101">
        <f>IFERROR(AVERAGEIFS(BD!$Q:$Q,BD!$L:$L,"Solicitou desligamento",BD!$K:$K,Analise!$B195),"")</f>
        <v>3.0575000000000001</v>
      </c>
    </row>
    <row r="196" spans="1:5" outlineLevel="1" x14ac:dyDescent="0.25">
      <c r="B196" s="96" t="s">
        <v>481</v>
      </c>
      <c r="C196" s="97">
        <f>COUNTIFS(BD!$K:$K,Analise!$B196,BD!$L:$L,"Solicitou Desligamento")</f>
        <v>0</v>
      </c>
      <c r="D196" s="98" t="str">
        <f>IFERROR(AVERAGEIFS(BD!$Q:$Q,BD!$L:$L,"Solicitou desligamento",BD!$K:$K,Analise!$B196),"")</f>
        <v/>
      </c>
    </row>
    <row r="197" spans="1:5" outlineLevel="1" x14ac:dyDescent="0.25">
      <c r="B197" s="10" t="s">
        <v>498</v>
      </c>
      <c r="C197" s="99">
        <f>COUNTIFS(BD!$K:$K,Analise!$B197,BD!$L:$L,"Solicitou Desligamento")</f>
        <v>8</v>
      </c>
      <c r="D197" s="101">
        <f>IFERROR(AVERAGEIFS(BD!$Q:$Q,BD!$L:$L,"Solicitou desligamento",BD!$K:$K,Analise!$B197),"")</f>
        <v>4.25</v>
      </c>
    </row>
    <row r="198" spans="1:5" outlineLevel="1" x14ac:dyDescent="0.25">
      <c r="B198" s="96" t="s">
        <v>556</v>
      </c>
      <c r="C198" s="97">
        <f>COUNTIFS(BD!$K:$K,Analise!$B198,BD!$L:$L,"Solicitou Desligamento")</f>
        <v>0</v>
      </c>
      <c r="D198" s="98" t="str">
        <f>IFERROR(AVERAGEIFS(BD!$Q:$Q,BD!$L:$L,"Solicitou desligamento",BD!$K:$K,Analise!$B198),"")</f>
        <v/>
      </c>
    </row>
    <row r="199" spans="1:5" ht="15.75" outlineLevel="1" thickBot="1" x14ac:dyDescent="0.3">
      <c r="B199" s="133" t="s">
        <v>663</v>
      </c>
      <c r="C199" s="134">
        <f>SUM(C192:C198)</f>
        <v>79</v>
      </c>
      <c r="D199" s="135">
        <f>IFERROR(AVERAGEIFS(BD!$Q:$Q,BD!$L:$L,"Solicitou desligamento"),"")</f>
        <v>3.5354430379746837</v>
      </c>
      <c r="E199" s="136"/>
    </row>
    <row r="200" spans="1:5" outlineLevel="1" x14ac:dyDescent="0.25"/>
    <row r="201" spans="1:5" outlineLevel="1" x14ac:dyDescent="0.25">
      <c r="A201" s="144" t="s">
        <v>730</v>
      </c>
      <c r="B201" s="145"/>
    </row>
    <row r="202" spans="1:5" outlineLevel="1" x14ac:dyDescent="0.25">
      <c r="A202" s="144" t="s">
        <v>744</v>
      </c>
      <c r="B202" s="145"/>
    </row>
    <row r="203" spans="1:5" outlineLevel="1" x14ac:dyDescent="0.25">
      <c r="A203" s="144" t="s">
        <v>745</v>
      </c>
      <c r="B203" s="145"/>
    </row>
    <row r="205" spans="1:5" x14ac:dyDescent="0.25">
      <c r="A205" s="94" t="s">
        <v>737</v>
      </c>
    </row>
    <row r="206" spans="1:5" outlineLevel="1" x14ac:dyDescent="0.25">
      <c r="A206" s="144" t="s">
        <v>748</v>
      </c>
      <c r="B206" s="75"/>
    </row>
    <row r="207" spans="1:5" outlineLevel="1" x14ac:dyDescent="0.25">
      <c r="A207" s="144" t="s">
        <v>746</v>
      </c>
      <c r="B207" s="75"/>
    </row>
    <row r="208" spans="1:5" outlineLevel="1" x14ac:dyDescent="0.25">
      <c r="A208" t="s">
        <v>743</v>
      </c>
    </row>
    <row r="209" spans="1:2" ht="15.75" x14ac:dyDescent="0.25">
      <c r="A209" s="80"/>
      <c r="B209" s="75"/>
    </row>
    <row r="210" spans="1:2" x14ac:dyDescent="0.25">
      <c r="A210" s="94"/>
    </row>
    <row r="211" spans="1:2" ht="15.75" x14ac:dyDescent="0.25">
      <c r="A211" s="80"/>
    </row>
    <row r="212" spans="1:2" ht="15.75" x14ac:dyDescent="0.25">
      <c r="A212" s="80"/>
    </row>
    <row r="213" spans="1:2" ht="15.75" x14ac:dyDescent="0.25">
      <c r="A213" s="80"/>
    </row>
    <row r="214" spans="1:2" ht="15.75" x14ac:dyDescent="0.25">
      <c r="A214" s="80"/>
    </row>
    <row r="215" spans="1:2" ht="15.75" x14ac:dyDescent="0.25">
      <c r="A215" s="80"/>
    </row>
    <row r="216" spans="1:2" ht="15.75" x14ac:dyDescent="0.25">
      <c r="A216" s="80"/>
    </row>
    <row r="218" spans="1:2" x14ac:dyDescent="0.25">
      <c r="A218" s="94"/>
    </row>
    <row r="220" spans="1:2" x14ac:dyDescent="0.25">
      <c r="B220" s="75"/>
    </row>
  </sheetData>
  <mergeCells count="10">
    <mergeCell ref="A174:G175"/>
    <mergeCell ref="B190:D190"/>
    <mergeCell ref="A1:M3"/>
    <mergeCell ref="B91:D91"/>
    <mergeCell ref="F106:H106"/>
    <mergeCell ref="B134:D134"/>
    <mergeCell ref="G137:I137"/>
    <mergeCell ref="E125:F125"/>
    <mergeCell ref="B123:D123"/>
    <mergeCell ref="B106:D106"/>
  </mergeCells>
  <conditionalFormatting sqref="G139:G145">
    <cfRule type="duplicateValues" dxfId="5" priority="1"/>
  </conditionalFormatting>
  <dataValidations disablePrompts="1" count="1">
    <dataValidation type="list" allowBlank="1" showInputMessage="1" showErrorMessage="1" sqref="G104 F32 H135" xr:uid="{339F19AE-0A72-45D5-8F70-C100F02FF5FB}">
      <formula1>$B$8:$B$11</formula1>
    </dataValidation>
  </dataValidations>
  <pageMargins left="0.511811024" right="0.511811024" top="0.78740157499999996" bottom="0.78740157499999996" header="0.31496062000000002" footer="0.31496062000000002"/>
  <ignoredErrors>
    <ignoredError sqref="D1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F328-FD75-45D9-A11D-4786BBD976FF}">
  <sheetPr>
    <tabColor theme="3" tint="-0.499984740745262"/>
  </sheetPr>
  <dimension ref="A1:AB311"/>
  <sheetViews>
    <sheetView showGridLines="0" topLeftCell="O1" zoomScaleNormal="100" workbookViewId="0">
      <pane ySplit="1" topLeftCell="A2" activePane="bottomLeft" state="frozen"/>
      <selection pane="bottomLeft" activeCell="T1" sqref="T1"/>
    </sheetView>
  </sheetViews>
  <sheetFormatPr defaultRowHeight="15" x14ac:dyDescent="0.25"/>
  <cols>
    <col min="1" max="1" width="20.5703125" bestFit="1" customWidth="1"/>
    <col min="2" max="2" width="11" bestFit="1" customWidth="1"/>
    <col min="3" max="3" width="14.85546875" style="21" bestFit="1" customWidth="1"/>
    <col min="4" max="4" width="9.28515625" bestFit="1" customWidth="1"/>
    <col min="5" max="5" width="24.28515625" bestFit="1" customWidth="1"/>
    <col min="6" max="6" width="18.5703125" bestFit="1" customWidth="1"/>
    <col min="7" max="7" width="7.5703125" customWidth="1"/>
    <col min="8" max="8" width="13.5703125" bestFit="1" customWidth="1"/>
    <col min="9" max="9" width="18.5703125" bestFit="1" customWidth="1"/>
    <col min="10" max="10" width="12.5703125" bestFit="1" customWidth="1"/>
    <col min="11" max="11" width="23.42578125" bestFit="1" customWidth="1"/>
    <col min="12" max="12" width="21.7109375" bestFit="1" customWidth="1"/>
    <col min="13" max="13" width="16.28515625" bestFit="1" customWidth="1"/>
    <col min="14" max="14" width="21.85546875" bestFit="1" customWidth="1"/>
    <col min="15" max="15" width="22.85546875" bestFit="1" customWidth="1"/>
    <col min="16" max="16" width="23.7109375" bestFit="1" customWidth="1"/>
    <col min="17" max="17" width="18.28515625" bestFit="1" customWidth="1"/>
    <col min="18" max="18" width="23.42578125" bestFit="1" customWidth="1"/>
    <col min="19" max="19" width="32.5703125" bestFit="1" customWidth="1"/>
    <col min="20" max="20" width="18.140625" bestFit="1" customWidth="1"/>
    <col min="21" max="21" width="12.140625" bestFit="1" customWidth="1"/>
    <col min="22" max="22" width="15.7109375" bestFit="1" customWidth="1"/>
    <col min="23" max="23" width="19.85546875" bestFit="1" customWidth="1"/>
    <col min="24" max="24" width="15.7109375" bestFit="1" customWidth="1"/>
    <col min="25" max="25" width="21.28515625" style="6" bestFit="1" customWidth="1"/>
    <col min="26" max="26" width="18" style="8" bestFit="1" customWidth="1"/>
    <col min="27" max="27" width="15" style="6" bestFit="1" customWidth="1"/>
    <col min="28" max="28" width="15" style="8" bestFit="1" customWidth="1"/>
    <col min="29" max="29" width="23.42578125" bestFit="1" customWidth="1"/>
    <col min="30" max="30" width="21.7109375" bestFit="1" customWidth="1"/>
    <col min="31" max="31" width="16.28515625" bestFit="1" customWidth="1"/>
    <col min="32" max="32" width="21.7109375" bestFit="1" customWidth="1"/>
    <col min="33" max="33" width="33.28515625" bestFit="1" customWidth="1"/>
    <col min="34" max="34" width="26.28515625" bestFit="1" customWidth="1"/>
    <col min="35" max="35" width="21" bestFit="1" customWidth="1"/>
    <col min="36" max="36" width="15.7109375" bestFit="1" customWidth="1"/>
  </cols>
  <sheetData>
    <row r="1" spans="1:28" x14ac:dyDescent="0.25">
      <c r="A1" t="s">
        <v>704</v>
      </c>
      <c r="B1" t="s">
        <v>0</v>
      </c>
      <c r="C1" t="s">
        <v>705</v>
      </c>
      <c r="D1" t="s">
        <v>706</v>
      </c>
      <c r="E1" t="s">
        <v>1</v>
      </c>
      <c r="F1" t="s">
        <v>707</v>
      </c>
      <c r="G1" t="s">
        <v>2</v>
      </c>
      <c r="H1" t="s">
        <v>708</v>
      </c>
      <c r="I1" t="s">
        <v>709</v>
      </c>
      <c r="J1" t="s">
        <v>710</v>
      </c>
      <c r="K1" t="s">
        <v>711</v>
      </c>
      <c r="L1" t="s">
        <v>712</v>
      </c>
      <c r="M1" t="s">
        <v>3</v>
      </c>
      <c r="N1" t="s">
        <v>713</v>
      </c>
      <c r="O1" t="s">
        <v>714</v>
      </c>
      <c r="P1" t="s">
        <v>715</v>
      </c>
      <c r="Q1" t="s">
        <v>716</v>
      </c>
      <c r="R1" t="s">
        <v>717</v>
      </c>
      <c r="S1" t="s">
        <v>718</v>
      </c>
      <c r="T1" s="146" t="s">
        <v>757</v>
      </c>
      <c r="U1" s="146" t="s">
        <v>758</v>
      </c>
      <c r="V1" s="72" t="s">
        <v>759</v>
      </c>
      <c r="Y1"/>
      <c r="Z1"/>
      <c r="AA1"/>
      <c r="AB1"/>
    </row>
    <row r="2" spans="1:28" x14ac:dyDescent="0.25">
      <c r="A2" t="s">
        <v>5</v>
      </c>
      <c r="B2" t="s">
        <v>6</v>
      </c>
      <c r="C2" t="s">
        <v>719</v>
      </c>
      <c r="D2">
        <v>5060</v>
      </c>
      <c r="E2" t="s">
        <v>7</v>
      </c>
      <c r="F2" s="6">
        <v>30092</v>
      </c>
      <c r="G2" t="s">
        <v>8</v>
      </c>
      <c r="H2" t="s">
        <v>9</v>
      </c>
      <c r="I2" s="6">
        <v>42248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>
        <v>5</v>
      </c>
      <c r="Q2">
        <v>5</v>
      </c>
      <c r="R2">
        <v>0</v>
      </c>
      <c r="S2" s="6">
        <v>42705</v>
      </c>
      <c r="T2">
        <v>2015</v>
      </c>
      <c r="U2" s="147"/>
      <c r="V2" s="73">
        <f t="shared" ref="V2:V65" si="0">IF(L2="Ativo",("01/01/2020" - I2)/365,(J2-I2)/365)</f>
        <v>4.3369863013698629</v>
      </c>
      <c r="Y2"/>
      <c r="Z2"/>
      <c r="AA2"/>
      <c r="AB2"/>
    </row>
    <row r="3" spans="1:28" x14ac:dyDescent="0.25">
      <c r="A3" t="s">
        <v>15</v>
      </c>
      <c r="B3" t="s">
        <v>16</v>
      </c>
      <c r="C3" t="s">
        <v>720</v>
      </c>
      <c r="D3">
        <v>3520</v>
      </c>
      <c r="E3" t="s">
        <v>7</v>
      </c>
      <c r="F3" s="6">
        <v>27749</v>
      </c>
      <c r="G3" t="s">
        <v>17</v>
      </c>
      <c r="H3" t="s">
        <v>9</v>
      </c>
      <c r="I3" s="6">
        <v>42038</v>
      </c>
      <c r="K3" t="s">
        <v>10</v>
      </c>
      <c r="L3" t="s">
        <v>11</v>
      </c>
      <c r="M3" t="s">
        <v>12</v>
      </c>
      <c r="N3" t="s">
        <v>18</v>
      </c>
      <c r="O3" t="s">
        <v>19</v>
      </c>
      <c r="P3">
        <v>5</v>
      </c>
      <c r="Q3">
        <v>3</v>
      </c>
      <c r="R3">
        <v>0</v>
      </c>
      <c r="S3" s="6">
        <v>42705</v>
      </c>
      <c r="T3">
        <v>2015</v>
      </c>
      <c r="U3" s="147"/>
      <c r="V3" s="73">
        <f t="shared" si="0"/>
        <v>4.912328767123288</v>
      </c>
      <c r="Y3"/>
      <c r="Z3"/>
      <c r="AA3"/>
      <c r="AB3"/>
    </row>
    <row r="4" spans="1:28" x14ac:dyDescent="0.25">
      <c r="A4" t="s">
        <v>20</v>
      </c>
      <c r="B4" t="s">
        <v>21</v>
      </c>
      <c r="C4" t="s">
        <v>721</v>
      </c>
      <c r="D4">
        <v>4400</v>
      </c>
      <c r="E4" t="s">
        <v>7</v>
      </c>
      <c r="F4" s="6">
        <v>26406</v>
      </c>
      <c r="G4" t="s">
        <v>17</v>
      </c>
      <c r="H4" t="s">
        <v>22</v>
      </c>
      <c r="I4" s="6">
        <v>42922</v>
      </c>
      <c r="K4" t="s">
        <v>10</v>
      </c>
      <c r="L4" t="s">
        <v>11</v>
      </c>
      <c r="M4" t="s">
        <v>12</v>
      </c>
      <c r="N4" t="s">
        <v>23</v>
      </c>
      <c r="O4" t="s">
        <v>24</v>
      </c>
      <c r="P4">
        <v>1.1200000000000001</v>
      </c>
      <c r="Q4">
        <v>2</v>
      </c>
      <c r="R4">
        <v>0</v>
      </c>
      <c r="S4" s="6">
        <v>42705</v>
      </c>
      <c r="T4">
        <v>2017</v>
      </c>
      <c r="U4" s="147"/>
      <c r="V4" s="73">
        <f t="shared" si="0"/>
        <v>2.4904109589041097</v>
      </c>
      <c r="Y4"/>
      <c r="Z4"/>
      <c r="AA4"/>
      <c r="AB4"/>
    </row>
    <row r="5" spans="1:28" x14ac:dyDescent="0.25">
      <c r="A5" t="s">
        <v>25</v>
      </c>
      <c r="B5" t="s">
        <v>26</v>
      </c>
      <c r="C5" t="s">
        <v>721</v>
      </c>
      <c r="D5">
        <v>3960</v>
      </c>
      <c r="E5" t="s">
        <v>7</v>
      </c>
      <c r="F5" s="6">
        <v>34624</v>
      </c>
      <c r="G5" t="s">
        <v>17</v>
      </c>
      <c r="H5" t="s">
        <v>22</v>
      </c>
      <c r="I5" s="6">
        <v>43408</v>
      </c>
      <c r="K5" t="s">
        <v>10</v>
      </c>
      <c r="L5" t="s">
        <v>11</v>
      </c>
      <c r="M5" t="s">
        <v>12</v>
      </c>
      <c r="N5" t="s">
        <v>23</v>
      </c>
      <c r="O5" t="s">
        <v>24</v>
      </c>
      <c r="P5">
        <v>1.56</v>
      </c>
      <c r="Q5">
        <v>4</v>
      </c>
      <c r="R5">
        <v>0</v>
      </c>
      <c r="S5" s="6">
        <v>42705</v>
      </c>
      <c r="T5">
        <v>2018</v>
      </c>
      <c r="U5" s="147"/>
      <c r="V5" s="73">
        <f t="shared" si="0"/>
        <v>1.1589041095890411</v>
      </c>
      <c r="Y5"/>
      <c r="Z5"/>
      <c r="AA5"/>
      <c r="AB5"/>
    </row>
    <row r="6" spans="1:28" x14ac:dyDescent="0.25">
      <c r="A6" t="s">
        <v>27</v>
      </c>
      <c r="B6" t="s">
        <v>28</v>
      </c>
      <c r="C6" t="s">
        <v>719</v>
      </c>
      <c r="D6">
        <v>3520</v>
      </c>
      <c r="E6" t="s">
        <v>7</v>
      </c>
      <c r="F6" s="6">
        <v>31263</v>
      </c>
      <c r="G6" t="s">
        <v>8</v>
      </c>
      <c r="H6" t="s">
        <v>9</v>
      </c>
      <c r="I6" s="6">
        <v>43006</v>
      </c>
      <c r="K6" t="s">
        <v>10</v>
      </c>
      <c r="L6" t="s">
        <v>11</v>
      </c>
      <c r="M6" t="s">
        <v>12</v>
      </c>
      <c r="N6" t="s">
        <v>29</v>
      </c>
      <c r="O6" t="s">
        <v>14</v>
      </c>
      <c r="P6">
        <v>3.39</v>
      </c>
      <c r="Q6">
        <v>4</v>
      </c>
      <c r="R6">
        <v>0</v>
      </c>
      <c r="S6" s="6">
        <v>42705</v>
      </c>
      <c r="T6">
        <v>2017</v>
      </c>
      <c r="U6" s="147"/>
      <c r="V6" s="73">
        <f t="shared" si="0"/>
        <v>2.2602739726027399</v>
      </c>
      <c r="Y6"/>
      <c r="Z6"/>
      <c r="AA6"/>
      <c r="AB6"/>
    </row>
    <row r="7" spans="1:28" x14ac:dyDescent="0.25">
      <c r="A7" t="s">
        <v>30</v>
      </c>
      <c r="B7" t="s">
        <v>31</v>
      </c>
      <c r="C7" t="s">
        <v>719</v>
      </c>
      <c r="D7">
        <v>4400</v>
      </c>
      <c r="E7" t="s">
        <v>7</v>
      </c>
      <c r="F7" s="6">
        <v>28890</v>
      </c>
      <c r="G7" t="s">
        <v>8</v>
      </c>
      <c r="H7" t="s">
        <v>22</v>
      </c>
      <c r="I7" s="6">
        <v>43073</v>
      </c>
      <c r="K7" t="s">
        <v>10</v>
      </c>
      <c r="L7" t="s">
        <v>11</v>
      </c>
      <c r="M7" t="s">
        <v>12</v>
      </c>
      <c r="N7" t="s">
        <v>23</v>
      </c>
      <c r="O7" t="s">
        <v>14</v>
      </c>
      <c r="P7">
        <v>4.76</v>
      </c>
      <c r="Q7">
        <v>4</v>
      </c>
      <c r="R7">
        <v>0</v>
      </c>
      <c r="S7" s="6">
        <v>42705</v>
      </c>
      <c r="T7">
        <v>2017</v>
      </c>
      <c r="U7" s="147"/>
      <c r="V7" s="73">
        <f t="shared" si="0"/>
        <v>2.0767123287671234</v>
      </c>
      <c r="Y7"/>
      <c r="Z7"/>
      <c r="AA7"/>
      <c r="AB7"/>
    </row>
    <row r="8" spans="1:28" x14ac:dyDescent="0.25">
      <c r="A8" t="s">
        <v>684</v>
      </c>
      <c r="B8" t="s">
        <v>32</v>
      </c>
      <c r="C8" t="s">
        <v>720</v>
      </c>
      <c r="D8">
        <v>3300</v>
      </c>
      <c r="E8" t="s">
        <v>7</v>
      </c>
      <c r="F8" s="6">
        <v>33108</v>
      </c>
      <c r="G8" t="s">
        <v>8</v>
      </c>
      <c r="H8" t="s">
        <v>22</v>
      </c>
      <c r="I8" s="6">
        <v>42600</v>
      </c>
      <c r="K8" t="s">
        <v>10</v>
      </c>
      <c r="L8" t="s">
        <v>11</v>
      </c>
      <c r="M8" t="s">
        <v>12</v>
      </c>
      <c r="N8" t="s">
        <v>23</v>
      </c>
      <c r="O8" t="s">
        <v>19</v>
      </c>
      <c r="P8">
        <v>4.8099999999999996</v>
      </c>
      <c r="Q8">
        <v>4</v>
      </c>
      <c r="R8">
        <v>0</v>
      </c>
      <c r="S8" s="6">
        <v>42705</v>
      </c>
      <c r="T8">
        <v>2016</v>
      </c>
      <c r="U8" s="147"/>
      <c r="V8" s="73">
        <f t="shared" si="0"/>
        <v>3.3726027397260272</v>
      </c>
      <c r="Y8"/>
      <c r="Z8"/>
      <c r="AA8"/>
      <c r="AB8"/>
    </row>
    <row r="9" spans="1:28" x14ac:dyDescent="0.25">
      <c r="A9" t="s">
        <v>33</v>
      </c>
      <c r="B9" t="s">
        <v>34</v>
      </c>
      <c r="C9" t="s">
        <v>719</v>
      </c>
      <c r="D9">
        <v>3520</v>
      </c>
      <c r="E9" t="s">
        <v>7</v>
      </c>
      <c r="F9" s="6">
        <v>34342</v>
      </c>
      <c r="G9" t="s">
        <v>8</v>
      </c>
      <c r="H9" t="s">
        <v>22</v>
      </c>
      <c r="I9" s="6">
        <v>42922</v>
      </c>
      <c r="K9" t="s">
        <v>10</v>
      </c>
      <c r="L9" t="s">
        <v>11</v>
      </c>
      <c r="M9" t="s">
        <v>12</v>
      </c>
      <c r="N9" t="s">
        <v>29</v>
      </c>
      <c r="O9" t="s">
        <v>14</v>
      </c>
      <c r="P9">
        <v>5</v>
      </c>
      <c r="Q9">
        <v>3.1</v>
      </c>
      <c r="R9">
        <v>0</v>
      </c>
      <c r="S9" s="6">
        <v>42705</v>
      </c>
      <c r="T9">
        <v>2017</v>
      </c>
      <c r="U9" s="147"/>
      <c r="V9" s="73">
        <f t="shared" si="0"/>
        <v>2.4904109589041097</v>
      </c>
      <c r="Y9"/>
      <c r="Z9"/>
      <c r="AA9"/>
      <c r="AB9"/>
    </row>
    <row r="10" spans="1:28" x14ac:dyDescent="0.25">
      <c r="A10" t="s">
        <v>35</v>
      </c>
      <c r="B10" t="s">
        <v>36</v>
      </c>
      <c r="C10" t="s">
        <v>719</v>
      </c>
      <c r="D10">
        <v>5445</v>
      </c>
      <c r="E10" t="s">
        <v>7</v>
      </c>
      <c r="F10" s="6">
        <v>31284</v>
      </c>
      <c r="G10" t="s">
        <v>17</v>
      </c>
      <c r="H10" t="s">
        <v>22</v>
      </c>
      <c r="I10" s="6">
        <v>43623</v>
      </c>
      <c r="K10" t="s">
        <v>10</v>
      </c>
      <c r="L10" t="s">
        <v>11</v>
      </c>
      <c r="M10" t="s">
        <v>12</v>
      </c>
      <c r="N10" t="s">
        <v>18</v>
      </c>
      <c r="O10" t="s">
        <v>14</v>
      </c>
      <c r="P10">
        <v>1.97</v>
      </c>
      <c r="Q10">
        <v>4</v>
      </c>
      <c r="R10">
        <v>0</v>
      </c>
      <c r="S10" s="6">
        <v>42705</v>
      </c>
      <c r="T10">
        <v>2019</v>
      </c>
      <c r="U10" s="147"/>
      <c r="V10" s="73">
        <f t="shared" si="0"/>
        <v>0.56986301369863013</v>
      </c>
      <c r="Y10"/>
      <c r="Z10"/>
      <c r="AA10"/>
      <c r="AB10"/>
    </row>
    <row r="11" spans="1:28" x14ac:dyDescent="0.25">
      <c r="A11" t="s">
        <v>37</v>
      </c>
      <c r="B11" t="s">
        <v>38</v>
      </c>
      <c r="C11" t="s">
        <v>722</v>
      </c>
      <c r="D11">
        <v>4840</v>
      </c>
      <c r="E11" t="s">
        <v>7</v>
      </c>
      <c r="F11" s="6">
        <v>30358</v>
      </c>
      <c r="G11" t="s">
        <v>8</v>
      </c>
      <c r="H11" t="s">
        <v>22</v>
      </c>
      <c r="I11" s="6">
        <v>42551</v>
      </c>
      <c r="K11" t="s">
        <v>10</v>
      </c>
      <c r="L11" t="s">
        <v>11</v>
      </c>
      <c r="M11" t="s">
        <v>12</v>
      </c>
      <c r="N11" t="s">
        <v>23</v>
      </c>
      <c r="O11" t="s">
        <v>24</v>
      </c>
      <c r="P11">
        <v>3.88</v>
      </c>
      <c r="Q11">
        <v>3</v>
      </c>
      <c r="R11">
        <v>0</v>
      </c>
      <c r="S11" s="6">
        <v>42705</v>
      </c>
      <c r="T11">
        <v>2016</v>
      </c>
      <c r="U11" s="147"/>
      <c r="V11" s="73">
        <f t="shared" si="0"/>
        <v>3.506849315068493</v>
      </c>
      <c r="Y11"/>
      <c r="Z11"/>
      <c r="AA11"/>
      <c r="AB11"/>
    </row>
    <row r="12" spans="1:28" x14ac:dyDescent="0.25">
      <c r="A12" t="s">
        <v>39</v>
      </c>
      <c r="B12" t="s">
        <v>40</v>
      </c>
      <c r="C12" t="s">
        <v>720</v>
      </c>
      <c r="D12">
        <v>5280</v>
      </c>
      <c r="E12" t="s">
        <v>7</v>
      </c>
      <c r="F12" s="6">
        <v>31486</v>
      </c>
      <c r="G12" t="s">
        <v>8</v>
      </c>
      <c r="H12" t="s">
        <v>22</v>
      </c>
      <c r="I12" s="6">
        <v>42248</v>
      </c>
      <c r="K12" t="s">
        <v>10</v>
      </c>
      <c r="L12" t="s">
        <v>11</v>
      </c>
      <c r="M12" t="s">
        <v>12</v>
      </c>
      <c r="N12" t="s">
        <v>13</v>
      </c>
      <c r="O12" t="s">
        <v>19</v>
      </c>
      <c r="P12">
        <v>5</v>
      </c>
      <c r="Q12">
        <v>5</v>
      </c>
      <c r="R12">
        <v>0</v>
      </c>
      <c r="S12" s="6">
        <v>42705</v>
      </c>
      <c r="T12">
        <v>2015</v>
      </c>
      <c r="U12" s="147"/>
      <c r="V12" s="73">
        <f t="shared" si="0"/>
        <v>4.3369863013698629</v>
      </c>
      <c r="Y12"/>
      <c r="Z12"/>
      <c r="AA12"/>
      <c r="AB12"/>
    </row>
    <row r="13" spans="1:28" x14ac:dyDescent="0.25">
      <c r="A13" t="s">
        <v>41</v>
      </c>
      <c r="B13" t="s">
        <v>42</v>
      </c>
      <c r="C13" t="s">
        <v>720</v>
      </c>
      <c r="D13">
        <v>3520</v>
      </c>
      <c r="E13" t="s">
        <v>7</v>
      </c>
      <c r="F13" s="6">
        <v>35091</v>
      </c>
      <c r="G13" t="s">
        <v>8</v>
      </c>
      <c r="H13" t="s">
        <v>9</v>
      </c>
      <c r="I13" s="6">
        <v>42600</v>
      </c>
      <c r="K13" t="s">
        <v>10</v>
      </c>
      <c r="L13" t="s">
        <v>11</v>
      </c>
      <c r="M13" t="s">
        <v>12</v>
      </c>
      <c r="N13" t="s">
        <v>29</v>
      </c>
      <c r="O13" t="s">
        <v>19</v>
      </c>
      <c r="P13">
        <v>3.99</v>
      </c>
      <c r="Q13">
        <v>3</v>
      </c>
      <c r="R13">
        <v>0</v>
      </c>
      <c r="S13" s="6">
        <v>42705</v>
      </c>
      <c r="T13">
        <v>2016</v>
      </c>
      <c r="U13" s="147"/>
      <c r="V13" s="73">
        <f t="shared" si="0"/>
        <v>3.3726027397260272</v>
      </c>
      <c r="Y13"/>
      <c r="Z13"/>
      <c r="AA13"/>
      <c r="AB13"/>
    </row>
    <row r="14" spans="1:28" x14ac:dyDescent="0.25">
      <c r="A14" t="s">
        <v>43</v>
      </c>
      <c r="B14" t="s">
        <v>44</v>
      </c>
      <c r="C14" t="s">
        <v>720</v>
      </c>
      <c r="D14">
        <v>4620</v>
      </c>
      <c r="E14" t="s">
        <v>7</v>
      </c>
      <c r="F14" s="6">
        <v>31078</v>
      </c>
      <c r="G14" t="s">
        <v>17</v>
      </c>
      <c r="H14" t="s">
        <v>22</v>
      </c>
      <c r="I14" s="6">
        <v>41912</v>
      </c>
      <c r="K14" t="s">
        <v>10</v>
      </c>
      <c r="L14" t="s">
        <v>11</v>
      </c>
      <c r="M14" t="s">
        <v>12</v>
      </c>
      <c r="N14" t="s">
        <v>23</v>
      </c>
      <c r="O14" t="s">
        <v>19</v>
      </c>
      <c r="P14">
        <v>3.38</v>
      </c>
      <c r="Q14">
        <v>3</v>
      </c>
      <c r="R14">
        <v>0</v>
      </c>
      <c r="S14" s="6">
        <v>42705</v>
      </c>
      <c r="T14">
        <v>2014</v>
      </c>
      <c r="U14" s="147"/>
      <c r="V14" s="73">
        <f t="shared" si="0"/>
        <v>5.2575342465753421</v>
      </c>
      <c r="Y14"/>
      <c r="Z14"/>
      <c r="AA14"/>
      <c r="AB14"/>
    </row>
    <row r="15" spans="1:28" x14ac:dyDescent="0.25">
      <c r="A15" t="s">
        <v>45</v>
      </c>
      <c r="B15" t="s">
        <v>46</v>
      </c>
      <c r="C15" t="s">
        <v>720</v>
      </c>
      <c r="D15">
        <v>5060</v>
      </c>
      <c r="E15" t="s">
        <v>7</v>
      </c>
      <c r="F15" s="6">
        <v>29046</v>
      </c>
      <c r="G15" t="s">
        <v>8</v>
      </c>
      <c r="H15" t="s">
        <v>22</v>
      </c>
      <c r="I15" s="6">
        <v>42684</v>
      </c>
      <c r="K15" t="s">
        <v>10</v>
      </c>
      <c r="L15" t="s">
        <v>11</v>
      </c>
      <c r="M15" t="s">
        <v>12</v>
      </c>
      <c r="N15" t="s">
        <v>29</v>
      </c>
      <c r="O15" t="s">
        <v>19</v>
      </c>
      <c r="P15">
        <v>1.04</v>
      </c>
      <c r="Q15">
        <v>3</v>
      </c>
      <c r="R15">
        <v>0</v>
      </c>
      <c r="S15" s="6">
        <v>42705</v>
      </c>
      <c r="T15">
        <v>2016</v>
      </c>
      <c r="U15" s="147"/>
      <c r="V15" s="73">
        <f t="shared" si="0"/>
        <v>3.1424657534246574</v>
      </c>
      <c r="Y15"/>
      <c r="Z15"/>
      <c r="AA15"/>
      <c r="AB15"/>
    </row>
    <row r="16" spans="1:28" x14ac:dyDescent="0.25">
      <c r="A16" t="s">
        <v>47</v>
      </c>
      <c r="B16" t="s">
        <v>48</v>
      </c>
      <c r="C16" t="s">
        <v>719</v>
      </c>
      <c r="D16">
        <v>3740</v>
      </c>
      <c r="E16" t="s">
        <v>7</v>
      </c>
      <c r="F16" s="6">
        <v>32900</v>
      </c>
      <c r="G16" t="s">
        <v>17</v>
      </c>
      <c r="H16" t="s">
        <v>9</v>
      </c>
      <c r="I16" s="6">
        <v>42588</v>
      </c>
      <c r="K16" t="s">
        <v>10</v>
      </c>
      <c r="L16" t="s">
        <v>11</v>
      </c>
      <c r="M16" t="s">
        <v>12</v>
      </c>
      <c r="N16" t="s">
        <v>18</v>
      </c>
      <c r="O16" t="s">
        <v>14</v>
      </c>
      <c r="P16">
        <v>3.02</v>
      </c>
      <c r="Q16">
        <v>5</v>
      </c>
      <c r="R16">
        <v>0</v>
      </c>
      <c r="S16" s="6">
        <v>42705</v>
      </c>
      <c r="T16">
        <v>2016</v>
      </c>
      <c r="U16" s="147"/>
      <c r="V16" s="73">
        <f t="shared" si="0"/>
        <v>3.4054794520547946</v>
      </c>
      <c r="Y16"/>
      <c r="Z16"/>
      <c r="AA16"/>
      <c r="AB16"/>
    </row>
    <row r="17" spans="1:28" x14ac:dyDescent="0.25">
      <c r="A17" t="s">
        <v>49</v>
      </c>
      <c r="B17" t="s">
        <v>50</v>
      </c>
      <c r="C17" t="s">
        <v>721</v>
      </c>
      <c r="D17">
        <v>3520</v>
      </c>
      <c r="E17" t="s">
        <v>7</v>
      </c>
      <c r="F17" s="6">
        <v>26864</v>
      </c>
      <c r="G17" t="s">
        <v>8</v>
      </c>
      <c r="H17" t="s">
        <v>22</v>
      </c>
      <c r="I17" s="6">
        <v>42054</v>
      </c>
      <c r="K17" t="s">
        <v>10</v>
      </c>
      <c r="L17" t="s">
        <v>11</v>
      </c>
      <c r="M17" t="s">
        <v>12</v>
      </c>
      <c r="N17" t="s">
        <v>23</v>
      </c>
      <c r="O17" t="s">
        <v>24</v>
      </c>
      <c r="P17">
        <v>4.1100000000000003</v>
      </c>
      <c r="Q17">
        <v>2</v>
      </c>
      <c r="R17">
        <v>0</v>
      </c>
      <c r="S17" s="6">
        <v>42705</v>
      </c>
      <c r="T17">
        <v>2015</v>
      </c>
      <c r="U17" s="147"/>
      <c r="V17" s="73">
        <f t="shared" si="0"/>
        <v>4.8684931506849312</v>
      </c>
      <c r="Y17"/>
      <c r="Z17"/>
      <c r="AA17"/>
      <c r="AB17"/>
    </row>
    <row r="18" spans="1:28" x14ac:dyDescent="0.25">
      <c r="A18" t="s">
        <v>51</v>
      </c>
      <c r="B18" t="s">
        <v>52</v>
      </c>
      <c r="C18" t="s">
        <v>720</v>
      </c>
      <c r="D18">
        <v>5280</v>
      </c>
      <c r="E18" t="s">
        <v>7</v>
      </c>
      <c r="F18" s="6">
        <v>26423</v>
      </c>
      <c r="G18" t="s">
        <v>8</v>
      </c>
      <c r="H18" t="s">
        <v>9</v>
      </c>
      <c r="I18" s="6">
        <v>42418</v>
      </c>
      <c r="K18" t="s">
        <v>10</v>
      </c>
      <c r="L18" t="s">
        <v>11</v>
      </c>
      <c r="M18" t="s">
        <v>12</v>
      </c>
      <c r="N18" t="s">
        <v>13</v>
      </c>
      <c r="O18" t="s">
        <v>19</v>
      </c>
      <c r="P18">
        <v>4.21</v>
      </c>
      <c r="Q18">
        <v>5</v>
      </c>
      <c r="R18">
        <v>0</v>
      </c>
      <c r="S18" s="6">
        <v>42705</v>
      </c>
      <c r="T18">
        <v>2016</v>
      </c>
      <c r="U18" s="147"/>
      <c r="V18" s="73">
        <f t="shared" si="0"/>
        <v>3.871232876712329</v>
      </c>
      <c r="Y18"/>
      <c r="Z18"/>
      <c r="AA18"/>
      <c r="AB18"/>
    </row>
    <row r="19" spans="1:28" x14ac:dyDescent="0.25">
      <c r="A19" t="s">
        <v>53</v>
      </c>
      <c r="B19" t="s">
        <v>54</v>
      </c>
      <c r="C19" t="s">
        <v>720</v>
      </c>
      <c r="D19">
        <v>3300</v>
      </c>
      <c r="E19" t="s">
        <v>7</v>
      </c>
      <c r="F19" s="6">
        <v>30171</v>
      </c>
      <c r="G19" t="s">
        <v>17</v>
      </c>
      <c r="H19" t="s">
        <v>9</v>
      </c>
      <c r="I19" s="6">
        <v>42588</v>
      </c>
      <c r="K19" t="s">
        <v>10</v>
      </c>
      <c r="L19" t="s">
        <v>11</v>
      </c>
      <c r="M19" t="s">
        <v>12</v>
      </c>
      <c r="N19" t="s">
        <v>18</v>
      </c>
      <c r="O19" t="s">
        <v>19</v>
      </c>
      <c r="P19">
        <v>1.51</v>
      </c>
      <c r="Q19">
        <v>5</v>
      </c>
      <c r="R19">
        <v>0</v>
      </c>
      <c r="S19" s="6">
        <v>42705</v>
      </c>
      <c r="T19">
        <v>2016</v>
      </c>
      <c r="U19" s="147"/>
      <c r="V19" s="73">
        <f t="shared" si="0"/>
        <v>3.4054794520547946</v>
      </c>
      <c r="Y19"/>
      <c r="Z19"/>
      <c r="AA19"/>
      <c r="AB19"/>
    </row>
    <row r="20" spans="1:28" x14ac:dyDescent="0.25">
      <c r="A20" t="s">
        <v>55</v>
      </c>
      <c r="B20" t="s">
        <v>56</v>
      </c>
      <c r="C20" t="s">
        <v>720</v>
      </c>
      <c r="D20">
        <v>3685</v>
      </c>
      <c r="E20" t="s">
        <v>7</v>
      </c>
      <c r="F20" s="6">
        <v>33428</v>
      </c>
      <c r="G20" t="s">
        <v>8</v>
      </c>
      <c r="H20" t="s">
        <v>9</v>
      </c>
      <c r="I20" s="6">
        <v>42038</v>
      </c>
      <c r="K20" t="s">
        <v>10</v>
      </c>
      <c r="L20" t="s">
        <v>11</v>
      </c>
      <c r="M20" t="s">
        <v>12</v>
      </c>
      <c r="N20" t="s">
        <v>23</v>
      </c>
      <c r="O20" t="s">
        <v>19</v>
      </c>
      <c r="P20">
        <v>2.79</v>
      </c>
      <c r="Q20">
        <v>5</v>
      </c>
      <c r="R20">
        <v>0</v>
      </c>
      <c r="S20" s="6">
        <v>42705</v>
      </c>
      <c r="T20">
        <v>2015</v>
      </c>
      <c r="U20" s="147"/>
      <c r="V20" s="73">
        <f t="shared" si="0"/>
        <v>4.912328767123288</v>
      </c>
      <c r="Y20"/>
      <c r="Z20"/>
      <c r="AA20"/>
      <c r="AB20"/>
    </row>
    <row r="21" spans="1:28" x14ac:dyDescent="0.25">
      <c r="A21" t="s">
        <v>57</v>
      </c>
      <c r="B21" t="s">
        <v>58</v>
      </c>
      <c r="C21" t="s">
        <v>720</v>
      </c>
      <c r="D21">
        <v>4180</v>
      </c>
      <c r="E21" t="s">
        <v>7</v>
      </c>
      <c r="F21" s="6">
        <v>33130</v>
      </c>
      <c r="G21" t="s">
        <v>17</v>
      </c>
      <c r="H21" t="s">
        <v>9</v>
      </c>
      <c r="I21" s="6">
        <v>43188</v>
      </c>
      <c r="K21" t="s">
        <v>10</v>
      </c>
      <c r="L21" t="s">
        <v>11</v>
      </c>
      <c r="M21" t="s">
        <v>12</v>
      </c>
      <c r="N21" t="s">
        <v>18</v>
      </c>
      <c r="O21" t="s">
        <v>19</v>
      </c>
      <c r="P21">
        <v>4.5</v>
      </c>
      <c r="Q21">
        <v>3</v>
      </c>
      <c r="R21">
        <v>0</v>
      </c>
      <c r="S21" s="6">
        <v>42705</v>
      </c>
      <c r="T21">
        <v>2018</v>
      </c>
      <c r="U21" s="147"/>
      <c r="V21" s="73">
        <f t="shared" si="0"/>
        <v>1.7616438356164383</v>
      </c>
      <c r="Y21"/>
      <c r="Z21"/>
      <c r="AA21"/>
      <c r="AB21"/>
    </row>
    <row r="22" spans="1:28" x14ac:dyDescent="0.25">
      <c r="A22" t="s">
        <v>59</v>
      </c>
      <c r="B22" t="s">
        <v>60</v>
      </c>
      <c r="C22" t="s">
        <v>720</v>
      </c>
      <c r="D22">
        <v>3300</v>
      </c>
      <c r="E22" t="s">
        <v>7</v>
      </c>
      <c r="F22" s="6">
        <v>30821</v>
      </c>
      <c r="G22" t="s">
        <v>17</v>
      </c>
      <c r="H22" t="s">
        <v>22</v>
      </c>
      <c r="I22" s="6">
        <v>42041</v>
      </c>
      <c r="K22" t="s">
        <v>10</v>
      </c>
      <c r="L22" t="s">
        <v>11</v>
      </c>
      <c r="M22" t="s">
        <v>12</v>
      </c>
      <c r="N22" t="s">
        <v>13</v>
      </c>
      <c r="O22" t="s">
        <v>19</v>
      </c>
      <c r="P22">
        <v>5</v>
      </c>
      <c r="Q22">
        <v>3</v>
      </c>
      <c r="R22">
        <v>0</v>
      </c>
      <c r="S22" s="6">
        <v>42705</v>
      </c>
      <c r="T22">
        <v>2015</v>
      </c>
      <c r="U22" s="147"/>
      <c r="V22" s="73">
        <f t="shared" si="0"/>
        <v>4.904109589041096</v>
      </c>
      <c r="Y22"/>
      <c r="Z22"/>
      <c r="AA22"/>
      <c r="AB22"/>
    </row>
    <row r="23" spans="1:28" x14ac:dyDescent="0.25">
      <c r="A23" t="s">
        <v>61</v>
      </c>
      <c r="B23" t="s">
        <v>62</v>
      </c>
      <c r="C23" t="s">
        <v>720</v>
      </c>
      <c r="D23">
        <v>4400</v>
      </c>
      <c r="E23" t="s">
        <v>7</v>
      </c>
      <c r="F23" s="6">
        <v>28437</v>
      </c>
      <c r="G23" t="s">
        <v>8</v>
      </c>
      <c r="H23" t="s">
        <v>9</v>
      </c>
      <c r="I23" s="6">
        <v>42135</v>
      </c>
      <c r="K23" t="s">
        <v>10</v>
      </c>
      <c r="L23" t="s">
        <v>11</v>
      </c>
      <c r="M23" t="s">
        <v>12</v>
      </c>
      <c r="N23" t="s">
        <v>23</v>
      </c>
      <c r="O23" t="s">
        <v>19</v>
      </c>
      <c r="P23">
        <v>2.3199999999999998</v>
      </c>
      <c r="Q23">
        <v>3</v>
      </c>
      <c r="R23">
        <v>0</v>
      </c>
      <c r="S23" s="6">
        <v>42705</v>
      </c>
      <c r="T23">
        <v>2015</v>
      </c>
      <c r="U23" s="147"/>
      <c r="V23" s="73">
        <f t="shared" si="0"/>
        <v>4.646575342465753</v>
      </c>
      <c r="Y23"/>
      <c r="Z23"/>
      <c r="AA23"/>
      <c r="AB23"/>
    </row>
    <row r="24" spans="1:28" x14ac:dyDescent="0.25">
      <c r="A24" t="s">
        <v>63</v>
      </c>
      <c r="B24" t="s">
        <v>64</v>
      </c>
      <c r="C24" t="s">
        <v>720</v>
      </c>
      <c r="D24">
        <v>3740</v>
      </c>
      <c r="E24" t="s">
        <v>7</v>
      </c>
      <c r="F24" s="6">
        <v>33492</v>
      </c>
      <c r="G24" t="s">
        <v>17</v>
      </c>
      <c r="H24" t="s">
        <v>22</v>
      </c>
      <c r="I24" s="6">
        <v>42254</v>
      </c>
      <c r="K24" t="s">
        <v>10</v>
      </c>
      <c r="L24" t="s">
        <v>11</v>
      </c>
      <c r="M24" t="s">
        <v>12</v>
      </c>
      <c r="N24" t="s">
        <v>23</v>
      </c>
      <c r="O24" t="s">
        <v>19</v>
      </c>
      <c r="P24">
        <v>5</v>
      </c>
      <c r="Q24">
        <v>5</v>
      </c>
      <c r="R24">
        <v>0</v>
      </c>
      <c r="S24" s="6">
        <v>42705</v>
      </c>
      <c r="T24">
        <v>2015</v>
      </c>
      <c r="U24" s="147"/>
      <c r="V24" s="73">
        <f t="shared" si="0"/>
        <v>4.3205479452054796</v>
      </c>
      <c r="Y24"/>
      <c r="Z24"/>
      <c r="AA24"/>
      <c r="AB24"/>
    </row>
    <row r="25" spans="1:28" x14ac:dyDescent="0.25">
      <c r="A25" t="s">
        <v>65</v>
      </c>
      <c r="B25" t="s">
        <v>66</v>
      </c>
      <c r="C25" t="s">
        <v>720</v>
      </c>
      <c r="D25">
        <v>4400</v>
      </c>
      <c r="E25" t="s">
        <v>7</v>
      </c>
      <c r="F25" s="6">
        <v>30276</v>
      </c>
      <c r="G25" t="s">
        <v>8</v>
      </c>
      <c r="H25" t="s">
        <v>22</v>
      </c>
      <c r="I25" s="6">
        <v>41789</v>
      </c>
      <c r="K25" t="s">
        <v>10</v>
      </c>
      <c r="L25" t="s">
        <v>11</v>
      </c>
      <c r="M25" t="s">
        <v>12</v>
      </c>
      <c r="N25" t="s">
        <v>29</v>
      </c>
      <c r="O25" t="s">
        <v>19</v>
      </c>
      <c r="P25">
        <v>5</v>
      </c>
      <c r="Q25">
        <v>4</v>
      </c>
      <c r="R25">
        <v>0</v>
      </c>
      <c r="S25" s="6">
        <v>42705</v>
      </c>
      <c r="T25">
        <v>2014</v>
      </c>
      <c r="U25" s="147"/>
      <c r="V25" s="73">
        <f t="shared" si="0"/>
        <v>5.5945205479452058</v>
      </c>
      <c r="Y25"/>
      <c r="Z25"/>
      <c r="AA25"/>
      <c r="AB25"/>
    </row>
    <row r="26" spans="1:28" x14ac:dyDescent="0.25">
      <c r="A26" t="s">
        <v>67</v>
      </c>
      <c r="B26" t="s">
        <v>68</v>
      </c>
      <c r="C26" t="s">
        <v>720</v>
      </c>
      <c r="D26">
        <v>4180</v>
      </c>
      <c r="E26" t="s">
        <v>7</v>
      </c>
      <c r="F26" s="6">
        <v>32695</v>
      </c>
      <c r="G26" t="s">
        <v>8</v>
      </c>
      <c r="H26" t="s">
        <v>9</v>
      </c>
      <c r="I26" s="6">
        <v>42588</v>
      </c>
      <c r="K26" t="s">
        <v>10</v>
      </c>
      <c r="L26" t="s">
        <v>11</v>
      </c>
      <c r="M26" t="s">
        <v>12</v>
      </c>
      <c r="N26" t="s">
        <v>18</v>
      </c>
      <c r="O26" t="s">
        <v>19</v>
      </c>
      <c r="P26">
        <v>2.79</v>
      </c>
      <c r="Q26">
        <v>5</v>
      </c>
      <c r="R26">
        <v>0</v>
      </c>
      <c r="S26" s="6">
        <v>42705</v>
      </c>
      <c r="T26">
        <v>2016</v>
      </c>
      <c r="U26" s="147"/>
      <c r="V26" s="73">
        <f t="shared" si="0"/>
        <v>3.4054794520547946</v>
      </c>
      <c r="Y26"/>
      <c r="Z26"/>
      <c r="AA26"/>
      <c r="AB26"/>
    </row>
    <row r="27" spans="1:28" x14ac:dyDescent="0.25">
      <c r="A27" t="s">
        <v>69</v>
      </c>
      <c r="B27" t="s">
        <v>70</v>
      </c>
      <c r="C27" t="s">
        <v>720</v>
      </c>
      <c r="D27">
        <v>3740</v>
      </c>
      <c r="E27" t="s">
        <v>7</v>
      </c>
      <c r="F27" s="6">
        <v>31738</v>
      </c>
      <c r="G27" t="s">
        <v>17</v>
      </c>
      <c r="H27" t="s">
        <v>9</v>
      </c>
      <c r="I27" s="6">
        <v>40308</v>
      </c>
      <c r="K27" t="s">
        <v>10</v>
      </c>
      <c r="L27" t="s">
        <v>11</v>
      </c>
      <c r="M27" t="s">
        <v>12</v>
      </c>
      <c r="N27" t="s">
        <v>23</v>
      </c>
      <c r="O27" t="s">
        <v>19</v>
      </c>
      <c r="P27">
        <v>3.66</v>
      </c>
      <c r="Q27">
        <v>3</v>
      </c>
      <c r="R27">
        <v>0</v>
      </c>
      <c r="S27" s="6">
        <v>42705</v>
      </c>
      <c r="T27">
        <v>2010</v>
      </c>
      <c r="U27" s="147"/>
      <c r="V27" s="73">
        <f t="shared" si="0"/>
        <v>9.6520547945205486</v>
      </c>
      <c r="Y27"/>
      <c r="Z27"/>
      <c r="AA27"/>
      <c r="AB27"/>
    </row>
    <row r="28" spans="1:28" x14ac:dyDescent="0.25">
      <c r="A28" t="s">
        <v>71</v>
      </c>
      <c r="B28" t="s">
        <v>72</v>
      </c>
      <c r="C28" t="s">
        <v>720</v>
      </c>
      <c r="D28">
        <v>3740</v>
      </c>
      <c r="E28" t="s">
        <v>7</v>
      </c>
      <c r="F28" s="6">
        <v>28986</v>
      </c>
      <c r="G28" t="s">
        <v>8</v>
      </c>
      <c r="H28" t="s">
        <v>9</v>
      </c>
      <c r="I28" s="6">
        <v>42886</v>
      </c>
      <c r="K28" t="s">
        <v>10</v>
      </c>
      <c r="L28" t="s">
        <v>11</v>
      </c>
      <c r="M28" t="s">
        <v>12</v>
      </c>
      <c r="N28" t="s">
        <v>23</v>
      </c>
      <c r="O28" t="s">
        <v>19</v>
      </c>
      <c r="P28">
        <v>5</v>
      </c>
      <c r="Q28">
        <v>4</v>
      </c>
      <c r="R28">
        <v>0</v>
      </c>
      <c r="S28" s="6">
        <v>42705</v>
      </c>
      <c r="T28">
        <v>2017</v>
      </c>
      <c r="U28" s="147"/>
      <c r="V28" s="73">
        <f t="shared" si="0"/>
        <v>2.5890410958904111</v>
      </c>
      <c r="Y28"/>
      <c r="Z28"/>
      <c r="AA28"/>
      <c r="AB28"/>
    </row>
    <row r="29" spans="1:28" x14ac:dyDescent="0.25">
      <c r="A29" t="s">
        <v>73</v>
      </c>
      <c r="B29" t="s">
        <v>74</v>
      </c>
      <c r="C29" t="s">
        <v>722</v>
      </c>
      <c r="D29">
        <v>4840</v>
      </c>
      <c r="E29" t="s">
        <v>7</v>
      </c>
      <c r="F29" s="6">
        <v>32277</v>
      </c>
      <c r="G29" t="s">
        <v>8</v>
      </c>
      <c r="H29" t="s">
        <v>9</v>
      </c>
      <c r="I29" s="6">
        <v>42782</v>
      </c>
      <c r="K29" t="s">
        <v>10</v>
      </c>
      <c r="L29" t="s">
        <v>11</v>
      </c>
      <c r="M29" t="s">
        <v>12</v>
      </c>
      <c r="N29" t="s">
        <v>23</v>
      </c>
      <c r="O29" t="s">
        <v>24</v>
      </c>
      <c r="P29">
        <v>2.44</v>
      </c>
      <c r="Q29">
        <v>3</v>
      </c>
      <c r="R29">
        <v>0</v>
      </c>
      <c r="S29" s="6">
        <v>42705</v>
      </c>
      <c r="T29">
        <v>2017</v>
      </c>
      <c r="U29" s="147"/>
      <c r="V29" s="73">
        <f t="shared" si="0"/>
        <v>2.8739726027397259</v>
      </c>
      <c r="Y29"/>
      <c r="Z29"/>
      <c r="AA29"/>
      <c r="AB29"/>
    </row>
    <row r="30" spans="1:28" x14ac:dyDescent="0.25">
      <c r="A30" t="s">
        <v>75</v>
      </c>
      <c r="B30" t="s">
        <v>76</v>
      </c>
      <c r="C30" t="s">
        <v>720</v>
      </c>
      <c r="D30">
        <v>3300</v>
      </c>
      <c r="E30" t="s">
        <v>7</v>
      </c>
      <c r="F30" s="6">
        <v>30544</v>
      </c>
      <c r="G30" t="s">
        <v>8</v>
      </c>
      <c r="H30" t="s">
        <v>9</v>
      </c>
      <c r="I30" s="6">
        <v>43006</v>
      </c>
      <c r="K30" t="s">
        <v>10</v>
      </c>
      <c r="L30" t="s">
        <v>11</v>
      </c>
      <c r="M30" t="s">
        <v>12</v>
      </c>
      <c r="N30" t="s">
        <v>29</v>
      </c>
      <c r="O30" t="s">
        <v>19</v>
      </c>
      <c r="P30">
        <v>1.24</v>
      </c>
      <c r="Q30">
        <v>5</v>
      </c>
      <c r="R30">
        <v>0</v>
      </c>
      <c r="S30" s="6">
        <v>42705</v>
      </c>
      <c r="T30">
        <v>2017</v>
      </c>
      <c r="U30" s="147"/>
      <c r="V30" s="73">
        <f t="shared" si="0"/>
        <v>2.2602739726027399</v>
      </c>
      <c r="Y30"/>
      <c r="Z30"/>
      <c r="AA30"/>
      <c r="AB30"/>
    </row>
    <row r="31" spans="1:28" x14ac:dyDescent="0.25">
      <c r="A31" t="s">
        <v>77</v>
      </c>
      <c r="B31" t="s">
        <v>78</v>
      </c>
      <c r="C31" t="s">
        <v>720</v>
      </c>
      <c r="D31">
        <v>4620</v>
      </c>
      <c r="E31" t="s">
        <v>7</v>
      </c>
      <c r="F31" s="6">
        <v>34238</v>
      </c>
      <c r="G31" t="s">
        <v>8</v>
      </c>
      <c r="H31" t="s">
        <v>22</v>
      </c>
      <c r="I31" s="6">
        <v>40725</v>
      </c>
      <c r="K31" t="s">
        <v>10</v>
      </c>
      <c r="L31" t="s">
        <v>11</v>
      </c>
      <c r="M31" t="s">
        <v>12</v>
      </c>
      <c r="N31" t="s">
        <v>13</v>
      </c>
      <c r="O31" t="s">
        <v>19</v>
      </c>
      <c r="P31">
        <v>4.84</v>
      </c>
      <c r="Q31">
        <v>5</v>
      </c>
      <c r="R31">
        <v>0</v>
      </c>
      <c r="S31" s="6">
        <v>42705</v>
      </c>
      <c r="T31">
        <v>2011</v>
      </c>
      <c r="U31" s="147"/>
      <c r="V31" s="73">
        <f t="shared" si="0"/>
        <v>8.5095890410958912</v>
      </c>
      <c r="Y31"/>
      <c r="Z31"/>
      <c r="AA31"/>
      <c r="AB31"/>
    </row>
    <row r="32" spans="1:28" x14ac:dyDescent="0.25">
      <c r="A32" t="s">
        <v>79</v>
      </c>
      <c r="B32" t="s">
        <v>80</v>
      </c>
      <c r="C32" t="s">
        <v>720</v>
      </c>
      <c r="D32">
        <v>4840</v>
      </c>
      <c r="E32" t="s">
        <v>7</v>
      </c>
      <c r="F32" s="6">
        <v>27693</v>
      </c>
      <c r="G32" t="s">
        <v>8</v>
      </c>
      <c r="H32" t="s">
        <v>9</v>
      </c>
      <c r="I32" s="6">
        <v>41732</v>
      </c>
      <c r="K32" t="s">
        <v>10</v>
      </c>
      <c r="L32" t="s">
        <v>11</v>
      </c>
      <c r="M32" t="s">
        <v>12</v>
      </c>
      <c r="N32" t="s">
        <v>23</v>
      </c>
      <c r="O32" t="s">
        <v>19</v>
      </c>
      <c r="P32">
        <v>5</v>
      </c>
      <c r="Q32">
        <v>5</v>
      </c>
      <c r="R32">
        <v>0</v>
      </c>
      <c r="S32" s="6">
        <v>42705</v>
      </c>
      <c r="T32">
        <v>2014</v>
      </c>
      <c r="U32" s="147"/>
      <c r="V32" s="73">
        <f t="shared" si="0"/>
        <v>5.7506849315068491</v>
      </c>
      <c r="Y32"/>
      <c r="Z32"/>
      <c r="AA32"/>
      <c r="AB32"/>
    </row>
    <row r="33" spans="1:28" x14ac:dyDescent="0.25">
      <c r="A33" t="s">
        <v>81</v>
      </c>
      <c r="B33" t="s">
        <v>82</v>
      </c>
      <c r="C33" t="s">
        <v>720</v>
      </c>
      <c r="D33">
        <v>4290</v>
      </c>
      <c r="E33" t="s">
        <v>7</v>
      </c>
      <c r="F33" s="6">
        <v>31016</v>
      </c>
      <c r="G33" t="s">
        <v>8</v>
      </c>
      <c r="H33" t="s">
        <v>9</v>
      </c>
      <c r="I33" s="6">
        <v>43073</v>
      </c>
      <c r="K33" t="s">
        <v>10</v>
      </c>
      <c r="L33" t="s">
        <v>11</v>
      </c>
      <c r="M33" t="s">
        <v>12</v>
      </c>
      <c r="N33" t="s">
        <v>23</v>
      </c>
      <c r="O33" t="s">
        <v>19</v>
      </c>
      <c r="P33">
        <v>2.73</v>
      </c>
      <c r="Q33">
        <v>4</v>
      </c>
      <c r="R33">
        <v>0</v>
      </c>
      <c r="S33" s="6">
        <v>42705</v>
      </c>
      <c r="T33">
        <v>2017</v>
      </c>
      <c r="U33" s="147"/>
      <c r="V33" s="73">
        <f t="shared" si="0"/>
        <v>2.0767123287671234</v>
      </c>
      <c r="Y33"/>
      <c r="Z33"/>
      <c r="AA33"/>
      <c r="AB33"/>
    </row>
    <row r="34" spans="1:28" x14ac:dyDescent="0.25">
      <c r="A34" t="s">
        <v>83</v>
      </c>
      <c r="B34" t="s">
        <v>84</v>
      </c>
      <c r="C34" t="s">
        <v>720</v>
      </c>
      <c r="D34">
        <v>3300</v>
      </c>
      <c r="E34" t="s">
        <v>7</v>
      </c>
      <c r="F34" s="6">
        <v>30446</v>
      </c>
      <c r="G34" t="s">
        <v>8</v>
      </c>
      <c r="H34" t="s">
        <v>22</v>
      </c>
      <c r="I34" s="6">
        <v>42041</v>
      </c>
      <c r="K34" t="s">
        <v>10</v>
      </c>
      <c r="L34" t="s">
        <v>11</v>
      </c>
      <c r="M34" t="s">
        <v>12</v>
      </c>
      <c r="N34" t="s">
        <v>13</v>
      </c>
      <c r="O34" t="s">
        <v>19</v>
      </c>
      <c r="P34">
        <v>5</v>
      </c>
      <c r="Q34">
        <v>3</v>
      </c>
      <c r="R34">
        <v>0</v>
      </c>
      <c r="S34" s="6">
        <v>42705</v>
      </c>
      <c r="T34">
        <v>2015</v>
      </c>
      <c r="U34" s="147"/>
      <c r="V34" s="73">
        <f t="shared" si="0"/>
        <v>4.904109589041096</v>
      </c>
      <c r="Y34"/>
      <c r="Z34"/>
      <c r="AA34"/>
      <c r="AB34"/>
    </row>
    <row r="35" spans="1:28" x14ac:dyDescent="0.25">
      <c r="A35" t="s">
        <v>85</v>
      </c>
      <c r="B35" t="s">
        <v>86</v>
      </c>
      <c r="C35" t="s">
        <v>720</v>
      </c>
      <c r="D35">
        <v>4620</v>
      </c>
      <c r="E35" t="s">
        <v>7</v>
      </c>
      <c r="F35" s="6">
        <v>31816</v>
      </c>
      <c r="G35" t="s">
        <v>17</v>
      </c>
      <c r="H35" t="s">
        <v>22</v>
      </c>
      <c r="I35" s="6">
        <v>42138</v>
      </c>
      <c r="K35" t="s">
        <v>10</v>
      </c>
      <c r="L35" t="s">
        <v>11</v>
      </c>
      <c r="M35" t="s">
        <v>12</v>
      </c>
      <c r="N35" t="s">
        <v>23</v>
      </c>
      <c r="O35" t="s">
        <v>19</v>
      </c>
      <c r="P35">
        <v>1.83</v>
      </c>
      <c r="Q35">
        <v>3</v>
      </c>
      <c r="R35">
        <v>0</v>
      </c>
      <c r="S35" s="6">
        <v>42705</v>
      </c>
      <c r="T35">
        <v>2015</v>
      </c>
      <c r="U35" s="147"/>
      <c r="V35" s="73">
        <f t="shared" si="0"/>
        <v>4.6383561643835618</v>
      </c>
      <c r="Y35"/>
      <c r="Z35"/>
      <c r="AA35"/>
      <c r="AB35"/>
    </row>
    <row r="36" spans="1:28" x14ac:dyDescent="0.25">
      <c r="A36" t="s">
        <v>87</v>
      </c>
      <c r="B36" t="s">
        <v>88</v>
      </c>
      <c r="C36" t="s">
        <v>720</v>
      </c>
      <c r="D36">
        <v>3300</v>
      </c>
      <c r="E36" t="s">
        <v>7</v>
      </c>
      <c r="F36" s="6">
        <v>32695</v>
      </c>
      <c r="G36" t="s">
        <v>8</v>
      </c>
      <c r="H36" t="s">
        <v>9</v>
      </c>
      <c r="I36" s="6">
        <v>42373</v>
      </c>
      <c r="K36" t="s">
        <v>10</v>
      </c>
      <c r="L36" t="s">
        <v>11</v>
      </c>
      <c r="M36" t="s">
        <v>12</v>
      </c>
      <c r="N36" t="s">
        <v>13</v>
      </c>
      <c r="O36" t="s">
        <v>19</v>
      </c>
      <c r="P36">
        <v>1.76</v>
      </c>
      <c r="Q36">
        <v>4</v>
      </c>
      <c r="R36">
        <v>0</v>
      </c>
      <c r="S36" s="6">
        <v>42705</v>
      </c>
      <c r="T36">
        <v>2016</v>
      </c>
      <c r="U36" s="147"/>
      <c r="V36" s="73">
        <f t="shared" si="0"/>
        <v>3.9945205479452053</v>
      </c>
      <c r="Y36"/>
      <c r="Z36"/>
      <c r="AA36"/>
      <c r="AB36"/>
    </row>
    <row r="37" spans="1:28" x14ac:dyDescent="0.25">
      <c r="A37" t="s">
        <v>89</v>
      </c>
      <c r="B37" t="s">
        <v>90</v>
      </c>
      <c r="C37" t="s">
        <v>720</v>
      </c>
      <c r="D37">
        <v>4620</v>
      </c>
      <c r="E37" t="s">
        <v>7</v>
      </c>
      <c r="F37" s="6">
        <v>34248</v>
      </c>
      <c r="G37" t="s">
        <v>8</v>
      </c>
      <c r="H37" t="s">
        <v>22</v>
      </c>
      <c r="I37" s="6">
        <v>43006</v>
      </c>
      <c r="K37" t="s">
        <v>10</v>
      </c>
      <c r="L37" t="s">
        <v>11</v>
      </c>
      <c r="M37" t="s">
        <v>12</v>
      </c>
      <c r="N37" t="s">
        <v>29</v>
      </c>
      <c r="O37" t="s">
        <v>19</v>
      </c>
      <c r="P37">
        <v>3.51</v>
      </c>
      <c r="Q37">
        <v>3</v>
      </c>
      <c r="R37">
        <v>0</v>
      </c>
      <c r="S37" s="6">
        <v>42705</v>
      </c>
      <c r="T37">
        <v>2017</v>
      </c>
      <c r="U37" s="147"/>
      <c r="V37" s="73">
        <f t="shared" si="0"/>
        <v>2.2602739726027399</v>
      </c>
      <c r="Y37"/>
      <c r="Z37"/>
      <c r="AA37"/>
      <c r="AB37"/>
    </row>
    <row r="38" spans="1:28" x14ac:dyDescent="0.25">
      <c r="A38" t="s">
        <v>91</v>
      </c>
      <c r="B38" t="s">
        <v>92</v>
      </c>
      <c r="C38" t="s">
        <v>720</v>
      </c>
      <c r="D38">
        <v>3080</v>
      </c>
      <c r="E38" t="s">
        <v>7</v>
      </c>
      <c r="F38" s="6">
        <v>26890</v>
      </c>
      <c r="G38" t="s">
        <v>8</v>
      </c>
      <c r="H38" t="s">
        <v>9</v>
      </c>
      <c r="I38" s="6">
        <v>42138</v>
      </c>
      <c r="K38" t="s">
        <v>10</v>
      </c>
      <c r="L38" t="s">
        <v>11</v>
      </c>
      <c r="M38" t="s">
        <v>12</v>
      </c>
      <c r="N38" t="s">
        <v>23</v>
      </c>
      <c r="O38" t="s">
        <v>19</v>
      </c>
      <c r="P38">
        <v>2.77</v>
      </c>
      <c r="Q38">
        <v>5</v>
      </c>
      <c r="R38">
        <v>0</v>
      </c>
      <c r="S38" s="6">
        <v>42705</v>
      </c>
      <c r="T38">
        <v>2015</v>
      </c>
      <c r="U38" s="147"/>
      <c r="V38" s="73">
        <f t="shared" si="0"/>
        <v>4.6383561643835618</v>
      </c>
      <c r="Y38"/>
      <c r="Z38"/>
      <c r="AA38"/>
      <c r="AB38"/>
    </row>
    <row r="39" spans="1:28" x14ac:dyDescent="0.25">
      <c r="A39" t="s">
        <v>93</v>
      </c>
      <c r="B39" t="s">
        <v>94</v>
      </c>
      <c r="C39" t="s">
        <v>720</v>
      </c>
      <c r="D39">
        <v>3687</v>
      </c>
      <c r="E39" t="s">
        <v>7</v>
      </c>
      <c r="F39" s="6">
        <v>32342</v>
      </c>
      <c r="G39" t="s">
        <v>17</v>
      </c>
      <c r="H39" t="s">
        <v>9</v>
      </c>
      <c r="I39" s="6">
        <v>42054</v>
      </c>
      <c r="K39" t="s">
        <v>10</v>
      </c>
      <c r="L39" t="s">
        <v>11</v>
      </c>
      <c r="M39" t="s">
        <v>12</v>
      </c>
      <c r="N39" t="s">
        <v>13</v>
      </c>
      <c r="O39" t="s">
        <v>19</v>
      </c>
      <c r="P39">
        <v>1.41</v>
      </c>
      <c r="Q39">
        <v>4</v>
      </c>
      <c r="R39">
        <v>0</v>
      </c>
      <c r="S39" s="6">
        <v>42705</v>
      </c>
      <c r="T39">
        <v>2015</v>
      </c>
      <c r="U39" s="147"/>
      <c r="V39" s="73">
        <f t="shared" si="0"/>
        <v>4.8684931506849312</v>
      </c>
      <c r="Y39"/>
      <c r="Z39"/>
      <c r="AA39"/>
      <c r="AB39"/>
    </row>
    <row r="40" spans="1:28" x14ac:dyDescent="0.25">
      <c r="A40" t="s">
        <v>95</v>
      </c>
      <c r="B40" t="s">
        <v>96</v>
      </c>
      <c r="C40" t="s">
        <v>720</v>
      </c>
      <c r="D40">
        <v>4400</v>
      </c>
      <c r="E40" t="s">
        <v>7</v>
      </c>
      <c r="F40" s="6">
        <v>32174</v>
      </c>
      <c r="G40" t="s">
        <v>17</v>
      </c>
      <c r="H40" t="s">
        <v>9</v>
      </c>
      <c r="I40" s="6">
        <v>42824</v>
      </c>
      <c r="K40" t="s">
        <v>10</v>
      </c>
      <c r="L40" t="s">
        <v>11</v>
      </c>
      <c r="M40" t="s">
        <v>12</v>
      </c>
      <c r="N40" t="s">
        <v>13</v>
      </c>
      <c r="O40" t="s">
        <v>19</v>
      </c>
      <c r="P40">
        <v>4.43</v>
      </c>
      <c r="Q40">
        <v>3</v>
      </c>
      <c r="R40">
        <v>0</v>
      </c>
      <c r="S40" s="6">
        <v>42705</v>
      </c>
      <c r="T40">
        <v>2017</v>
      </c>
      <c r="U40" s="147"/>
      <c r="V40" s="73">
        <f t="shared" si="0"/>
        <v>2.7589041095890412</v>
      </c>
      <c r="Y40"/>
      <c r="Z40"/>
      <c r="AA40"/>
      <c r="AB40"/>
    </row>
    <row r="41" spans="1:28" x14ac:dyDescent="0.25">
      <c r="A41" t="s">
        <v>97</v>
      </c>
      <c r="B41" t="s">
        <v>98</v>
      </c>
      <c r="C41" t="s">
        <v>720</v>
      </c>
      <c r="D41">
        <v>3465</v>
      </c>
      <c r="E41" t="s">
        <v>7</v>
      </c>
      <c r="F41" s="6">
        <v>30040</v>
      </c>
      <c r="G41" t="s">
        <v>8</v>
      </c>
      <c r="H41" t="s">
        <v>22</v>
      </c>
      <c r="I41" s="6">
        <v>43220</v>
      </c>
      <c r="K41" t="s">
        <v>10</v>
      </c>
      <c r="L41" t="s">
        <v>11</v>
      </c>
      <c r="M41" t="s">
        <v>12</v>
      </c>
      <c r="N41" t="s">
        <v>13</v>
      </c>
      <c r="O41" t="s">
        <v>19</v>
      </c>
      <c r="P41">
        <v>4.7300000000000004</v>
      </c>
      <c r="Q41">
        <v>5</v>
      </c>
      <c r="R41">
        <v>0</v>
      </c>
      <c r="S41" s="6">
        <v>42705</v>
      </c>
      <c r="T41">
        <v>2018</v>
      </c>
      <c r="U41" s="147"/>
      <c r="V41" s="73">
        <f t="shared" si="0"/>
        <v>1.6739726027397259</v>
      </c>
      <c r="Y41"/>
      <c r="Z41"/>
      <c r="AA41"/>
      <c r="AB41"/>
    </row>
    <row r="42" spans="1:28" x14ac:dyDescent="0.25">
      <c r="A42" t="s">
        <v>99</v>
      </c>
      <c r="B42" t="s">
        <v>100</v>
      </c>
      <c r="C42" t="s">
        <v>720</v>
      </c>
      <c r="D42">
        <v>4675</v>
      </c>
      <c r="E42" t="s">
        <v>7</v>
      </c>
      <c r="F42" s="6">
        <v>29005</v>
      </c>
      <c r="G42" t="s">
        <v>17</v>
      </c>
      <c r="H42" t="s">
        <v>9</v>
      </c>
      <c r="I42" s="6">
        <v>43018</v>
      </c>
      <c r="K42" t="s">
        <v>10</v>
      </c>
      <c r="L42" t="s">
        <v>11</v>
      </c>
      <c r="M42" t="s">
        <v>12</v>
      </c>
      <c r="N42" t="s">
        <v>13</v>
      </c>
      <c r="O42" t="s">
        <v>19</v>
      </c>
      <c r="P42">
        <v>1.86</v>
      </c>
      <c r="Q42">
        <v>5</v>
      </c>
      <c r="R42">
        <v>0</v>
      </c>
      <c r="S42" s="6">
        <v>42705</v>
      </c>
      <c r="T42">
        <v>2017</v>
      </c>
      <c r="U42" s="147"/>
      <c r="V42" s="73">
        <f t="shared" si="0"/>
        <v>2.2273972602739724</v>
      </c>
      <c r="Y42"/>
      <c r="Z42"/>
      <c r="AA42"/>
      <c r="AB42"/>
    </row>
    <row r="43" spans="1:28" x14ac:dyDescent="0.25">
      <c r="A43" t="s">
        <v>101</v>
      </c>
      <c r="B43" t="s">
        <v>102</v>
      </c>
      <c r="C43" t="s">
        <v>720</v>
      </c>
      <c r="D43">
        <v>4620</v>
      </c>
      <c r="E43" t="s">
        <v>7</v>
      </c>
      <c r="F43" s="6">
        <v>30552</v>
      </c>
      <c r="G43" t="s">
        <v>17</v>
      </c>
      <c r="H43" t="s">
        <v>22</v>
      </c>
      <c r="I43" s="6">
        <v>42824</v>
      </c>
      <c r="K43" t="s">
        <v>10</v>
      </c>
      <c r="L43" t="s">
        <v>11</v>
      </c>
      <c r="M43" t="s">
        <v>12</v>
      </c>
      <c r="N43" t="s">
        <v>18</v>
      </c>
      <c r="O43" t="s">
        <v>19</v>
      </c>
      <c r="P43">
        <v>2.0499999999999998</v>
      </c>
      <c r="Q43">
        <v>3</v>
      </c>
      <c r="R43">
        <v>0</v>
      </c>
      <c r="S43" s="6">
        <v>42705</v>
      </c>
      <c r="T43">
        <v>2017</v>
      </c>
      <c r="U43" s="147"/>
      <c r="V43" s="73">
        <f t="shared" si="0"/>
        <v>2.7589041095890412</v>
      </c>
      <c r="Y43"/>
      <c r="Z43"/>
      <c r="AA43"/>
      <c r="AB43"/>
    </row>
    <row r="44" spans="1:28" x14ac:dyDescent="0.25">
      <c r="A44" t="s">
        <v>103</v>
      </c>
      <c r="B44" t="s">
        <v>104</v>
      </c>
      <c r="C44" t="s">
        <v>720</v>
      </c>
      <c r="D44">
        <v>5280</v>
      </c>
      <c r="E44" t="s">
        <v>7</v>
      </c>
      <c r="F44" s="6">
        <v>32184</v>
      </c>
      <c r="G44" t="s">
        <v>8</v>
      </c>
      <c r="H44" t="s">
        <v>9</v>
      </c>
      <c r="I44" s="6">
        <v>41774</v>
      </c>
      <c r="K44" t="s">
        <v>10</v>
      </c>
      <c r="L44" t="s">
        <v>11</v>
      </c>
      <c r="M44" t="s">
        <v>12</v>
      </c>
      <c r="N44" t="s">
        <v>13</v>
      </c>
      <c r="O44" t="s">
        <v>19</v>
      </c>
      <c r="P44">
        <v>1.66</v>
      </c>
      <c r="Q44">
        <v>4</v>
      </c>
      <c r="R44">
        <v>0</v>
      </c>
      <c r="S44" s="6">
        <v>42705</v>
      </c>
      <c r="T44">
        <v>2014</v>
      </c>
      <c r="U44" s="147"/>
      <c r="V44" s="73">
        <f t="shared" si="0"/>
        <v>5.6356164383561644</v>
      </c>
      <c r="Y44"/>
      <c r="Z44"/>
      <c r="AA44"/>
      <c r="AB44"/>
    </row>
    <row r="45" spans="1:28" x14ac:dyDescent="0.25">
      <c r="A45" t="s">
        <v>105</v>
      </c>
      <c r="B45" t="s">
        <v>106</v>
      </c>
      <c r="C45" t="s">
        <v>720</v>
      </c>
      <c r="D45">
        <v>4180</v>
      </c>
      <c r="E45" t="s">
        <v>7</v>
      </c>
      <c r="F45" s="6">
        <v>25305</v>
      </c>
      <c r="G45" t="s">
        <v>8</v>
      </c>
      <c r="H45" t="s">
        <v>9</v>
      </c>
      <c r="I45" s="6">
        <v>42886</v>
      </c>
      <c r="K45" t="s">
        <v>10</v>
      </c>
      <c r="L45" t="s">
        <v>11</v>
      </c>
      <c r="M45" t="s">
        <v>12</v>
      </c>
      <c r="N45" t="s">
        <v>29</v>
      </c>
      <c r="O45" t="s">
        <v>19</v>
      </c>
      <c r="P45">
        <v>5</v>
      </c>
      <c r="Q45">
        <v>5</v>
      </c>
      <c r="R45">
        <v>0</v>
      </c>
      <c r="S45" s="6">
        <v>42705</v>
      </c>
      <c r="T45">
        <v>2017</v>
      </c>
      <c r="U45" s="147"/>
      <c r="V45" s="73">
        <f t="shared" si="0"/>
        <v>2.5890410958904111</v>
      </c>
      <c r="Y45"/>
      <c r="Z45"/>
      <c r="AA45"/>
      <c r="AB45"/>
    </row>
    <row r="46" spans="1:28" x14ac:dyDescent="0.25">
      <c r="A46" t="s">
        <v>107</v>
      </c>
      <c r="B46" t="s">
        <v>108</v>
      </c>
      <c r="C46" t="s">
        <v>719</v>
      </c>
      <c r="D46">
        <v>3520</v>
      </c>
      <c r="E46" t="s">
        <v>7</v>
      </c>
      <c r="F46" s="6">
        <v>29901</v>
      </c>
      <c r="G46" t="s">
        <v>17</v>
      </c>
      <c r="H46" t="s">
        <v>22</v>
      </c>
      <c r="I46" s="6">
        <v>42642</v>
      </c>
      <c r="K46" t="s">
        <v>10</v>
      </c>
      <c r="L46" t="s">
        <v>11</v>
      </c>
      <c r="M46" t="s">
        <v>12</v>
      </c>
      <c r="N46" t="s">
        <v>29</v>
      </c>
      <c r="O46" t="s">
        <v>14</v>
      </c>
      <c r="P46">
        <v>2.86</v>
      </c>
      <c r="Q46">
        <v>2</v>
      </c>
      <c r="R46">
        <v>0</v>
      </c>
      <c r="S46" s="6">
        <v>42705</v>
      </c>
      <c r="T46">
        <v>2016</v>
      </c>
      <c r="U46" s="147"/>
      <c r="V46" s="73">
        <f t="shared" si="0"/>
        <v>3.2575342465753425</v>
      </c>
      <c r="Y46"/>
      <c r="Z46"/>
      <c r="AA46"/>
      <c r="AB46"/>
    </row>
    <row r="47" spans="1:28" x14ac:dyDescent="0.25">
      <c r="A47" t="s">
        <v>109</v>
      </c>
      <c r="B47" t="s">
        <v>110</v>
      </c>
      <c r="C47" t="s">
        <v>720</v>
      </c>
      <c r="D47">
        <v>3520</v>
      </c>
      <c r="E47" t="s">
        <v>7</v>
      </c>
      <c r="F47" s="6">
        <v>24276</v>
      </c>
      <c r="G47" t="s">
        <v>17</v>
      </c>
      <c r="H47" t="s">
        <v>9</v>
      </c>
      <c r="I47" s="6">
        <v>42886</v>
      </c>
      <c r="K47" t="s">
        <v>10</v>
      </c>
      <c r="L47" t="s">
        <v>11</v>
      </c>
      <c r="M47" t="s">
        <v>12</v>
      </c>
      <c r="N47" t="s">
        <v>18</v>
      </c>
      <c r="O47" t="s">
        <v>19</v>
      </c>
      <c r="P47">
        <v>2.4500000000000002</v>
      </c>
      <c r="Q47">
        <v>3</v>
      </c>
      <c r="R47">
        <v>0</v>
      </c>
      <c r="S47" s="6">
        <v>42705</v>
      </c>
      <c r="T47">
        <v>2017</v>
      </c>
      <c r="U47" s="147"/>
      <c r="V47" s="73">
        <f t="shared" si="0"/>
        <v>2.5890410958904111</v>
      </c>
      <c r="Y47"/>
      <c r="Z47"/>
      <c r="AA47"/>
      <c r="AB47"/>
    </row>
    <row r="48" spans="1:28" x14ac:dyDescent="0.25">
      <c r="A48" t="s">
        <v>111</v>
      </c>
      <c r="B48" t="s">
        <v>112</v>
      </c>
      <c r="C48" t="s">
        <v>720</v>
      </c>
      <c r="D48">
        <v>4840</v>
      </c>
      <c r="E48" t="s">
        <v>7</v>
      </c>
      <c r="F48" s="6">
        <v>32945</v>
      </c>
      <c r="G48" t="s">
        <v>17</v>
      </c>
      <c r="H48" t="s">
        <v>22</v>
      </c>
      <c r="I48" s="6">
        <v>42782</v>
      </c>
      <c r="K48" t="s">
        <v>10</v>
      </c>
      <c r="L48" t="s">
        <v>11</v>
      </c>
      <c r="M48" t="s">
        <v>12</v>
      </c>
      <c r="N48" t="s">
        <v>29</v>
      </c>
      <c r="O48" t="s">
        <v>19</v>
      </c>
      <c r="P48">
        <v>1.39</v>
      </c>
      <c r="Q48">
        <v>3</v>
      </c>
      <c r="R48">
        <v>0</v>
      </c>
      <c r="S48" s="6">
        <v>42705</v>
      </c>
      <c r="T48">
        <v>2017</v>
      </c>
      <c r="U48" s="147"/>
      <c r="V48" s="73">
        <f t="shared" si="0"/>
        <v>2.8739726027397259</v>
      </c>
      <c r="Y48"/>
      <c r="Z48"/>
      <c r="AA48"/>
      <c r="AB48"/>
    </row>
    <row r="49" spans="1:28" x14ac:dyDescent="0.25">
      <c r="A49" t="s">
        <v>113</v>
      </c>
      <c r="B49" t="s">
        <v>114</v>
      </c>
      <c r="C49" t="s">
        <v>720</v>
      </c>
      <c r="D49">
        <v>4840</v>
      </c>
      <c r="E49" t="s">
        <v>7</v>
      </c>
      <c r="F49" s="6">
        <v>32190</v>
      </c>
      <c r="G49" t="s">
        <v>17</v>
      </c>
      <c r="H49" t="s">
        <v>9</v>
      </c>
      <c r="I49" s="6">
        <v>42642</v>
      </c>
      <c r="K49" t="s">
        <v>10</v>
      </c>
      <c r="L49" t="s">
        <v>11</v>
      </c>
      <c r="M49" t="s">
        <v>12</v>
      </c>
      <c r="N49" t="s">
        <v>18</v>
      </c>
      <c r="O49" t="s">
        <v>19</v>
      </c>
      <c r="P49">
        <v>5</v>
      </c>
      <c r="Q49">
        <v>4</v>
      </c>
      <c r="R49">
        <v>0</v>
      </c>
      <c r="S49" s="6">
        <v>42705</v>
      </c>
      <c r="T49">
        <v>2016</v>
      </c>
      <c r="U49" s="147"/>
      <c r="V49" s="73">
        <f t="shared" si="0"/>
        <v>3.2575342465753425</v>
      </c>
      <c r="Y49"/>
      <c r="Z49"/>
      <c r="AA49"/>
      <c r="AB49"/>
    </row>
    <row r="50" spans="1:28" x14ac:dyDescent="0.25">
      <c r="A50" t="s">
        <v>115</v>
      </c>
      <c r="B50" t="s">
        <v>116</v>
      </c>
      <c r="C50" t="s">
        <v>720</v>
      </c>
      <c r="D50">
        <v>4840</v>
      </c>
      <c r="E50" t="s">
        <v>7</v>
      </c>
      <c r="F50" s="6">
        <v>23371</v>
      </c>
      <c r="G50" t="s">
        <v>8</v>
      </c>
      <c r="H50" t="s">
        <v>9</v>
      </c>
      <c r="I50" s="6">
        <v>42600</v>
      </c>
      <c r="K50" t="s">
        <v>10</v>
      </c>
      <c r="L50" t="s">
        <v>11</v>
      </c>
      <c r="M50" t="s">
        <v>12</v>
      </c>
      <c r="N50" t="s">
        <v>13</v>
      </c>
      <c r="O50" t="s">
        <v>19</v>
      </c>
      <c r="P50">
        <v>2.39</v>
      </c>
      <c r="Q50">
        <v>3</v>
      </c>
      <c r="R50">
        <v>0</v>
      </c>
      <c r="S50" s="6">
        <v>42705</v>
      </c>
      <c r="T50">
        <v>2016</v>
      </c>
      <c r="U50" s="147"/>
      <c r="V50" s="73">
        <f t="shared" si="0"/>
        <v>3.3726027397260272</v>
      </c>
      <c r="Y50"/>
      <c r="Z50"/>
      <c r="AA50"/>
      <c r="AB50"/>
    </row>
    <row r="51" spans="1:28" x14ac:dyDescent="0.25">
      <c r="A51" t="s">
        <v>117</v>
      </c>
      <c r="B51" t="s">
        <v>118</v>
      </c>
      <c r="C51" t="s">
        <v>720</v>
      </c>
      <c r="D51">
        <v>4840</v>
      </c>
      <c r="E51" t="s">
        <v>7</v>
      </c>
      <c r="F51" s="6">
        <v>34119</v>
      </c>
      <c r="G51" t="s">
        <v>8</v>
      </c>
      <c r="H51" t="s">
        <v>9</v>
      </c>
      <c r="I51" s="6">
        <v>41707</v>
      </c>
      <c r="K51" t="s">
        <v>10</v>
      </c>
      <c r="L51" t="s">
        <v>11</v>
      </c>
      <c r="M51" t="s">
        <v>12</v>
      </c>
      <c r="N51" t="s">
        <v>23</v>
      </c>
      <c r="O51" t="s">
        <v>19</v>
      </c>
      <c r="P51">
        <v>3.58</v>
      </c>
      <c r="Q51">
        <v>5</v>
      </c>
      <c r="R51">
        <v>0</v>
      </c>
      <c r="S51" s="6">
        <v>42705</v>
      </c>
      <c r="T51">
        <v>2014</v>
      </c>
      <c r="U51" s="147"/>
      <c r="V51" s="73">
        <f t="shared" si="0"/>
        <v>5.8191780821917805</v>
      </c>
      <c r="Y51"/>
      <c r="Z51"/>
      <c r="AA51"/>
      <c r="AB51"/>
    </row>
    <row r="52" spans="1:28" x14ac:dyDescent="0.25">
      <c r="A52" t="s">
        <v>119</v>
      </c>
      <c r="B52" t="s">
        <v>120</v>
      </c>
      <c r="C52" t="s">
        <v>720</v>
      </c>
      <c r="D52">
        <v>4620</v>
      </c>
      <c r="E52" t="s">
        <v>7</v>
      </c>
      <c r="F52" s="6">
        <v>32095</v>
      </c>
      <c r="G52" t="s">
        <v>17</v>
      </c>
      <c r="H52" t="s">
        <v>9</v>
      </c>
      <c r="I52" s="6">
        <v>43073</v>
      </c>
      <c r="K52" t="s">
        <v>10</v>
      </c>
      <c r="L52" t="s">
        <v>11</v>
      </c>
      <c r="M52" t="s">
        <v>12</v>
      </c>
      <c r="N52" t="s">
        <v>23</v>
      </c>
      <c r="O52" t="s">
        <v>19</v>
      </c>
      <c r="P52">
        <v>1.1299999999999999</v>
      </c>
      <c r="Q52">
        <v>4</v>
      </c>
      <c r="R52">
        <v>0</v>
      </c>
      <c r="S52" s="6">
        <v>42705</v>
      </c>
      <c r="T52">
        <v>2017</v>
      </c>
      <c r="U52" s="147"/>
      <c r="V52" s="73">
        <f t="shared" si="0"/>
        <v>2.0767123287671234</v>
      </c>
      <c r="Y52"/>
      <c r="Z52"/>
      <c r="AA52"/>
      <c r="AB52"/>
    </row>
    <row r="53" spans="1:28" x14ac:dyDescent="0.25">
      <c r="A53" t="s">
        <v>121</v>
      </c>
      <c r="B53" t="s">
        <v>122</v>
      </c>
      <c r="C53" t="s">
        <v>720</v>
      </c>
      <c r="D53">
        <v>5060</v>
      </c>
      <c r="E53" t="s">
        <v>7</v>
      </c>
      <c r="F53" s="6">
        <v>33516</v>
      </c>
      <c r="G53" t="s">
        <v>8</v>
      </c>
      <c r="H53" t="s">
        <v>9</v>
      </c>
      <c r="I53" s="6">
        <v>42054</v>
      </c>
      <c r="K53" t="s">
        <v>10</v>
      </c>
      <c r="L53" t="s">
        <v>11</v>
      </c>
      <c r="M53" t="s">
        <v>12</v>
      </c>
      <c r="N53" t="s">
        <v>23</v>
      </c>
      <c r="O53" t="s">
        <v>19</v>
      </c>
      <c r="P53">
        <v>1.85</v>
      </c>
      <c r="Q53">
        <v>4</v>
      </c>
      <c r="R53">
        <v>0</v>
      </c>
      <c r="S53" s="6">
        <v>42705</v>
      </c>
      <c r="T53">
        <v>2015</v>
      </c>
      <c r="U53" s="147"/>
      <c r="V53" s="73">
        <f t="shared" si="0"/>
        <v>4.8684931506849312</v>
      </c>
      <c r="Y53"/>
      <c r="Z53"/>
      <c r="AA53"/>
      <c r="AB53"/>
    </row>
    <row r="54" spans="1:28" x14ac:dyDescent="0.25">
      <c r="A54" t="s">
        <v>123</v>
      </c>
      <c r="B54" t="s">
        <v>124</v>
      </c>
      <c r="C54" t="s">
        <v>720</v>
      </c>
      <c r="D54">
        <v>3740</v>
      </c>
      <c r="E54" t="s">
        <v>7</v>
      </c>
      <c r="F54" s="6">
        <v>35598</v>
      </c>
      <c r="G54" t="s">
        <v>8</v>
      </c>
      <c r="H54" t="s">
        <v>9</v>
      </c>
      <c r="I54" s="6">
        <v>42684</v>
      </c>
      <c r="K54" t="s">
        <v>10</v>
      </c>
      <c r="L54" t="s">
        <v>11</v>
      </c>
      <c r="M54" t="s">
        <v>12</v>
      </c>
      <c r="N54" t="s">
        <v>23</v>
      </c>
      <c r="O54" t="s">
        <v>19</v>
      </c>
      <c r="P54">
        <v>1.94</v>
      </c>
      <c r="Q54">
        <v>5</v>
      </c>
      <c r="R54">
        <v>0</v>
      </c>
      <c r="S54" s="6">
        <v>42705</v>
      </c>
      <c r="T54">
        <v>2016</v>
      </c>
      <c r="U54" s="147"/>
      <c r="V54" s="73">
        <f t="shared" si="0"/>
        <v>3.1424657534246574</v>
      </c>
      <c r="Y54"/>
      <c r="Z54"/>
      <c r="AA54"/>
      <c r="AB54"/>
    </row>
    <row r="55" spans="1:28" x14ac:dyDescent="0.25">
      <c r="A55" t="s">
        <v>125</v>
      </c>
      <c r="B55" t="s">
        <v>126</v>
      </c>
      <c r="C55" t="s">
        <v>720</v>
      </c>
      <c r="D55">
        <v>4180</v>
      </c>
      <c r="E55" t="s">
        <v>7</v>
      </c>
      <c r="F55" s="6">
        <v>32598</v>
      </c>
      <c r="G55" t="s">
        <v>17</v>
      </c>
      <c r="H55" t="s">
        <v>9</v>
      </c>
      <c r="I55" s="6">
        <v>42229</v>
      </c>
      <c r="K55" t="s">
        <v>10</v>
      </c>
      <c r="L55" t="s">
        <v>11</v>
      </c>
      <c r="M55" t="s">
        <v>12</v>
      </c>
      <c r="N55" t="s">
        <v>13</v>
      </c>
      <c r="O55" t="s">
        <v>19</v>
      </c>
      <c r="P55">
        <v>4.17</v>
      </c>
      <c r="Q55">
        <v>4</v>
      </c>
      <c r="R55">
        <v>0</v>
      </c>
      <c r="S55" s="6">
        <v>42705</v>
      </c>
      <c r="T55">
        <v>2015</v>
      </c>
      <c r="U55" s="147"/>
      <c r="V55" s="73">
        <f t="shared" si="0"/>
        <v>4.3890410958904109</v>
      </c>
      <c r="Y55"/>
      <c r="Z55"/>
      <c r="AA55"/>
      <c r="AB55"/>
    </row>
    <row r="56" spans="1:28" x14ac:dyDescent="0.25">
      <c r="A56" t="s">
        <v>127</v>
      </c>
      <c r="B56" t="s">
        <v>128</v>
      </c>
      <c r="C56" t="s">
        <v>720</v>
      </c>
      <c r="D56">
        <v>3080</v>
      </c>
      <c r="E56" t="s">
        <v>7</v>
      </c>
      <c r="F56" s="6">
        <v>30234</v>
      </c>
      <c r="G56" t="s">
        <v>17</v>
      </c>
      <c r="H56" t="s">
        <v>9</v>
      </c>
      <c r="I56" s="6">
        <v>42782</v>
      </c>
      <c r="K56" t="s">
        <v>10</v>
      </c>
      <c r="L56" t="s">
        <v>11</v>
      </c>
      <c r="M56" t="s">
        <v>12</v>
      </c>
      <c r="N56" t="s">
        <v>29</v>
      </c>
      <c r="O56" t="s">
        <v>19</v>
      </c>
      <c r="P56">
        <v>2.79</v>
      </c>
      <c r="Q56">
        <v>3</v>
      </c>
      <c r="R56">
        <v>0</v>
      </c>
      <c r="S56" s="6">
        <v>42705</v>
      </c>
      <c r="T56">
        <v>2017</v>
      </c>
      <c r="U56" s="147"/>
      <c r="V56" s="73">
        <f t="shared" si="0"/>
        <v>2.8739726027397259</v>
      </c>
      <c r="Y56"/>
      <c r="Z56"/>
      <c r="AA56"/>
      <c r="AB56"/>
    </row>
    <row r="57" spans="1:28" x14ac:dyDescent="0.25">
      <c r="A57" t="s">
        <v>129</v>
      </c>
      <c r="B57" t="s">
        <v>130</v>
      </c>
      <c r="C57" t="s">
        <v>720</v>
      </c>
      <c r="D57">
        <v>3740</v>
      </c>
      <c r="E57" t="s">
        <v>7</v>
      </c>
      <c r="F57" s="6">
        <v>33425</v>
      </c>
      <c r="G57" t="s">
        <v>8</v>
      </c>
      <c r="H57" t="s">
        <v>9</v>
      </c>
      <c r="I57" s="6">
        <v>42886</v>
      </c>
      <c r="K57" t="s">
        <v>10</v>
      </c>
      <c r="L57" t="s">
        <v>11</v>
      </c>
      <c r="M57" t="s">
        <v>12</v>
      </c>
      <c r="N57" t="s">
        <v>23</v>
      </c>
      <c r="O57" t="s">
        <v>19</v>
      </c>
      <c r="P57">
        <v>2.5499999999999998</v>
      </c>
      <c r="Q57">
        <v>4</v>
      </c>
      <c r="R57">
        <v>0</v>
      </c>
      <c r="S57" s="6">
        <v>42705</v>
      </c>
      <c r="T57">
        <v>2017</v>
      </c>
      <c r="U57" s="147"/>
      <c r="V57" s="73">
        <f t="shared" si="0"/>
        <v>2.5890410958904111</v>
      </c>
      <c r="Y57"/>
      <c r="Z57"/>
      <c r="AA57"/>
      <c r="AB57"/>
    </row>
    <row r="58" spans="1:28" x14ac:dyDescent="0.25">
      <c r="A58" t="s">
        <v>131</v>
      </c>
      <c r="B58" t="s">
        <v>132</v>
      </c>
      <c r="C58" t="s">
        <v>720</v>
      </c>
      <c r="D58">
        <v>3740</v>
      </c>
      <c r="E58" t="s">
        <v>7</v>
      </c>
      <c r="F58" s="6">
        <v>28755</v>
      </c>
      <c r="G58" t="s">
        <v>8</v>
      </c>
      <c r="H58" t="s">
        <v>22</v>
      </c>
      <c r="I58" s="6">
        <v>41389</v>
      </c>
      <c r="K58" t="s">
        <v>10</v>
      </c>
      <c r="L58" t="s">
        <v>11</v>
      </c>
      <c r="M58" t="s">
        <v>12</v>
      </c>
      <c r="N58" t="s">
        <v>23</v>
      </c>
      <c r="O58" t="s">
        <v>19</v>
      </c>
      <c r="P58">
        <v>2.72</v>
      </c>
      <c r="Q58">
        <v>3</v>
      </c>
      <c r="R58">
        <v>0</v>
      </c>
      <c r="S58" s="6">
        <v>42705</v>
      </c>
      <c r="T58">
        <v>2013</v>
      </c>
      <c r="U58" s="147"/>
      <c r="V58" s="73">
        <f t="shared" si="0"/>
        <v>6.6904109589041099</v>
      </c>
      <c r="Y58"/>
      <c r="Z58"/>
      <c r="AA58"/>
      <c r="AB58"/>
    </row>
    <row r="59" spans="1:28" x14ac:dyDescent="0.25">
      <c r="A59" t="s">
        <v>133</v>
      </c>
      <c r="B59" t="s">
        <v>134</v>
      </c>
      <c r="C59" t="s">
        <v>720</v>
      </c>
      <c r="D59">
        <v>5390</v>
      </c>
      <c r="E59" t="s">
        <v>7</v>
      </c>
      <c r="F59" s="6">
        <v>25600</v>
      </c>
      <c r="G59" t="s">
        <v>8</v>
      </c>
      <c r="H59" t="s">
        <v>9</v>
      </c>
      <c r="I59" s="6">
        <v>42684</v>
      </c>
      <c r="K59" t="s">
        <v>10</v>
      </c>
      <c r="L59" t="s">
        <v>11</v>
      </c>
      <c r="M59" t="s">
        <v>12</v>
      </c>
      <c r="N59" t="s">
        <v>18</v>
      </c>
      <c r="O59" t="s">
        <v>19</v>
      </c>
      <c r="P59">
        <v>3.73</v>
      </c>
      <c r="Q59">
        <v>3</v>
      </c>
      <c r="R59">
        <v>0</v>
      </c>
      <c r="S59" s="6">
        <v>42705</v>
      </c>
      <c r="T59">
        <v>2016</v>
      </c>
      <c r="U59" s="147"/>
      <c r="V59" s="73">
        <f t="shared" si="0"/>
        <v>3.1424657534246574</v>
      </c>
      <c r="Y59"/>
      <c r="Z59"/>
      <c r="AA59"/>
      <c r="AB59"/>
    </row>
    <row r="60" spans="1:28" x14ac:dyDescent="0.25">
      <c r="A60" t="s">
        <v>135</v>
      </c>
      <c r="B60" t="s">
        <v>136</v>
      </c>
      <c r="C60" t="s">
        <v>720</v>
      </c>
      <c r="D60">
        <v>3960</v>
      </c>
      <c r="E60" t="s">
        <v>7</v>
      </c>
      <c r="F60" s="6">
        <v>31154</v>
      </c>
      <c r="G60" t="s">
        <v>17</v>
      </c>
      <c r="H60" t="s">
        <v>9</v>
      </c>
      <c r="I60" s="6">
        <v>42588</v>
      </c>
      <c r="K60" t="s">
        <v>10</v>
      </c>
      <c r="L60" t="s">
        <v>11</v>
      </c>
      <c r="M60" t="s">
        <v>12</v>
      </c>
      <c r="N60" t="s">
        <v>29</v>
      </c>
      <c r="O60" t="s">
        <v>19</v>
      </c>
      <c r="P60">
        <v>2.61</v>
      </c>
      <c r="Q60">
        <v>4</v>
      </c>
      <c r="R60">
        <v>0</v>
      </c>
      <c r="S60" s="6">
        <v>42705</v>
      </c>
      <c r="T60">
        <v>2016</v>
      </c>
      <c r="U60" s="147"/>
      <c r="V60" s="73">
        <f t="shared" si="0"/>
        <v>3.4054794520547946</v>
      </c>
      <c r="Y60"/>
      <c r="Z60"/>
      <c r="AA60"/>
      <c r="AB60"/>
    </row>
    <row r="61" spans="1:28" x14ac:dyDescent="0.25">
      <c r="A61" t="s">
        <v>137</v>
      </c>
      <c r="B61" t="s">
        <v>138</v>
      </c>
      <c r="C61" t="s">
        <v>720</v>
      </c>
      <c r="D61">
        <v>4620</v>
      </c>
      <c r="E61" t="s">
        <v>7</v>
      </c>
      <c r="F61" s="6">
        <v>26013</v>
      </c>
      <c r="G61" t="s">
        <v>8</v>
      </c>
      <c r="H61" t="s">
        <v>9</v>
      </c>
      <c r="I61" s="6">
        <v>42642</v>
      </c>
      <c r="K61" t="s">
        <v>10</v>
      </c>
      <c r="L61" t="s">
        <v>11</v>
      </c>
      <c r="M61" t="s">
        <v>12</v>
      </c>
      <c r="N61" t="s">
        <v>18</v>
      </c>
      <c r="O61" t="s">
        <v>19</v>
      </c>
      <c r="P61">
        <v>2.0499999999999998</v>
      </c>
      <c r="Q61">
        <v>5</v>
      </c>
      <c r="R61">
        <v>0</v>
      </c>
      <c r="S61" s="6">
        <v>42705</v>
      </c>
      <c r="T61">
        <v>2016</v>
      </c>
      <c r="U61" s="147"/>
      <c r="V61" s="73">
        <f t="shared" si="0"/>
        <v>3.2575342465753425</v>
      </c>
      <c r="Y61"/>
      <c r="Z61"/>
      <c r="AA61"/>
      <c r="AB61"/>
    </row>
    <row r="62" spans="1:28" x14ac:dyDescent="0.25">
      <c r="A62" t="s">
        <v>139</v>
      </c>
      <c r="B62" t="s">
        <v>140</v>
      </c>
      <c r="C62" t="s">
        <v>720</v>
      </c>
      <c r="D62">
        <v>5280</v>
      </c>
      <c r="E62" t="s">
        <v>7</v>
      </c>
      <c r="F62" s="6">
        <v>33784</v>
      </c>
      <c r="G62" t="s">
        <v>8</v>
      </c>
      <c r="H62" t="s">
        <v>22</v>
      </c>
      <c r="I62" s="6">
        <v>42551</v>
      </c>
      <c r="K62" t="s">
        <v>10</v>
      </c>
      <c r="L62" t="s">
        <v>11</v>
      </c>
      <c r="M62" t="s">
        <v>12</v>
      </c>
      <c r="N62" t="s">
        <v>23</v>
      </c>
      <c r="O62" t="s">
        <v>19</v>
      </c>
      <c r="P62">
        <v>3.93</v>
      </c>
      <c r="Q62">
        <v>3</v>
      </c>
      <c r="R62">
        <v>0</v>
      </c>
      <c r="S62" s="6">
        <v>42705</v>
      </c>
      <c r="T62">
        <v>2016</v>
      </c>
      <c r="U62" s="147"/>
      <c r="V62" s="73">
        <f t="shared" si="0"/>
        <v>3.506849315068493</v>
      </c>
      <c r="Y62"/>
      <c r="Z62"/>
      <c r="AA62"/>
      <c r="AB62"/>
    </row>
    <row r="63" spans="1:28" x14ac:dyDescent="0.25">
      <c r="A63" t="s">
        <v>141</v>
      </c>
      <c r="B63" t="s">
        <v>142</v>
      </c>
      <c r="C63" t="s">
        <v>720</v>
      </c>
      <c r="D63">
        <v>3080</v>
      </c>
      <c r="E63" t="s">
        <v>7</v>
      </c>
      <c r="F63" s="6">
        <v>32013</v>
      </c>
      <c r="G63" t="s">
        <v>8</v>
      </c>
      <c r="H63" t="s">
        <v>9</v>
      </c>
      <c r="I63" s="6">
        <v>41912</v>
      </c>
      <c r="K63" t="s">
        <v>10</v>
      </c>
      <c r="L63" t="s">
        <v>11</v>
      </c>
      <c r="M63" t="s">
        <v>12</v>
      </c>
      <c r="N63" t="s">
        <v>18</v>
      </c>
      <c r="O63" t="s">
        <v>19</v>
      </c>
      <c r="P63">
        <v>1.05</v>
      </c>
      <c r="Q63">
        <v>4</v>
      </c>
      <c r="R63">
        <v>0</v>
      </c>
      <c r="S63" s="6">
        <v>42705</v>
      </c>
      <c r="T63">
        <v>2014</v>
      </c>
      <c r="U63" s="147"/>
      <c r="V63" s="73">
        <f t="shared" si="0"/>
        <v>5.2575342465753421</v>
      </c>
      <c r="Y63"/>
      <c r="Z63"/>
      <c r="AA63"/>
      <c r="AB63"/>
    </row>
    <row r="64" spans="1:28" x14ac:dyDescent="0.25">
      <c r="A64" t="s">
        <v>143</v>
      </c>
      <c r="B64" t="s">
        <v>144</v>
      </c>
      <c r="C64" t="s">
        <v>719</v>
      </c>
      <c r="D64">
        <v>4400</v>
      </c>
      <c r="E64" t="s">
        <v>7</v>
      </c>
      <c r="F64" s="6">
        <v>32421</v>
      </c>
      <c r="G64" t="s">
        <v>17</v>
      </c>
      <c r="H64" t="s">
        <v>9</v>
      </c>
      <c r="I64" s="6">
        <v>41765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  <c r="P64">
        <v>2.5099999999999998</v>
      </c>
      <c r="Q64">
        <v>5</v>
      </c>
      <c r="R64">
        <v>0</v>
      </c>
      <c r="S64" s="6">
        <v>42705</v>
      </c>
      <c r="T64">
        <v>2014</v>
      </c>
      <c r="U64" s="147"/>
      <c r="V64" s="73">
        <f t="shared" si="0"/>
        <v>5.6602739726027398</v>
      </c>
      <c r="Y64"/>
      <c r="Z64"/>
      <c r="AA64"/>
      <c r="AB64"/>
    </row>
    <row r="65" spans="1:28" x14ac:dyDescent="0.25">
      <c r="A65" t="s">
        <v>145</v>
      </c>
      <c r="B65" t="s">
        <v>146</v>
      </c>
      <c r="C65" t="s">
        <v>720</v>
      </c>
      <c r="D65">
        <v>3520</v>
      </c>
      <c r="E65" t="s">
        <v>7</v>
      </c>
      <c r="F65" s="6">
        <v>20485</v>
      </c>
      <c r="G65" t="s">
        <v>8</v>
      </c>
      <c r="H65" t="s">
        <v>9</v>
      </c>
      <c r="I65" s="6">
        <v>43006</v>
      </c>
      <c r="K65" t="s">
        <v>10</v>
      </c>
      <c r="L65" t="s">
        <v>11</v>
      </c>
      <c r="M65" t="s">
        <v>12</v>
      </c>
      <c r="N65" t="s">
        <v>23</v>
      </c>
      <c r="O65" t="s">
        <v>19</v>
      </c>
      <c r="P65">
        <v>5</v>
      </c>
      <c r="Q65">
        <v>4</v>
      </c>
      <c r="R65">
        <v>0</v>
      </c>
      <c r="S65" s="6">
        <v>42705</v>
      </c>
      <c r="T65">
        <v>2017</v>
      </c>
      <c r="U65" s="147"/>
      <c r="V65" s="73">
        <f t="shared" si="0"/>
        <v>2.2602739726027399</v>
      </c>
      <c r="Y65"/>
      <c r="Z65"/>
      <c r="AA65"/>
      <c r="AB65"/>
    </row>
    <row r="66" spans="1:28" x14ac:dyDescent="0.25">
      <c r="A66" t="s">
        <v>147</v>
      </c>
      <c r="B66" t="s">
        <v>148</v>
      </c>
      <c r="C66" t="s">
        <v>720</v>
      </c>
      <c r="D66">
        <v>4345</v>
      </c>
      <c r="E66" t="s">
        <v>7</v>
      </c>
      <c r="F66" s="6">
        <v>33879</v>
      </c>
      <c r="G66" t="s">
        <v>8</v>
      </c>
      <c r="H66" t="s">
        <v>9</v>
      </c>
      <c r="I66" s="6">
        <v>43623</v>
      </c>
      <c r="K66" t="s">
        <v>10</v>
      </c>
      <c r="L66" t="s">
        <v>11</v>
      </c>
      <c r="M66" t="s">
        <v>12</v>
      </c>
      <c r="N66" t="s">
        <v>23</v>
      </c>
      <c r="O66" t="s">
        <v>19</v>
      </c>
      <c r="P66">
        <v>4.12</v>
      </c>
      <c r="Q66">
        <v>5</v>
      </c>
      <c r="R66">
        <v>0</v>
      </c>
      <c r="S66" s="6">
        <v>42705</v>
      </c>
      <c r="T66">
        <v>2019</v>
      </c>
      <c r="U66" s="147"/>
      <c r="V66" s="73">
        <f t="shared" ref="V66:V129" si="1">IF(L66="Ativo",("01/01/2020" - I66)/365,(J66-I66)/365)</f>
        <v>0.56986301369863013</v>
      </c>
      <c r="Y66"/>
      <c r="Z66"/>
      <c r="AA66"/>
      <c r="AB66"/>
    </row>
    <row r="67" spans="1:28" x14ac:dyDescent="0.25">
      <c r="A67" t="s">
        <v>149</v>
      </c>
      <c r="B67" t="s">
        <v>150</v>
      </c>
      <c r="C67" t="s">
        <v>720</v>
      </c>
      <c r="D67">
        <v>4180</v>
      </c>
      <c r="E67" t="s">
        <v>7</v>
      </c>
      <c r="F67" s="6">
        <v>34708</v>
      </c>
      <c r="G67" t="s">
        <v>8</v>
      </c>
      <c r="H67" t="s">
        <v>22</v>
      </c>
      <c r="I67" s="6">
        <v>43188</v>
      </c>
      <c r="K67" t="s">
        <v>10</v>
      </c>
      <c r="L67" t="s">
        <v>11</v>
      </c>
      <c r="M67" t="s">
        <v>12</v>
      </c>
      <c r="N67" t="s">
        <v>29</v>
      </c>
      <c r="O67" t="s">
        <v>19</v>
      </c>
      <c r="P67">
        <v>3.73</v>
      </c>
      <c r="Q67">
        <v>3</v>
      </c>
      <c r="R67">
        <v>0</v>
      </c>
      <c r="S67" s="6">
        <v>42705</v>
      </c>
      <c r="T67">
        <v>2018</v>
      </c>
      <c r="U67" s="147"/>
      <c r="V67" s="73">
        <f t="shared" si="1"/>
        <v>1.7616438356164383</v>
      </c>
      <c r="Y67"/>
      <c r="Z67"/>
      <c r="AA67"/>
      <c r="AB67"/>
    </row>
    <row r="68" spans="1:28" x14ac:dyDescent="0.25">
      <c r="A68" t="s">
        <v>151</v>
      </c>
      <c r="B68" t="s">
        <v>152</v>
      </c>
      <c r="C68" t="s">
        <v>720</v>
      </c>
      <c r="D68">
        <v>5280</v>
      </c>
      <c r="E68" t="s">
        <v>7</v>
      </c>
      <c r="F68" s="6">
        <v>30032</v>
      </c>
      <c r="G68" t="s">
        <v>8</v>
      </c>
      <c r="H68" t="s">
        <v>22</v>
      </c>
      <c r="I68" s="6">
        <v>41970</v>
      </c>
      <c r="K68" t="s">
        <v>10</v>
      </c>
      <c r="L68" t="s">
        <v>11</v>
      </c>
      <c r="M68" t="s">
        <v>12</v>
      </c>
      <c r="N68" t="s">
        <v>18</v>
      </c>
      <c r="O68" t="s">
        <v>19</v>
      </c>
      <c r="P68">
        <v>4.2</v>
      </c>
      <c r="Q68">
        <v>4</v>
      </c>
      <c r="R68">
        <v>0</v>
      </c>
      <c r="S68" s="6">
        <v>42705</v>
      </c>
      <c r="T68">
        <v>2014</v>
      </c>
      <c r="U68" s="147"/>
      <c r="V68" s="73">
        <f t="shared" si="1"/>
        <v>5.0986301369863014</v>
      </c>
      <c r="Y68"/>
      <c r="Z68"/>
      <c r="AA68"/>
      <c r="AB68"/>
    </row>
    <row r="69" spans="1:28" x14ac:dyDescent="0.25">
      <c r="A69" t="s">
        <v>153</v>
      </c>
      <c r="B69" t="s">
        <v>154</v>
      </c>
      <c r="C69" t="s">
        <v>720</v>
      </c>
      <c r="D69">
        <v>4180</v>
      </c>
      <c r="E69" t="s">
        <v>7</v>
      </c>
      <c r="F69" s="6">
        <v>29603</v>
      </c>
      <c r="G69" t="s">
        <v>17</v>
      </c>
      <c r="H69" t="s">
        <v>9</v>
      </c>
      <c r="I69" s="6">
        <v>42642</v>
      </c>
      <c r="K69" t="s">
        <v>10</v>
      </c>
      <c r="L69" t="s">
        <v>11</v>
      </c>
      <c r="M69" t="s">
        <v>12</v>
      </c>
      <c r="N69" t="s">
        <v>13</v>
      </c>
      <c r="O69" t="s">
        <v>19</v>
      </c>
      <c r="P69">
        <v>3.07</v>
      </c>
      <c r="Q69">
        <v>4</v>
      </c>
      <c r="R69">
        <v>0</v>
      </c>
      <c r="S69" s="6">
        <v>42705</v>
      </c>
      <c r="T69">
        <v>2016</v>
      </c>
      <c r="U69" s="147"/>
      <c r="V69" s="73">
        <f t="shared" si="1"/>
        <v>3.2575342465753425</v>
      </c>
      <c r="Y69"/>
      <c r="Z69"/>
      <c r="AA69"/>
      <c r="AB69"/>
    </row>
    <row r="70" spans="1:28" x14ac:dyDescent="0.25">
      <c r="A70" t="s">
        <v>155</v>
      </c>
      <c r="B70" t="s">
        <v>156</v>
      </c>
      <c r="C70" t="s">
        <v>720</v>
      </c>
      <c r="D70">
        <v>4400</v>
      </c>
      <c r="E70" t="s">
        <v>7</v>
      </c>
      <c r="F70" s="6">
        <v>29850</v>
      </c>
      <c r="G70" t="s">
        <v>8</v>
      </c>
      <c r="H70" t="s">
        <v>9</v>
      </c>
      <c r="I70" s="6">
        <v>43188</v>
      </c>
      <c r="K70" t="s">
        <v>10</v>
      </c>
      <c r="L70" t="s">
        <v>11</v>
      </c>
      <c r="M70" t="s">
        <v>12</v>
      </c>
      <c r="N70" t="s">
        <v>23</v>
      </c>
      <c r="O70" t="s">
        <v>19</v>
      </c>
      <c r="P70">
        <v>5</v>
      </c>
      <c r="Q70">
        <v>4</v>
      </c>
      <c r="R70">
        <v>0</v>
      </c>
      <c r="S70" s="6">
        <v>42705</v>
      </c>
      <c r="T70">
        <v>2018</v>
      </c>
      <c r="U70" s="147"/>
      <c r="V70" s="73">
        <f t="shared" si="1"/>
        <v>1.7616438356164383</v>
      </c>
      <c r="Y70"/>
      <c r="Z70"/>
      <c r="AA70"/>
      <c r="AB70"/>
    </row>
    <row r="71" spans="1:28" x14ac:dyDescent="0.25">
      <c r="A71" t="s">
        <v>157</v>
      </c>
      <c r="B71" t="s">
        <v>158</v>
      </c>
      <c r="C71" t="s">
        <v>722</v>
      </c>
      <c r="D71">
        <v>4840</v>
      </c>
      <c r="E71" t="s">
        <v>7</v>
      </c>
      <c r="F71" s="6">
        <v>31008</v>
      </c>
      <c r="G71" t="s">
        <v>17</v>
      </c>
      <c r="H71" t="s">
        <v>9</v>
      </c>
      <c r="I71" s="6">
        <v>42782</v>
      </c>
      <c r="K71" t="s">
        <v>10</v>
      </c>
      <c r="L71" t="s">
        <v>11</v>
      </c>
      <c r="M71" t="s">
        <v>12</v>
      </c>
      <c r="N71" t="s">
        <v>13</v>
      </c>
      <c r="O71" t="s">
        <v>24</v>
      </c>
      <c r="P71">
        <v>4.25</v>
      </c>
      <c r="Q71">
        <v>3</v>
      </c>
      <c r="R71">
        <v>0</v>
      </c>
      <c r="S71" s="6">
        <v>42705</v>
      </c>
      <c r="T71">
        <v>2017</v>
      </c>
      <c r="U71" s="147"/>
      <c r="V71" s="73">
        <f t="shared" si="1"/>
        <v>2.8739726027397259</v>
      </c>
      <c r="Y71"/>
      <c r="Z71"/>
      <c r="AA71"/>
      <c r="AB71"/>
    </row>
    <row r="72" spans="1:28" x14ac:dyDescent="0.25">
      <c r="A72" t="s">
        <v>159</v>
      </c>
      <c r="B72" t="s">
        <v>160</v>
      </c>
      <c r="C72" t="s">
        <v>720</v>
      </c>
      <c r="D72">
        <v>4180</v>
      </c>
      <c r="E72" t="s">
        <v>7</v>
      </c>
      <c r="F72" s="6">
        <v>31967</v>
      </c>
      <c r="G72" t="s">
        <v>17</v>
      </c>
      <c r="H72" t="s">
        <v>22</v>
      </c>
      <c r="I72" s="6">
        <v>43220</v>
      </c>
      <c r="K72" t="s">
        <v>10</v>
      </c>
      <c r="L72" t="s">
        <v>11</v>
      </c>
      <c r="M72" t="s">
        <v>12</v>
      </c>
      <c r="N72" t="s">
        <v>18</v>
      </c>
      <c r="O72" t="s">
        <v>19</v>
      </c>
      <c r="P72">
        <v>4.3600000000000003</v>
      </c>
      <c r="Q72">
        <v>5</v>
      </c>
      <c r="R72">
        <v>0</v>
      </c>
      <c r="S72" s="6">
        <v>42705</v>
      </c>
      <c r="T72">
        <v>2018</v>
      </c>
      <c r="U72" s="147"/>
      <c r="V72" s="73">
        <f t="shared" si="1"/>
        <v>1.6739726027397259</v>
      </c>
      <c r="Y72"/>
      <c r="Z72"/>
      <c r="AA72"/>
      <c r="AB72"/>
    </row>
    <row r="73" spans="1:28" x14ac:dyDescent="0.25">
      <c r="A73" t="s">
        <v>161</v>
      </c>
      <c r="B73" t="s">
        <v>162</v>
      </c>
      <c r="C73" t="s">
        <v>720</v>
      </c>
      <c r="D73">
        <v>4400</v>
      </c>
      <c r="E73" t="s">
        <v>7</v>
      </c>
      <c r="F73" s="6">
        <v>33027</v>
      </c>
      <c r="G73" t="s">
        <v>8</v>
      </c>
      <c r="H73" t="s">
        <v>9</v>
      </c>
      <c r="I73" s="6">
        <v>43226</v>
      </c>
      <c r="K73" t="s">
        <v>10</v>
      </c>
      <c r="L73" t="s">
        <v>11</v>
      </c>
      <c r="M73" t="s">
        <v>12</v>
      </c>
      <c r="N73" t="s">
        <v>23</v>
      </c>
      <c r="O73" t="s">
        <v>19</v>
      </c>
      <c r="P73">
        <v>3.21</v>
      </c>
      <c r="Q73">
        <v>3</v>
      </c>
      <c r="R73">
        <v>0</v>
      </c>
      <c r="S73" s="6">
        <v>42705</v>
      </c>
      <c r="T73">
        <v>2018</v>
      </c>
      <c r="U73" s="147"/>
      <c r="V73" s="73">
        <f t="shared" si="1"/>
        <v>1.6575342465753424</v>
      </c>
      <c r="Y73"/>
      <c r="Z73"/>
      <c r="AA73"/>
      <c r="AB73"/>
    </row>
    <row r="74" spans="1:28" x14ac:dyDescent="0.25">
      <c r="A74" t="s">
        <v>163</v>
      </c>
      <c r="B74" t="s">
        <v>164</v>
      </c>
      <c r="C74" t="s">
        <v>720</v>
      </c>
      <c r="D74">
        <v>4840</v>
      </c>
      <c r="E74" t="s">
        <v>7</v>
      </c>
      <c r="F74" s="6">
        <v>32377</v>
      </c>
      <c r="G74" t="s">
        <v>17</v>
      </c>
      <c r="H74" t="s">
        <v>9</v>
      </c>
      <c r="I74" s="6">
        <v>42588</v>
      </c>
      <c r="K74" t="s">
        <v>10</v>
      </c>
      <c r="L74" t="s">
        <v>11</v>
      </c>
      <c r="M74" t="s">
        <v>12</v>
      </c>
      <c r="N74" t="s">
        <v>23</v>
      </c>
      <c r="O74" t="s">
        <v>19</v>
      </c>
      <c r="P74">
        <v>3.8</v>
      </c>
      <c r="Q74">
        <v>5</v>
      </c>
      <c r="R74">
        <v>0</v>
      </c>
      <c r="S74" s="6">
        <v>42705</v>
      </c>
      <c r="T74">
        <v>2016</v>
      </c>
      <c r="U74" s="147"/>
      <c r="V74" s="73">
        <f t="shared" si="1"/>
        <v>3.4054794520547946</v>
      </c>
      <c r="Y74"/>
      <c r="Z74"/>
      <c r="AA74"/>
      <c r="AB74"/>
    </row>
    <row r="75" spans="1:28" x14ac:dyDescent="0.25">
      <c r="A75" t="s">
        <v>165</v>
      </c>
      <c r="B75" t="s">
        <v>166</v>
      </c>
      <c r="C75" t="s">
        <v>719</v>
      </c>
      <c r="D75">
        <v>4840</v>
      </c>
      <c r="E75" t="s">
        <v>7</v>
      </c>
      <c r="F75" s="6">
        <v>28824</v>
      </c>
      <c r="G75" t="s">
        <v>8</v>
      </c>
      <c r="H75" t="s">
        <v>22</v>
      </c>
      <c r="I75" s="6">
        <v>41970</v>
      </c>
      <c r="K75" t="s">
        <v>10</v>
      </c>
      <c r="L75" t="s">
        <v>11</v>
      </c>
      <c r="M75" t="s">
        <v>12</v>
      </c>
      <c r="N75" t="s">
        <v>23</v>
      </c>
      <c r="O75" t="s">
        <v>14</v>
      </c>
      <c r="P75">
        <v>4.3600000000000003</v>
      </c>
      <c r="Q75">
        <v>5</v>
      </c>
      <c r="R75">
        <v>0</v>
      </c>
      <c r="S75" s="6">
        <v>42705</v>
      </c>
      <c r="T75">
        <v>2014</v>
      </c>
      <c r="U75" s="147"/>
      <c r="V75" s="73">
        <f t="shared" si="1"/>
        <v>5.0986301369863014</v>
      </c>
      <c r="Y75"/>
      <c r="Z75"/>
      <c r="AA75"/>
      <c r="AB75"/>
    </row>
    <row r="76" spans="1:28" x14ac:dyDescent="0.25">
      <c r="A76" t="s">
        <v>167</v>
      </c>
      <c r="B76" t="s">
        <v>168</v>
      </c>
      <c r="C76" t="s">
        <v>719</v>
      </c>
      <c r="D76">
        <v>3520</v>
      </c>
      <c r="E76" t="s">
        <v>7</v>
      </c>
      <c r="F76" s="6">
        <v>27300</v>
      </c>
      <c r="G76" t="s">
        <v>17</v>
      </c>
      <c r="H76" t="s">
        <v>9</v>
      </c>
      <c r="I76" s="6">
        <v>41949</v>
      </c>
      <c r="K76" t="s">
        <v>10</v>
      </c>
      <c r="L76" t="s">
        <v>11</v>
      </c>
      <c r="M76" t="s">
        <v>12</v>
      </c>
      <c r="N76" t="s">
        <v>29</v>
      </c>
      <c r="O76" t="s">
        <v>14</v>
      </c>
      <c r="P76">
        <v>1.83</v>
      </c>
      <c r="Q76">
        <v>4</v>
      </c>
      <c r="R76">
        <v>0</v>
      </c>
      <c r="S76" s="6">
        <v>42705</v>
      </c>
      <c r="T76">
        <v>2014</v>
      </c>
      <c r="U76" s="147"/>
      <c r="V76" s="73">
        <f t="shared" si="1"/>
        <v>5.1561643835616442</v>
      </c>
      <c r="Y76"/>
      <c r="Z76"/>
      <c r="AA76"/>
      <c r="AB76"/>
    </row>
    <row r="77" spans="1:28" x14ac:dyDescent="0.25">
      <c r="A77" t="s">
        <v>169</v>
      </c>
      <c r="B77" t="s">
        <v>170</v>
      </c>
      <c r="C77" t="s">
        <v>719</v>
      </c>
      <c r="D77">
        <v>3300</v>
      </c>
      <c r="E77" t="s">
        <v>7</v>
      </c>
      <c r="F77" s="6">
        <v>26362</v>
      </c>
      <c r="G77" t="s">
        <v>8</v>
      </c>
      <c r="H77" t="s">
        <v>9</v>
      </c>
      <c r="I77" s="6">
        <v>42373</v>
      </c>
      <c r="K77" t="s">
        <v>10</v>
      </c>
      <c r="L77" t="s">
        <v>11</v>
      </c>
      <c r="M77" t="s">
        <v>12</v>
      </c>
      <c r="N77" t="s">
        <v>29</v>
      </c>
      <c r="O77" t="s">
        <v>14</v>
      </c>
      <c r="P77">
        <v>1.1200000000000001</v>
      </c>
      <c r="Q77">
        <v>3.5</v>
      </c>
      <c r="R77">
        <v>0</v>
      </c>
      <c r="S77" s="6">
        <v>42705</v>
      </c>
      <c r="T77">
        <v>2016</v>
      </c>
      <c r="U77" s="147"/>
      <c r="V77" s="73">
        <f t="shared" si="1"/>
        <v>3.9945205479452053</v>
      </c>
      <c r="Y77"/>
      <c r="Z77"/>
      <c r="AA77"/>
      <c r="AB77"/>
    </row>
    <row r="78" spans="1:28" x14ac:dyDescent="0.25">
      <c r="A78" t="s">
        <v>171</v>
      </c>
      <c r="B78" t="s">
        <v>172</v>
      </c>
      <c r="C78" t="s">
        <v>722</v>
      </c>
      <c r="D78">
        <v>4400</v>
      </c>
      <c r="E78" t="s">
        <v>7</v>
      </c>
      <c r="F78" s="6">
        <v>26820</v>
      </c>
      <c r="G78" t="s">
        <v>8</v>
      </c>
      <c r="H78" t="s">
        <v>9</v>
      </c>
      <c r="I78" s="6">
        <v>43562</v>
      </c>
      <c r="K78" t="s">
        <v>10</v>
      </c>
      <c r="L78" t="s">
        <v>11</v>
      </c>
      <c r="M78" t="s">
        <v>12</v>
      </c>
      <c r="N78" t="s">
        <v>13</v>
      </c>
      <c r="O78" t="s">
        <v>24</v>
      </c>
      <c r="P78">
        <v>1.1200000000000001</v>
      </c>
      <c r="Q78">
        <v>4</v>
      </c>
      <c r="R78">
        <v>0</v>
      </c>
      <c r="S78" s="6">
        <v>42705</v>
      </c>
      <c r="T78">
        <v>2019</v>
      </c>
      <c r="U78" s="147"/>
      <c r="V78" s="73">
        <f t="shared" si="1"/>
        <v>0.73698630136986298</v>
      </c>
      <c r="Y78"/>
      <c r="Z78"/>
      <c r="AA78"/>
      <c r="AB78"/>
    </row>
    <row r="79" spans="1:28" x14ac:dyDescent="0.25">
      <c r="A79" t="s">
        <v>173</v>
      </c>
      <c r="B79" t="s">
        <v>174</v>
      </c>
      <c r="C79" t="s">
        <v>720</v>
      </c>
      <c r="D79">
        <v>4840</v>
      </c>
      <c r="E79" t="s">
        <v>7</v>
      </c>
      <c r="F79" s="6">
        <v>27699</v>
      </c>
      <c r="G79" t="s">
        <v>8</v>
      </c>
      <c r="H79" t="s">
        <v>9</v>
      </c>
      <c r="I79" s="6">
        <v>41066</v>
      </c>
      <c r="K79" t="s">
        <v>10</v>
      </c>
      <c r="L79" t="s">
        <v>11</v>
      </c>
      <c r="M79" t="s">
        <v>12</v>
      </c>
      <c r="N79" t="s">
        <v>29</v>
      </c>
      <c r="O79" t="s">
        <v>19</v>
      </c>
      <c r="P79">
        <v>4.46</v>
      </c>
      <c r="Q79">
        <v>3</v>
      </c>
      <c r="R79">
        <v>0</v>
      </c>
      <c r="S79" s="6">
        <v>42705</v>
      </c>
      <c r="T79">
        <v>2012</v>
      </c>
      <c r="U79" s="147"/>
      <c r="V79" s="73">
        <f t="shared" si="1"/>
        <v>7.5753424657534243</v>
      </c>
      <c r="Y79"/>
      <c r="Z79"/>
      <c r="AA79"/>
      <c r="AB79"/>
    </row>
    <row r="80" spans="1:28" x14ac:dyDescent="0.25">
      <c r="A80" t="s">
        <v>175</v>
      </c>
      <c r="B80" t="s">
        <v>176</v>
      </c>
      <c r="C80" t="s">
        <v>720</v>
      </c>
      <c r="D80">
        <v>4400</v>
      </c>
      <c r="E80" t="s">
        <v>7</v>
      </c>
      <c r="F80" s="6">
        <v>29514</v>
      </c>
      <c r="G80" t="s">
        <v>8</v>
      </c>
      <c r="H80" t="s">
        <v>22</v>
      </c>
      <c r="I80" s="6">
        <v>43146</v>
      </c>
      <c r="K80" t="s">
        <v>10</v>
      </c>
      <c r="L80" t="s">
        <v>11</v>
      </c>
      <c r="M80" t="s">
        <v>12</v>
      </c>
      <c r="N80" t="s">
        <v>23</v>
      </c>
      <c r="O80" t="s">
        <v>19</v>
      </c>
      <c r="P80">
        <v>5</v>
      </c>
      <c r="Q80">
        <v>3</v>
      </c>
      <c r="R80">
        <v>0</v>
      </c>
      <c r="S80" s="6">
        <v>42705</v>
      </c>
      <c r="T80">
        <v>2018</v>
      </c>
      <c r="U80" s="147"/>
      <c r="V80" s="73">
        <f t="shared" si="1"/>
        <v>1.8767123287671232</v>
      </c>
      <c r="Y80"/>
      <c r="Z80"/>
      <c r="AA80"/>
      <c r="AB80"/>
    </row>
    <row r="81" spans="1:28" x14ac:dyDescent="0.25">
      <c r="A81" t="s">
        <v>177</v>
      </c>
      <c r="B81" t="s">
        <v>178</v>
      </c>
      <c r="C81" t="s">
        <v>720</v>
      </c>
      <c r="D81">
        <v>4620</v>
      </c>
      <c r="E81" t="s">
        <v>7</v>
      </c>
      <c r="F81" s="6">
        <v>30166</v>
      </c>
      <c r="G81" t="s">
        <v>17</v>
      </c>
      <c r="H81" t="s">
        <v>22</v>
      </c>
      <c r="I81" s="6">
        <v>43073</v>
      </c>
      <c r="K81" t="s">
        <v>10</v>
      </c>
      <c r="L81" t="s">
        <v>11</v>
      </c>
      <c r="M81" t="s">
        <v>12</v>
      </c>
      <c r="N81" t="s">
        <v>29</v>
      </c>
      <c r="O81" t="s">
        <v>19</v>
      </c>
      <c r="P81">
        <v>5</v>
      </c>
      <c r="Q81">
        <v>5</v>
      </c>
      <c r="R81">
        <v>0</v>
      </c>
      <c r="S81" s="6">
        <v>42705</v>
      </c>
      <c r="T81">
        <v>2017</v>
      </c>
      <c r="U81" s="147"/>
      <c r="V81" s="73">
        <f t="shared" si="1"/>
        <v>2.0767123287671234</v>
      </c>
      <c r="Y81"/>
      <c r="Z81"/>
      <c r="AA81"/>
      <c r="AB81"/>
    </row>
    <row r="82" spans="1:28" x14ac:dyDescent="0.25">
      <c r="A82" t="s">
        <v>179</v>
      </c>
      <c r="B82" t="s">
        <v>180</v>
      </c>
      <c r="C82" t="s">
        <v>720</v>
      </c>
      <c r="D82">
        <v>4400</v>
      </c>
      <c r="E82" t="s">
        <v>7</v>
      </c>
      <c r="F82" s="6">
        <v>27331</v>
      </c>
      <c r="G82" t="s">
        <v>8</v>
      </c>
      <c r="H82" t="s">
        <v>9</v>
      </c>
      <c r="I82" s="6">
        <v>42684</v>
      </c>
      <c r="K82" t="s">
        <v>10</v>
      </c>
      <c r="L82" t="s">
        <v>11</v>
      </c>
      <c r="M82" t="s">
        <v>12</v>
      </c>
      <c r="N82" t="s">
        <v>29</v>
      </c>
      <c r="O82" t="s">
        <v>19</v>
      </c>
      <c r="P82">
        <v>2.83</v>
      </c>
      <c r="Q82">
        <v>5</v>
      </c>
      <c r="R82">
        <v>0</v>
      </c>
      <c r="S82" s="6">
        <v>42705</v>
      </c>
      <c r="T82">
        <v>2016</v>
      </c>
      <c r="U82" s="147"/>
      <c r="V82" s="73">
        <f t="shared" si="1"/>
        <v>3.1424657534246574</v>
      </c>
      <c r="Y82"/>
      <c r="Z82"/>
      <c r="AA82"/>
      <c r="AB82"/>
    </row>
    <row r="83" spans="1:28" x14ac:dyDescent="0.25">
      <c r="A83" t="s">
        <v>181</v>
      </c>
      <c r="B83" t="s">
        <v>182</v>
      </c>
      <c r="C83" t="s">
        <v>720</v>
      </c>
      <c r="D83">
        <v>5280</v>
      </c>
      <c r="E83" t="s">
        <v>7</v>
      </c>
      <c r="F83" s="6">
        <v>29107</v>
      </c>
      <c r="G83" t="s">
        <v>8</v>
      </c>
      <c r="H83" t="s">
        <v>22</v>
      </c>
      <c r="I83" s="6">
        <v>42600</v>
      </c>
      <c r="K83" t="s">
        <v>10</v>
      </c>
      <c r="L83" t="s">
        <v>11</v>
      </c>
      <c r="M83" t="s">
        <v>12</v>
      </c>
      <c r="N83" t="s">
        <v>29</v>
      </c>
      <c r="O83" t="s">
        <v>19</v>
      </c>
      <c r="P83">
        <v>1.71</v>
      </c>
      <c r="Q83">
        <v>5</v>
      </c>
      <c r="R83">
        <v>0</v>
      </c>
      <c r="S83" s="6">
        <v>42705</v>
      </c>
      <c r="T83">
        <v>2016</v>
      </c>
      <c r="U83" s="147"/>
      <c r="V83" s="73">
        <f t="shared" si="1"/>
        <v>3.3726027397260272</v>
      </c>
      <c r="Y83"/>
      <c r="Z83"/>
      <c r="AA83"/>
      <c r="AB83"/>
    </row>
    <row r="84" spans="1:28" x14ac:dyDescent="0.25">
      <c r="A84" t="s">
        <v>183</v>
      </c>
      <c r="B84" t="s">
        <v>184</v>
      </c>
      <c r="C84" t="s">
        <v>720</v>
      </c>
      <c r="D84">
        <v>3740</v>
      </c>
      <c r="E84" t="s">
        <v>7</v>
      </c>
      <c r="F84" s="6">
        <v>30835</v>
      </c>
      <c r="G84" t="s">
        <v>17</v>
      </c>
      <c r="H84" t="s">
        <v>9</v>
      </c>
      <c r="I84" s="6">
        <v>42588</v>
      </c>
      <c r="K84" t="s">
        <v>10</v>
      </c>
      <c r="L84" t="s">
        <v>11</v>
      </c>
      <c r="M84" t="s">
        <v>12</v>
      </c>
      <c r="N84" t="s">
        <v>13</v>
      </c>
      <c r="O84" t="s">
        <v>19</v>
      </c>
      <c r="P84">
        <v>1.0900000000000001</v>
      </c>
      <c r="Q84">
        <v>4</v>
      </c>
      <c r="R84">
        <v>0</v>
      </c>
      <c r="S84" s="6">
        <v>42705</v>
      </c>
      <c r="T84">
        <v>2016</v>
      </c>
      <c r="U84" s="147"/>
      <c r="V84" s="73">
        <f t="shared" si="1"/>
        <v>3.4054794520547946</v>
      </c>
      <c r="Y84"/>
      <c r="Z84"/>
      <c r="AA84"/>
      <c r="AB84"/>
    </row>
    <row r="85" spans="1:28" x14ac:dyDescent="0.25">
      <c r="A85" t="s">
        <v>185</v>
      </c>
      <c r="B85" t="s">
        <v>186</v>
      </c>
      <c r="C85" t="s">
        <v>720</v>
      </c>
      <c r="D85">
        <v>3344</v>
      </c>
      <c r="E85" t="s">
        <v>7</v>
      </c>
      <c r="F85" s="6">
        <v>29495</v>
      </c>
      <c r="G85" t="s">
        <v>8</v>
      </c>
      <c r="H85" t="s">
        <v>9</v>
      </c>
      <c r="I85" s="6">
        <v>42642</v>
      </c>
      <c r="K85" t="s">
        <v>10</v>
      </c>
      <c r="L85" t="s">
        <v>11</v>
      </c>
      <c r="M85" t="s">
        <v>12</v>
      </c>
      <c r="N85" t="s">
        <v>23</v>
      </c>
      <c r="O85" t="s">
        <v>19</v>
      </c>
      <c r="P85">
        <v>5</v>
      </c>
      <c r="Q85">
        <v>5</v>
      </c>
      <c r="R85">
        <v>0</v>
      </c>
      <c r="S85" s="6">
        <v>42705</v>
      </c>
      <c r="T85">
        <v>2016</v>
      </c>
      <c r="U85" s="147"/>
      <c r="V85" s="73">
        <f t="shared" si="1"/>
        <v>3.2575342465753425</v>
      </c>
      <c r="Y85"/>
      <c r="Z85"/>
      <c r="AA85"/>
      <c r="AB85"/>
    </row>
    <row r="86" spans="1:28" x14ac:dyDescent="0.25">
      <c r="A86" t="s">
        <v>187</v>
      </c>
      <c r="B86" t="s">
        <v>188</v>
      </c>
      <c r="C86" t="s">
        <v>720</v>
      </c>
      <c r="D86">
        <v>5400</v>
      </c>
      <c r="E86" t="s">
        <v>189</v>
      </c>
      <c r="F86" s="6">
        <v>24971</v>
      </c>
      <c r="G86" t="s">
        <v>8</v>
      </c>
      <c r="H86" t="s">
        <v>9</v>
      </c>
      <c r="I86" s="6">
        <v>42964</v>
      </c>
      <c r="K86" t="s">
        <v>10</v>
      </c>
      <c r="L86" t="s">
        <v>11</v>
      </c>
      <c r="M86" t="s">
        <v>190</v>
      </c>
      <c r="N86" t="s">
        <v>13</v>
      </c>
      <c r="O86" t="s">
        <v>19</v>
      </c>
      <c r="P86">
        <v>5</v>
      </c>
      <c r="Q86">
        <v>5</v>
      </c>
      <c r="R86">
        <v>0</v>
      </c>
      <c r="S86" s="6">
        <v>42705</v>
      </c>
      <c r="T86">
        <v>2017</v>
      </c>
      <c r="U86" s="147"/>
      <c r="V86" s="73">
        <f t="shared" si="1"/>
        <v>2.3753424657534246</v>
      </c>
      <c r="Y86"/>
      <c r="Z86"/>
      <c r="AA86"/>
      <c r="AB86"/>
    </row>
    <row r="87" spans="1:28" x14ac:dyDescent="0.25">
      <c r="A87" t="s">
        <v>191</v>
      </c>
      <c r="B87" t="s">
        <v>192</v>
      </c>
      <c r="C87" t="s">
        <v>721</v>
      </c>
      <c r="D87">
        <v>5400</v>
      </c>
      <c r="E87" t="s">
        <v>189</v>
      </c>
      <c r="F87" s="6">
        <v>33736</v>
      </c>
      <c r="G87" t="s">
        <v>8</v>
      </c>
      <c r="H87" t="s">
        <v>9</v>
      </c>
      <c r="I87" s="6">
        <v>42054</v>
      </c>
      <c r="K87" t="s">
        <v>10</v>
      </c>
      <c r="L87" t="s">
        <v>11</v>
      </c>
      <c r="M87" t="s">
        <v>190</v>
      </c>
      <c r="N87" t="s">
        <v>13</v>
      </c>
      <c r="O87" t="s">
        <v>24</v>
      </c>
      <c r="P87">
        <v>2.2999999999999998</v>
      </c>
      <c r="Q87">
        <v>1</v>
      </c>
      <c r="R87">
        <v>0</v>
      </c>
      <c r="S87" s="6">
        <v>42705</v>
      </c>
      <c r="T87">
        <v>2015</v>
      </c>
      <c r="U87" s="147"/>
      <c r="V87" s="73">
        <f t="shared" si="1"/>
        <v>4.8684931506849312</v>
      </c>
      <c r="Y87"/>
      <c r="Z87"/>
      <c r="AA87"/>
      <c r="AB87"/>
    </row>
    <row r="88" spans="1:28" x14ac:dyDescent="0.25">
      <c r="A88" t="s">
        <v>193</v>
      </c>
      <c r="B88" t="s">
        <v>194</v>
      </c>
      <c r="C88" t="s">
        <v>720</v>
      </c>
      <c r="D88">
        <v>4250</v>
      </c>
      <c r="E88" t="s">
        <v>189</v>
      </c>
      <c r="F88" s="6">
        <v>34225</v>
      </c>
      <c r="G88" t="s">
        <v>17</v>
      </c>
      <c r="H88" t="s">
        <v>22</v>
      </c>
      <c r="I88" s="6">
        <v>42964</v>
      </c>
      <c r="K88" t="s">
        <v>10</v>
      </c>
      <c r="L88" t="s">
        <v>11</v>
      </c>
      <c r="M88" t="s">
        <v>190</v>
      </c>
      <c r="N88" t="s">
        <v>23</v>
      </c>
      <c r="O88" t="s">
        <v>19</v>
      </c>
      <c r="P88">
        <v>3.6</v>
      </c>
      <c r="Q88">
        <v>5</v>
      </c>
      <c r="R88">
        <v>0</v>
      </c>
      <c r="S88" s="6">
        <v>42705</v>
      </c>
      <c r="T88">
        <v>2017</v>
      </c>
      <c r="U88" s="147"/>
      <c r="V88" s="73">
        <f t="shared" si="1"/>
        <v>2.3753424657534246</v>
      </c>
      <c r="Y88"/>
      <c r="Z88"/>
      <c r="AA88"/>
      <c r="AB88"/>
    </row>
    <row r="89" spans="1:28" x14ac:dyDescent="0.25">
      <c r="A89" t="s">
        <v>195</v>
      </c>
      <c r="B89" t="s">
        <v>196</v>
      </c>
      <c r="C89" t="s">
        <v>720</v>
      </c>
      <c r="D89">
        <v>4250</v>
      </c>
      <c r="E89" t="s">
        <v>189</v>
      </c>
      <c r="F89" s="6">
        <v>27083</v>
      </c>
      <c r="G89" t="s">
        <v>17</v>
      </c>
      <c r="H89" t="s">
        <v>9</v>
      </c>
      <c r="I89" s="6">
        <v>41822</v>
      </c>
      <c r="K89" t="s">
        <v>10</v>
      </c>
      <c r="L89" t="s">
        <v>11</v>
      </c>
      <c r="M89" t="s">
        <v>190</v>
      </c>
      <c r="N89" t="s">
        <v>29</v>
      </c>
      <c r="O89" t="s">
        <v>19</v>
      </c>
      <c r="P89">
        <v>3.65</v>
      </c>
      <c r="Q89">
        <v>5</v>
      </c>
      <c r="R89">
        <v>0</v>
      </c>
      <c r="S89" s="6">
        <v>42705</v>
      </c>
      <c r="T89">
        <v>2014</v>
      </c>
      <c r="U89" s="147"/>
      <c r="V89" s="73">
        <f t="shared" si="1"/>
        <v>5.5041095890410956</v>
      </c>
      <c r="Y89"/>
      <c r="Z89"/>
      <c r="AA89"/>
      <c r="AB89"/>
    </row>
    <row r="90" spans="1:28" x14ac:dyDescent="0.25">
      <c r="A90" t="s">
        <v>197</v>
      </c>
      <c r="B90" t="s">
        <v>198</v>
      </c>
      <c r="C90" t="s">
        <v>720</v>
      </c>
      <c r="D90">
        <v>5400</v>
      </c>
      <c r="E90" t="s">
        <v>189</v>
      </c>
      <c r="F90" s="6">
        <v>21893</v>
      </c>
      <c r="G90" t="s">
        <v>17</v>
      </c>
      <c r="H90" t="s">
        <v>22</v>
      </c>
      <c r="I90" s="6">
        <v>43073</v>
      </c>
      <c r="K90" t="s">
        <v>10</v>
      </c>
      <c r="L90" t="s">
        <v>11</v>
      </c>
      <c r="M90" t="s">
        <v>190</v>
      </c>
      <c r="N90" t="s">
        <v>23</v>
      </c>
      <c r="O90" t="s">
        <v>19</v>
      </c>
      <c r="P90">
        <v>3.98</v>
      </c>
      <c r="Q90">
        <v>3</v>
      </c>
      <c r="R90">
        <v>0</v>
      </c>
      <c r="S90" s="6">
        <v>42705</v>
      </c>
      <c r="T90">
        <v>2017</v>
      </c>
      <c r="U90" s="147"/>
      <c r="V90" s="73">
        <f t="shared" si="1"/>
        <v>2.0767123287671234</v>
      </c>
      <c r="Y90"/>
      <c r="Z90"/>
      <c r="AA90"/>
      <c r="AB90"/>
    </row>
    <row r="91" spans="1:28" x14ac:dyDescent="0.25">
      <c r="A91" t="s">
        <v>199</v>
      </c>
      <c r="B91" t="s">
        <v>200</v>
      </c>
      <c r="C91" t="s">
        <v>720</v>
      </c>
      <c r="D91">
        <v>5400</v>
      </c>
      <c r="E91" t="s">
        <v>189</v>
      </c>
      <c r="F91" s="6">
        <v>34329</v>
      </c>
      <c r="G91" t="s">
        <v>17</v>
      </c>
      <c r="H91" t="s">
        <v>9</v>
      </c>
      <c r="I91" s="6">
        <v>42124</v>
      </c>
      <c r="K91" t="s">
        <v>10</v>
      </c>
      <c r="L91" t="s">
        <v>11</v>
      </c>
      <c r="M91" t="s">
        <v>190</v>
      </c>
      <c r="N91" t="s">
        <v>23</v>
      </c>
      <c r="O91" t="s">
        <v>19</v>
      </c>
      <c r="P91">
        <v>4.53</v>
      </c>
      <c r="Q91">
        <v>3</v>
      </c>
      <c r="R91">
        <v>0</v>
      </c>
      <c r="S91" s="6">
        <v>42705</v>
      </c>
      <c r="T91">
        <v>2015</v>
      </c>
      <c r="U91" s="147"/>
      <c r="V91" s="73">
        <f t="shared" si="1"/>
        <v>4.6767123287671231</v>
      </c>
      <c r="Y91"/>
      <c r="Z91"/>
      <c r="AA91"/>
      <c r="AB91"/>
    </row>
    <row r="92" spans="1:28" x14ac:dyDescent="0.25">
      <c r="A92" t="s">
        <v>201</v>
      </c>
      <c r="B92" t="s">
        <v>202</v>
      </c>
      <c r="C92" t="s">
        <v>721</v>
      </c>
      <c r="D92">
        <v>5500</v>
      </c>
      <c r="E92" t="s">
        <v>189</v>
      </c>
      <c r="F92" s="6">
        <v>29261</v>
      </c>
      <c r="G92" t="s">
        <v>17</v>
      </c>
      <c r="H92" t="s">
        <v>9</v>
      </c>
      <c r="I92" s="6">
        <v>43006</v>
      </c>
      <c r="K92" t="s">
        <v>10</v>
      </c>
      <c r="L92" t="s">
        <v>11</v>
      </c>
      <c r="M92" t="s">
        <v>190</v>
      </c>
      <c r="N92" t="s">
        <v>13</v>
      </c>
      <c r="O92" t="s">
        <v>24</v>
      </c>
      <c r="P92">
        <v>1.93</v>
      </c>
      <c r="Q92">
        <v>3</v>
      </c>
      <c r="R92">
        <v>0</v>
      </c>
      <c r="S92" s="6">
        <v>42705</v>
      </c>
      <c r="T92">
        <v>2017</v>
      </c>
      <c r="U92" s="147"/>
      <c r="V92" s="73">
        <f t="shared" si="1"/>
        <v>2.2602739726027399</v>
      </c>
      <c r="Y92"/>
      <c r="Z92"/>
      <c r="AA92"/>
      <c r="AB92"/>
    </row>
    <row r="93" spans="1:28" x14ac:dyDescent="0.25">
      <c r="A93" t="s">
        <v>203</v>
      </c>
      <c r="B93" t="s">
        <v>204</v>
      </c>
      <c r="C93" t="s">
        <v>720</v>
      </c>
      <c r="D93">
        <v>5400</v>
      </c>
      <c r="E93" t="s">
        <v>189</v>
      </c>
      <c r="F93" s="6">
        <v>31915</v>
      </c>
      <c r="G93" t="s">
        <v>17</v>
      </c>
      <c r="H93" t="s">
        <v>9</v>
      </c>
      <c r="I93" s="6">
        <v>43220</v>
      </c>
      <c r="K93" t="s">
        <v>10</v>
      </c>
      <c r="L93" t="s">
        <v>11</v>
      </c>
      <c r="M93" t="s">
        <v>190</v>
      </c>
      <c r="N93" t="s">
        <v>23</v>
      </c>
      <c r="O93" t="s">
        <v>19</v>
      </c>
      <c r="P93">
        <v>5</v>
      </c>
      <c r="Q93">
        <v>5</v>
      </c>
      <c r="R93">
        <v>0</v>
      </c>
      <c r="S93" s="6">
        <v>42705</v>
      </c>
      <c r="T93">
        <v>2018</v>
      </c>
      <c r="U93" s="147"/>
      <c r="V93" s="73">
        <f t="shared" si="1"/>
        <v>1.6739726027397259</v>
      </c>
      <c r="Y93"/>
      <c r="Z93"/>
      <c r="AA93"/>
      <c r="AB93"/>
    </row>
    <row r="94" spans="1:28" x14ac:dyDescent="0.25">
      <c r="A94" t="s">
        <v>205</v>
      </c>
      <c r="B94" t="s">
        <v>206</v>
      </c>
      <c r="C94" t="s">
        <v>720</v>
      </c>
      <c r="D94">
        <v>5350</v>
      </c>
      <c r="E94" t="s">
        <v>189</v>
      </c>
      <c r="F94" s="6">
        <v>34672</v>
      </c>
      <c r="G94" t="s">
        <v>8</v>
      </c>
      <c r="H94" t="s">
        <v>22</v>
      </c>
      <c r="I94" s="6">
        <v>41543</v>
      </c>
      <c r="K94" t="s">
        <v>10</v>
      </c>
      <c r="L94" t="s">
        <v>11</v>
      </c>
      <c r="M94" t="s">
        <v>190</v>
      </c>
      <c r="N94" t="s">
        <v>29</v>
      </c>
      <c r="O94" t="s">
        <v>19</v>
      </c>
      <c r="P94">
        <v>2</v>
      </c>
      <c r="Q94">
        <v>4</v>
      </c>
      <c r="R94">
        <v>0</v>
      </c>
      <c r="S94" s="6">
        <v>42705</v>
      </c>
      <c r="T94">
        <v>2013</v>
      </c>
      <c r="U94" s="147"/>
      <c r="V94" s="73">
        <f t="shared" si="1"/>
        <v>6.2684931506849315</v>
      </c>
      <c r="Y94"/>
      <c r="Z94"/>
      <c r="AA94"/>
      <c r="AB94"/>
    </row>
    <row r="95" spans="1:28" x14ac:dyDescent="0.25">
      <c r="A95" t="s">
        <v>207</v>
      </c>
      <c r="B95" t="s">
        <v>208</v>
      </c>
      <c r="C95" t="s">
        <v>720</v>
      </c>
      <c r="D95">
        <v>7500</v>
      </c>
      <c r="E95" t="s">
        <v>209</v>
      </c>
      <c r="F95" s="6">
        <v>35206</v>
      </c>
      <c r="G95" t="s">
        <v>8</v>
      </c>
      <c r="H95" t="s">
        <v>22</v>
      </c>
      <c r="I95" s="6">
        <v>41765</v>
      </c>
      <c r="K95" t="s">
        <v>10</v>
      </c>
      <c r="L95" t="s">
        <v>11</v>
      </c>
      <c r="M95" t="s">
        <v>190</v>
      </c>
      <c r="N95" t="s">
        <v>29</v>
      </c>
      <c r="O95" t="s">
        <v>19</v>
      </c>
      <c r="P95">
        <v>2.81</v>
      </c>
      <c r="Q95">
        <v>3</v>
      </c>
      <c r="R95">
        <v>0</v>
      </c>
      <c r="S95" s="6">
        <v>42705</v>
      </c>
      <c r="T95">
        <v>2014</v>
      </c>
      <c r="U95" s="147"/>
      <c r="V95" s="73">
        <f t="shared" si="1"/>
        <v>5.6602739726027398</v>
      </c>
      <c r="Y95"/>
      <c r="Z95"/>
      <c r="AA95"/>
      <c r="AB95"/>
    </row>
    <row r="96" spans="1:28" x14ac:dyDescent="0.25">
      <c r="A96" t="s">
        <v>210</v>
      </c>
      <c r="B96" t="s">
        <v>211</v>
      </c>
      <c r="C96" t="s">
        <v>720</v>
      </c>
      <c r="D96">
        <v>7500</v>
      </c>
      <c r="E96" t="s">
        <v>209</v>
      </c>
      <c r="F96" s="6">
        <v>34644</v>
      </c>
      <c r="G96" t="s">
        <v>17</v>
      </c>
      <c r="H96" t="s">
        <v>9</v>
      </c>
      <c r="I96" s="6">
        <v>42127</v>
      </c>
      <c r="K96" t="s">
        <v>10</v>
      </c>
      <c r="L96" t="s">
        <v>11</v>
      </c>
      <c r="M96" t="s">
        <v>190</v>
      </c>
      <c r="N96" t="s">
        <v>23</v>
      </c>
      <c r="O96" t="s">
        <v>19</v>
      </c>
      <c r="P96">
        <v>1.77</v>
      </c>
      <c r="Q96">
        <v>4</v>
      </c>
      <c r="R96">
        <v>0</v>
      </c>
      <c r="S96" s="6">
        <v>42705</v>
      </c>
      <c r="T96">
        <v>2015</v>
      </c>
      <c r="U96" s="147"/>
      <c r="V96" s="73">
        <f t="shared" si="1"/>
        <v>4.6684931506849319</v>
      </c>
      <c r="Y96"/>
      <c r="Z96"/>
      <c r="AA96"/>
      <c r="AB96"/>
    </row>
    <row r="97" spans="1:28" x14ac:dyDescent="0.25">
      <c r="A97" t="s">
        <v>212</v>
      </c>
      <c r="B97" t="s">
        <v>213</v>
      </c>
      <c r="C97" t="s">
        <v>720</v>
      </c>
      <c r="D97">
        <v>7500</v>
      </c>
      <c r="E97" t="s">
        <v>209</v>
      </c>
      <c r="F97" s="6">
        <v>29407</v>
      </c>
      <c r="G97" t="s">
        <v>17</v>
      </c>
      <c r="H97" t="s">
        <v>22</v>
      </c>
      <c r="I97" s="6">
        <v>43006</v>
      </c>
      <c r="K97" t="s">
        <v>10</v>
      </c>
      <c r="L97" t="s">
        <v>11</v>
      </c>
      <c r="M97" t="s">
        <v>190</v>
      </c>
      <c r="N97" t="s">
        <v>18</v>
      </c>
      <c r="O97" t="s">
        <v>19</v>
      </c>
      <c r="P97">
        <v>3.31</v>
      </c>
      <c r="Q97">
        <v>5</v>
      </c>
      <c r="R97">
        <v>0</v>
      </c>
      <c r="S97" s="6">
        <v>42705</v>
      </c>
      <c r="T97">
        <v>2017</v>
      </c>
      <c r="U97" s="147"/>
      <c r="V97" s="73">
        <f t="shared" si="1"/>
        <v>2.2602739726027399</v>
      </c>
      <c r="Y97"/>
      <c r="Z97"/>
      <c r="AA97"/>
      <c r="AB97"/>
    </row>
    <row r="98" spans="1:28" x14ac:dyDescent="0.25">
      <c r="A98" t="s">
        <v>214</v>
      </c>
      <c r="B98" t="s">
        <v>215</v>
      </c>
      <c r="C98" t="s">
        <v>719</v>
      </c>
      <c r="D98">
        <v>8600</v>
      </c>
      <c r="E98" t="s">
        <v>209</v>
      </c>
      <c r="F98" s="6">
        <v>34191</v>
      </c>
      <c r="G98" t="s">
        <v>8</v>
      </c>
      <c r="H98" t="s">
        <v>9</v>
      </c>
      <c r="I98" s="6">
        <v>41912</v>
      </c>
      <c r="K98" t="s">
        <v>10</v>
      </c>
      <c r="L98" t="s">
        <v>11</v>
      </c>
      <c r="M98" t="s">
        <v>190</v>
      </c>
      <c r="N98" t="s">
        <v>29</v>
      </c>
      <c r="O98" t="s">
        <v>14</v>
      </c>
      <c r="P98">
        <v>4.7699999999999996</v>
      </c>
      <c r="Q98">
        <v>5</v>
      </c>
      <c r="R98">
        <v>0</v>
      </c>
      <c r="S98" s="6">
        <v>42705</v>
      </c>
      <c r="T98">
        <v>2014</v>
      </c>
      <c r="U98" s="147"/>
      <c r="V98" s="73">
        <f t="shared" si="1"/>
        <v>5.2575342465753421</v>
      </c>
      <c r="Y98"/>
      <c r="Z98"/>
      <c r="AA98"/>
      <c r="AB98"/>
    </row>
    <row r="99" spans="1:28" x14ac:dyDescent="0.25">
      <c r="A99" t="s">
        <v>216</v>
      </c>
      <c r="B99" t="s">
        <v>217</v>
      </c>
      <c r="C99" t="s">
        <v>720</v>
      </c>
      <c r="D99">
        <v>8600</v>
      </c>
      <c r="E99" t="s">
        <v>209</v>
      </c>
      <c r="F99" s="6">
        <v>25076</v>
      </c>
      <c r="G99" t="s">
        <v>17</v>
      </c>
      <c r="H99" t="s">
        <v>9</v>
      </c>
      <c r="I99" s="6">
        <v>41798</v>
      </c>
      <c r="K99" t="s">
        <v>10</v>
      </c>
      <c r="L99" t="s">
        <v>11</v>
      </c>
      <c r="M99" t="s">
        <v>190</v>
      </c>
      <c r="N99" t="s">
        <v>23</v>
      </c>
      <c r="O99" t="s">
        <v>19</v>
      </c>
      <c r="P99">
        <v>1.64</v>
      </c>
      <c r="Q99">
        <v>3</v>
      </c>
      <c r="R99">
        <v>0</v>
      </c>
      <c r="S99" s="6">
        <v>42705</v>
      </c>
      <c r="T99">
        <v>2014</v>
      </c>
      <c r="U99" s="147"/>
      <c r="V99" s="73">
        <f t="shared" si="1"/>
        <v>5.5698630136986305</v>
      </c>
      <c r="Y99"/>
      <c r="Z99"/>
      <c r="AA99"/>
      <c r="AB99"/>
    </row>
    <row r="100" spans="1:28" x14ac:dyDescent="0.25">
      <c r="A100" t="s">
        <v>218</v>
      </c>
      <c r="B100" t="s">
        <v>219</v>
      </c>
      <c r="C100" t="s">
        <v>720</v>
      </c>
      <c r="D100">
        <v>8600</v>
      </c>
      <c r="E100" t="s">
        <v>209</v>
      </c>
      <c r="F100" s="6">
        <v>34598</v>
      </c>
      <c r="G100" t="s">
        <v>8</v>
      </c>
      <c r="H100" t="s">
        <v>9</v>
      </c>
      <c r="I100" s="6">
        <v>43146</v>
      </c>
      <c r="K100" t="s">
        <v>10</v>
      </c>
      <c r="L100" t="s">
        <v>11</v>
      </c>
      <c r="M100" t="s">
        <v>190</v>
      </c>
      <c r="N100" t="s">
        <v>23</v>
      </c>
      <c r="O100" t="s">
        <v>19</v>
      </c>
      <c r="P100">
        <v>1.72</v>
      </c>
      <c r="Q100">
        <v>5</v>
      </c>
      <c r="R100">
        <v>0</v>
      </c>
      <c r="S100" s="6">
        <v>42705</v>
      </c>
      <c r="T100">
        <v>2018</v>
      </c>
      <c r="U100" s="147"/>
      <c r="V100" s="73">
        <f t="shared" si="1"/>
        <v>1.8767123287671232</v>
      </c>
      <c r="Y100"/>
      <c r="Z100"/>
      <c r="AA100"/>
      <c r="AB100"/>
    </row>
    <row r="101" spans="1:28" x14ac:dyDescent="0.25">
      <c r="A101" t="s">
        <v>220</v>
      </c>
      <c r="B101" t="s">
        <v>221</v>
      </c>
      <c r="C101" t="s">
        <v>721</v>
      </c>
      <c r="D101">
        <v>8600</v>
      </c>
      <c r="E101" t="s">
        <v>209</v>
      </c>
      <c r="F101" s="6">
        <v>29102</v>
      </c>
      <c r="G101" t="s">
        <v>17</v>
      </c>
      <c r="H101" t="s">
        <v>22</v>
      </c>
      <c r="I101" s="6">
        <v>43073</v>
      </c>
      <c r="K101" t="s">
        <v>10</v>
      </c>
      <c r="L101" t="s">
        <v>11</v>
      </c>
      <c r="M101" t="s">
        <v>190</v>
      </c>
      <c r="N101" t="s">
        <v>13</v>
      </c>
      <c r="O101" t="s">
        <v>24</v>
      </c>
      <c r="P101">
        <v>1.81</v>
      </c>
      <c r="Q101">
        <v>2</v>
      </c>
      <c r="R101">
        <v>0</v>
      </c>
      <c r="S101" s="6">
        <v>42705</v>
      </c>
      <c r="T101">
        <v>2017</v>
      </c>
      <c r="U101" s="147"/>
      <c r="V101" s="73">
        <f t="shared" si="1"/>
        <v>2.0767123287671234</v>
      </c>
      <c r="Y101"/>
      <c r="Z101"/>
      <c r="AA101"/>
      <c r="AB101"/>
    </row>
    <row r="102" spans="1:28" x14ac:dyDescent="0.25">
      <c r="A102" t="s">
        <v>222</v>
      </c>
      <c r="B102" t="s">
        <v>223</v>
      </c>
      <c r="C102" t="s">
        <v>720</v>
      </c>
      <c r="D102">
        <v>8000</v>
      </c>
      <c r="E102" t="s">
        <v>209</v>
      </c>
      <c r="F102" s="6">
        <v>31011</v>
      </c>
      <c r="G102" t="s">
        <v>17</v>
      </c>
      <c r="H102" t="s">
        <v>9</v>
      </c>
      <c r="I102" s="6">
        <v>42600</v>
      </c>
      <c r="K102" t="s">
        <v>10</v>
      </c>
      <c r="L102" t="s">
        <v>11</v>
      </c>
      <c r="M102" t="s">
        <v>190</v>
      </c>
      <c r="N102" t="s">
        <v>23</v>
      </c>
      <c r="O102" t="s">
        <v>19</v>
      </c>
      <c r="P102">
        <v>2.19</v>
      </c>
      <c r="Q102">
        <v>5</v>
      </c>
      <c r="R102">
        <v>0</v>
      </c>
      <c r="S102" s="6">
        <v>42705</v>
      </c>
      <c r="T102">
        <v>2016</v>
      </c>
      <c r="U102" s="147"/>
      <c r="V102" s="73">
        <f t="shared" si="1"/>
        <v>3.3726027397260272</v>
      </c>
      <c r="Y102"/>
      <c r="Z102"/>
      <c r="AA102"/>
      <c r="AB102"/>
    </row>
    <row r="103" spans="1:28" x14ac:dyDescent="0.25">
      <c r="A103" t="s">
        <v>224</v>
      </c>
      <c r="B103" t="s">
        <v>225</v>
      </c>
      <c r="C103" t="s">
        <v>720</v>
      </c>
      <c r="D103">
        <v>8600</v>
      </c>
      <c r="E103" t="s">
        <v>209</v>
      </c>
      <c r="F103" s="6">
        <v>27703</v>
      </c>
      <c r="G103" t="s">
        <v>17</v>
      </c>
      <c r="H103" t="s">
        <v>9</v>
      </c>
      <c r="I103" s="6">
        <v>42138</v>
      </c>
      <c r="K103" t="s">
        <v>10</v>
      </c>
      <c r="L103" t="s">
        <v>11</v>
      </c>
      <c r="M103" t="s">
        <v>190</v>
      </c>
      <c r="N103" t="s">
        <v>18</v>
      </c>
      <c r="O103" t="s">
        <v>19</v>
      </c>
      <c r="P103">
        <v>2.94</v>
      </c>
      <c r="Q103">
        <v>5</v>
      </c>
      <c r="R103">
        <v>0</v>
      </c>
      <c r="S103" s="6">
        <v>42705</v>
      </c>
      <c r="T103">
        <v>2015</v>
      </c>
      <c r="U103" s="147"/>
      <c r="V103" s="73">
        <f t="shared" si="1"/>
        <v>4.6383561643835618</v>
      </c>
      <c r="Y103"/>
      <c r="Z103"/>
      <c r="AA103"/>
      <c r="AB103"/>
    </row>
    <row r="104" spans="1:28" x14ac:dyDescent="0.25">
      <c r="A104" t="s">
        <v>226</v>
      </c>
      <c r="B104" t="s">
        <v>227</v>
      </c>
      <c r="C104" t="s">
        <v>720</v>
      </c>
      <c r="D104">
        <v>8000</v>
      </c>
      <c r="E104" t="s">
        <v>209</v>
      </c>
      <c r="F104" s="6">
        <v>32513</v>
      </c>
      <c r="G104" t="s">
        <v>17</v>
      </c>
      <c r="H104" t="s">
        <v>22</v>
      </c>
      <c r="I104" s="6">
        <v>43623</v>
      </c>
      <c r="K104" t="s">
        <v>10</v>
      </c>
      <c r="L104" t="s">
        <v>11</v>
      </c>
      <c r="M104" t="s">
        <v>190</v>
      </c>
      <c r="N104" t="s">
        <v>23</v>
      </c>
      <c r="O104" t="s">
        <v>19</v>
      </c>
      <c r="P104">
        <v>2.91</v>
      </c>
      <c r="Q104">
        <v>4</v>
      </c>
      <c r="R104">
        <v>0</v>
      </c>
      <c r="S104" s="6">
        <v>42705</v>
      </c>
      <c r="T104">
        <v>2019</v>
      </c>
      <c r="U104" s="147"/>
      <c r="V104" s="73">
        <f t="shared" si="1"/>
        <v>0.56986301369863013</v>
      </c>
      <c r="Y104"/>
      <c r="Z104"/>
      <c r="AA104"/>
      <c r="AB104"/>
    </row>
    <row r="105" spans="1:28" x14ac:dyDescent="0.25">
      <c r="A105" t="s">
        <v>67</v>
      </c>
      <c r="B105" t="s">
        <v>228</v>
      </c>
      <c r="C105" t="s">
        <v>720</v>
      </c>
      <c r="D105">
        <v>8000</v>
      </c>
      <c r="E105" t="s">
        <v>209</v>
      </c>
      <c r="F105" s="6">
        <v>34423</v>
      </c>
      <c r="G105" t="s">
        <v>8</v>
      </c>
      <c r="H105" t="s">
        <v>9</v>
      </c>
      <c r="I105" s="6">
        <v>42588</v>
      </c>
      <c r="K105" t="s">
        <v>10</v>
      </c>
      <c r="L105" t="s">
        <v>11</v>
      </c>
      <c r="M105" t="s">
        <v>190</v>
      </c>
      <c r="N105" t="s">
        <v>23</v>
      </c>
      <c r="O105" t="s">
        <v>19</v>
      </c>
      <c r="P105">
        <v>5</v>
      </c>
      <c r="Q105">
        <v>5</v>
      </c>
      <c r="R105">
        <v>0</v>
      </c>
      <c r="S105" s="6">
        <v>42705</v>
      </c>
      <c r="T105">
        <v>2016</v>
      </c>
      <c r="U105" s="147"/>
      <c r="V105" s="73">
        <f t="shared" si="1"/>
        <v>3.4054794520547946</v>
      </c>
      <c r="Y105"/>
      <c r="Z105"/>
      <c r="AA105"/>
      <c r="AB105"/>
    </row>
    <row r="106" spans="1:28" x14ac:dyDescent="0.25">
      <c r="A106" t="s">
        <v>229</v>
      </c>
      <c r="B106" t="s">
        <v>230</v>
      </c>
      <c r="C106" t="s">
        <v>720</v>
      </c>
      <c r="D106">
        <v>10000</v>
      </c>
      <c r="E106" t="s">
        <v>231</v>
      </c>
      <c r="F106" s="6">
        <v>35007</v>
      </c>
      <c r="G106" t="s">
        <v>8</v>
      </c>
      <c r="H106" t="s">
        <v>9</v>
      </c>
      <c r="I106" s="6">
        <v>42642</v>
      </c>
      <c r="K106" t="s">
        <v>10</v>
      </c>
      <c r="L106" t="s">
        <v>11</v>
      </c>
      <c r="M106" t="s">
        <v>190</v>
      </c>
      <c r="N106" t="s">
        <v>23</v>
      </c>
      <c r="O106" t="s">
        <v>19</v>
      </c>
      <c r="P106">
        <v>4.28</v>
      </c>
      <c r="Q106">
        <v>3</v>
      </c>
      <c r="R106">
        <v>0</v>
      </c>
      <c r="S106" s="6">
        <v>42705</v>
      </c>
      <c r="T106">
        <v>2016</v>
      </c>
      <c r="U106" s="147"/>
      <c r="V106" s="73">
        <f t="shared" si="1"/>
        <v>3.2575342465753425</v>
      </c>
      <c r="Y106"/>
      <c r="Z106"/>
      <c r="AA106"/>
      <c r="AB106"/>
    </row>
    <row r="107" spans="1:28" x14ac:dyDescent="0.25">
      <c r="A107" t="s">
        <v>232</v>
      </c>
      <c r="B107" t="s">
        <v>233</v>
      </c>
      <c r="C107" t="s">
        <v>720</v>
      </c>
      <c r="D107">
        <v>10500</v>
      </c>
      <c r="E107" t="s">
        <v>231</v>
      </c>
      <c r="F107" s="6">
        <v>34209</v>
      </c>
      <c r="G107" t="s">
        <v>8</v>
      </c>
      <c r="H107" t="s">
        <v>22</v>
      </c>
      <c r="I107" s="6">
        <v>42248</v>
      </c>
      <c r="K107" t="s">
        <v>10</v>
      </c>
      <c r="L107" t="s">
        <v>11</v>
      </c>
      <c r="M107" t="s">
        <v>190</v>
      </c>
      <c r="N107" t="s">
        <v>23</v>
      </c>
      <c r="O107" t="s">
        <v>19</v>
      </c>
      <c r="P107">
        <v>4.2</v>
      </c>
      <c r="Q107">
        <v>5</v>
      </c>
      <c r="R107">
        <v>0</v>
      </c>
      <c r="S107" s="6">
        <v>42705</v>
      </c>
      <c r="T107">
        <v>2015</v>
      </c>
      <c r="U107" s="147"/>
      <c r="V107" s="73">
        <f t="shared" si="1"/>
        <v>4.3369863013698629</v>
      </c>
      <c r="Y107"/>
      <c r="Z107"/>
      <c r="AA107"/>
      <c r="AB107"/>
    </row>
    <row r="108" spans="1:28" x14ac:dyDescent="0.25">
      <c r="A108" t="s">
        <v>234</v>
      </c>
      <c r="B108" t="s">
        <v>235</v>
      </c>
      <c r="C108" t="s">
        <v>719</v>
      </c>
      <c r="D108">
        <v>11200</v>
      </c>
      <c r="E108" t="s">
        <v>231</v>
      </c>
      <c r="F108" s="6">
        <v>26677</v>
      </c>
      <c r="G108" t="s">
        <v>17</v>
      </c>
      <c r="H108" t="s">
        <v>9</v>
      </c>
      <c r="I108" s="6">
        <v>40056</v>
      </c>
      <c r="K108" t="s">
        <v>10</v>
      </c>
      <c r="L108" t="s">
        <v>11</v>
      </c>
      <c r="M108" t="s">
        <v>190</v>
      </c>
      <c r="N108" t="s">
        <v>13</v>
      </c>
      <c r="O108" t="s">
        <v>14</v>
      </c>
      <c r="P108">
        <v>4.0999999999999996</v>
      </c>
      <c r="Q108">
        <v>3</v>
      </c>
      <c r="R108">
        <v>0</v>
      </c>
      <c r="S108" s="6">
        <v>42705</v>
      </c>
      <c r="T108">
        <v>2009</v>
      </c>
      <c r="U108" s="147"/>
      <c r="V108" s="73">
        <f t="shared" si="1"/>
        <v>10.342465753424657</v>
      </c>
      <c r="Y108"/>
      <c r="Z108"/>
      <c r="AA108"/>
      <c r="AB108"/>
    </row>
    <row r="109" spans="1:28" x14ac:dyDescent="0.25">
      <c r="A109" t="s">
        <v>236</v>
      </c>
      <c r="B109" t="s">
        <v>237</v>
      </c>
      <c r="C109" t="s">
        <v>720</v>
      </c>
      <c r="D109">
        <v>10250</v>
      </c>
      <c r="E109" t="s">
        <v>231</v>
      </c>
      <c r="F109" s="6">
        <v>25753</v>
      </c>
      <c r="G109" t="s">
        <v>8</v>
      </c>
      <c r="H109" t="s">
        <v>9</v>
      </c>
      <c r="I109" s="6">
        <v>43006</v>
      </c>
      <c r="K109" t="s">
        <v>10</v>
      </c>
      <c r="L109" t="s">
        <v>11</v>
      </c>
      <c r="M109" t="s">
        <v>190</v>
      </c>
      <c r="N109" t="s">
        <v>23</v>
      </c>
      <c r="O109" t="s">
        <v>19</v>
      </c>
      <c r="P109">
        <v>3.69</v>
      </c>
      <c r="Q109">
        <v>3</v>
      </c>
      <c r="R109">
        <v>0</v>
      </c>
      <c r="S109" s="6">
        <v>42705</v>
      </c>
      <c r="T109">
        <v>2017</v>
      </c>
      <c r="U109" s="147"/>
      <c r="V109" s="73">
        <f t="shared" si="1"/>
        <v>2.2602739726027399</v>
      </c>
      <c r="Y109"/>
      <c r="Z109"/>
      <c r="AA109"/>
      <c r="AB109"/>
    </row>
    <row r="110" spans="1:28" x14ac:dyDescent="0.25">
      <c r="A110" t="s">
        <v>238</v>
      </c>
      <c r="B110" t="s">
        <v>239</v>
      </c>
      <c r="C110" t="s">
        <v>719</v>
      </c>
      <c r="D110">
        <v>13200</v>
      </c>
      <c r="E110" t="s">
        <v>240</v>
      </c>
      <c r="F110" s="6">
        <v>32219</v>
      </c>
      <c r="G110" t="s">
        <v>8</v>
      </c>
      <c r="H110" t="s">
        <v>9</v>
      </c>
      <c r="I110" s="6">
        <v>41029</v>
      </c>
      <c r="K110" t="s">
        <v>10</v>
      </c>
      <c r="L110" t="s">
        <v>11</v>
      </c>
      <c r="M110" t="s">
        <v>12</v>
      </c>
      <c r="N110" t="s">
        <v>29</v>
      </c>
      <c r="O110" t="s">
        <v>14</v>
      </c>
      <c r="P110">
        <v>3.02</v>
      </c>
      <c r="Q110">
        <v>5</v>
      </c>
      <c r="R110">
        <v>0</v>
      </c>
      <c r="S110" s="6">
        <v>42705</v>
      </c>
      <c r="T110">
        <v>2012</v>
      </c>
      <c r="U110" s="147"/>
      <c r="V110" s="73">
        <f t="shared" si="1"/>
        <v>7.6767123287671231</v>
      </c>
      <c r="Y110"/>
      <c r="Z110"/>
      <c r="AA110"/>
      <c r="AB110"/>
    </row>
    <row r="111" spans="1:28" x14ac:dyDescent="0.25">
      <c r="A111" t="s">
        <v>241</v>
      </c>
      <c r="B111" t="s">
        <v>242</v>
      </c>
      <c r="C111" t="s">
        <v>720</v>
      </c>
      <c r="D111">
        <v>13200</v>
      </c>
      <c r="E111" t="s">
        <v>243</v>
      </c>
      <c r="F111" s="6">
        <v>26008</v>
      </c>
      <c r="G111" t="s">
        <v>8</v>
      </c>
      <c r="H111" t="s">
        <v>22</v>
      </c>
      <c r="I111" s="6">
        <v>42859</v>
      </c>
      <c r="K111" t="s">
        <v>10</v>
      </c>
      <c r="L111" t="s">
        <v>11</v>
      </c>
      <c r="M111" t="s">
        <v>190</v>
      </c>
      <c r="N111" t="s">
        <v>13</v>
      </c>
      <c r="O111" t="s">
        <v>19</v>
      </c>
      <c r="P111">
        <v>1.22</v>
      </c>
      <c r="Q111">
        <v>4</v>
      </c>
      <c r="R111">
        <v>0</v>
      </c>
      <c r="S111" s="6">
        <v>42705</v>
      </c>
      <c r="T111">
        <v>2017</v>
      </c>
      <c r="U111" s="147"/>
      <c r="V111" s="73">
        <f t="shared" si="1"/>
        <v>2.6630136986301371</v>
      </c>
      <c r="Y111"/>
      <c r="Z111"/>
      <c r="AA111"/>
      <c r="AB111"/>
    </row>
    <row r="112" spans="1:28" x14ac:dyDescent="0.25">
      <c r="A112" t="s">
        <v>244</v>
      </c>
      <c r="B112" t="s">
        <v>245</v>
      </c>
      <c r="C112" t="s">
        <v>720</v>
      </c>
      <c r="D112">
        <v>17600</v>
      </c>
      <c r="E112" t="s">
        <v>246</v>
      </c>
      <c r="F112" s="6">
        <v>21813</v>
      </c>
      <c r="G112" t="s">
        <v>8</v>
      </c>
      <c r="H112" t="s">
        <v>22</v>
      </c>
      <c r="I112" s="6">
        <v>42041</v>
      </c>
      <c r="K112" t="s">
        <v>10</v>
      </c>
      <c r="L112" t="s">
        <v>11</v>
      </c>
      <c r="M112" t="s">
        <v>247</v>
      </c>
      <c r="N112" t="s">
        <v>23</v>
      </c>
      <c r="O112" t="s">
        <v>19</v>
      </c>
      <c r="P112">
        <v>4.83</v>
      </c>
      <c r="Q112">
        <v>3</v>
      </c>
      <c r="R112">
        <v>0</v>
      </c>
      <c r="S112" s="6">
        <v>42705</v>
      </c>
      <c r="T112">
        <v>2015</v>
      </c>
      <c r="U112" s="147"/>
      <c r="V112" s="73">
        <f t="shared" si="1"/>
        <v>4.904109589041096</v>
      </c>
      <c r="Y112"/>
      <c r="Z112"/>
      <c r="AA112"/>
      <c r="AB112"/>
    </row>
    <row r="113" spans="1:28" x14ac:dyDescent="0.25">
      <c r="A113" t="s">
        <v>248</v>
      </c>
      <c r="B113" t="s">
        <v>249</v>
      </c>
      <c r="C113" t="s">
        <v>720</v>
      </c>
      <c r="D113">
        <v>11990</v>
      </c>
      <c r="E113" t="s">
        <v>250</v>
      </c>
      <c r="F113" s="6">
        <v>26946</v>
      </c>
      <c r="G113" t="s">
        <v>17</v>
      </c>
      <c r="H113" t="s">
        <v>9</v>
      </c>
      <c r="I113" s="6">
        <v>41646</v>
      </c>
      <c r="K113" t="s">
        <v>10</v>
      </c>
      <c r="L113" t="s">
        <v>11</v>
      </c>
      <c r="M113" t="s">
        <v>12</v>
      </c>
      <c r="N113" t="s">
        <v>18</v>
      </c>
      <c r="O113" t="s">
        <v>19</v>
      </c>
      <c r="P113">
        <v>3.93</v>
      </c>
      <c r="Q113">
        <v>3</v>
      </c>
      <c r="R113">
        <v>0</v>
      </c>
      <c r="S113" s="6">
        <v>42705</v>
      </c>
      <c r="T113">
        <v>2014</v>
      </c>
      <c r="U113" s="147"/>
      <c r="V113" s="73">
        <f t="shared" si="1"/>
        <v>5.9863013698630141</v>
      </c>
      <c r="Y113"/>
      <c r="Z113"/>
      <c r="AA113"/>
      <c r="AB113"/>
    </row>
    <row r="114" spans="1:28" x14ac:dyDescent="0.25">
      <c r="A114" t="s">
        <v>251</v>
      </c>
      <c r="B114" t="s">
        <v>252</v>
      </c>
      <c r="C114" t="s">
        <v>719</v>
      </c>
      <c r="D114">
        <v>12100</v>
      </c>
      <c r="E114" t="s">
        <v>250</v>
      </c>
      <c r="F114" s="6">
        <v>32392</v>
      </c>
      <c r="G114" t="s">
        <v>17</v>
      </c>
      <c r="H114" t="s">
        <v>9</v>
      </c>
      <c r="I114" s="6">
        <v>43492</v>
      </c>
      <c r="K114" t="s">
        <v>10</v>
      </c>
      <c r="L114" t="s">
        <v>11</v>
      </c>
      <c r="M114" t="s">
        <v>12</v>
      </c>
      <c r="N114" t="s">
        <v>23</v>
      </c>
      <c r="O114" t="s">
        <v>14</v>
      </c>
      <c r="P114">
        <v>5</v>
      </c>
      <c r="Q114">
        <v>2.8</v>
      </c>
      <c r="R114">
        <v>0</v>
      </c>
      <c r="S114" s="6">
        <v>42705</v>
      </c>
      <c r="T114">
        <v>2019</v>
      </c>
      <c r="U114" s="147"/>
      <c r="V114" s="73">
        <f t="shared" si="1"/>
        <v>0.92876712328767119</v>
      </c>
      <c r="Y114"/>
      <c r="Z114"/>
      <c r="AA114"/>
      <c r="AB114"/>
    </row>
    <row r="115" spans="1:28" x14ac:dyDescent="0.25">
      <c r="A115" t="s">
        <v>253</v>
      </c>
      <c r="B115" t="s">
        <v>254</v>
      </c>
      <c r="C115" t="s">
        <v>720</v>
      </c>
      <c r="D115">
        <v>11220</v>
      </c>
      <c r="E115" t="s">
        <v>250</v>
      </c>
      <c r="F115" s="6">
        <v>28821</v>
      </c>
      <c r="G115" t="s">
        <v>8</v>
      </c>
      <c r="H115" t="s">
        <v>9</v>
      </c>
      <c r="I115" s="6">
        <v>42995</v>
      </c>
      <c r="K115" t="s">
        <v>10</v>
      </c>
      <c r="L115" t="s">
        <v>11</v>
      </c>
      <c r="M115" t="s">
        <v>12</v>
      </c>
      <c r="N115" t="s">
        <v>23</v>
      </c>
      <c r="O115" t="s">
        <v>19</v>
      </c>
      <c r="P115">
        <v>4.5199999999999996</v>
      </c>
      <c r="Q115">
        <v>4</v>
      </c>
      <c r="R115">
        <v>0</v>
      </c>
      <c r="S115" s="6">
        <v>42705</v>
      </c>
      <c r="T115">
        <v>2017</v>
      </c>
      <c r="U115" s="147"/>
      <c r="V115" s="73">
        <f t="shared" si="1"/>
        <v>2.2904109589041095</v>
      </c>
      <c r="Y115"/>
      <c r="Z115"/>
      <c r="AA115"/>
      <c r="AB115"/>
    </row>
    <row r="116" spans="1:28" x14ac:dyDescent="0.25">
      <c r="A116" t="s">
        <v>255</v>
      </c>
      <c r="B116" t="s">
        <v>256</v>
      </c>
      <c r="C116" t="s">
        <v>720</v>
      </c>
      <c r="D116">
        <v>11880</v>
      </c>
      <c r="E116" t="s">
        <v>250</v>
      </c>
      <c r="F116" s="6">
        <v>31722</v>
      </c>
      <c r="G116" t="s">
        <v>17</v>
      </c>
      <c r="H116" t="s">
        <v>9</v>
      </c>
      <c r="I116" s="6">
        <v>43136</v>
      </c>
      <c r="K116" t="s">
        <v>10</v>
      </c>
      <c r="L116" t="s">
        <v>11</v>
      </c>
      <c r="M116" t="s">
        <v>12</v>
      </c>
      <c r="N116" t="s">
        <v>18</v>
      </c>
      <c r="O116" t="s">
        <v>19</v>
      </c>
      <c r="P116">
        <v>4.63</v>
      </c>
      <c r="Q116">
        <v>3</v>
      </c>
      <c r="R116">
        <v>0</v>
      </c>
      <c r="S116" s="6">
        <v>42705</v>
      </c>
      <c r="T116">
        <v>2018</v>
      </c>
      <c r="U116" s="147"/>
      <c r="V116" s="73">
        <f t="shared" si="1"/>
        <v>1.904109589041096</v>
      </c>
      <c r="Y116"/>
      <c r="Z116"/>
      <c r="AA116"/>
      <c r="AB116"/>
    </row>
    <row r="117" spans="1:28" x14ac:dyDescent="0.25">
      <c r="A117" t="s">
        <v>257</v>
      </c>
      <c r="B117" t="s">
        <v>258</v>
      </c>
      <c r="C117" t="s">
        <v>719</v>
      </c>
      <c r="D117">
        <v>12100</v>
      </c>
      <c r="E117" t="s">
        <v>250</v>
      </c>
      <c r="F117" s="6">
        <v>31710</v>
      </c>
      <c r="G117" t="s">
        <v>8</v>
      </c>
      <c r="H117" t="s">
        <v>22</v>
      </c>
      <c r="I117" s="6">
        <v>42642</v>
      </c>
      <c r="K117" t="s">
        <v>10</v>
      </c>
      <c r="L117" t="s">
        <v>11</v>
      </c>
      <c r="M117" t="s">
        <v>12</v>
      </c>
      <c r="N117" t="s">
        <v>23</v>
      </c>
      <c r="O117" t="s">
        <v>14</v>
      </c>
      <c r="P117">
        <v>3.66</v>
      </c>
      <c r="Q117">
        <v>3</v>
      </c>
      <c r="R117">
        <v>0</v>
      </c>
      <c r="S117" s="6">
        <v>42705</v>
      </c>
      <c r="T117">
        <v>2016</v>
      </c>
      <c r="U117" s="147"/>
      <c r="V117" s="73">
        <f t="shared" si="1"/>
        <v>3.2575342465753425</v>
      </c>
      <c r="Y117"/>
      <c r="Z117"/>
      <c r="AA117"/>
      <c r="AB117"/>
    </row>
    <row r="118" spans="1:28" x14ac:dyDescent="0.25">
      <c r="A118" t="s">
        <v>259</v>
      </c>
      <c r="B118" t="s">
        <v>260</v>
      </c>
      <c r="C118" t="s">
        <v>720</v>
      </c>
      <c r="D118">
        <v>11660</v>
      </c>
      <c r="E118" t="s">
        <v>250</v>
      </c>
      <c r="F118" s="6">
        <v>31692</v>
      </c>
      <c r="G118" t="s">
        <v>17</v>
      </c>
      <c r="H118" t="s">
        <v>9</v>
      </c>
      <c r="I118" s="6">
        <v>42232</v>
      </c>
      <c r="K118" t="s">
        <v>10</v>
      </c>
      <c r="L118" t="s">
        <v>11</v>
      </c>
      <c r="M118" t="s">
        <v>12</v>
      </c>
      <c r="N118" t="s">
        <v>23</v>
      </c>
      <c r="O118" t="s">
        <v>19</v>
      </c>
      <c r="P118">
        <v>4.37</v>
      </c>
      <c r="Q118">
        <v>3</v>
      </c>
      <c r="R118">
        <v>0</v>
      </c>
      <c r="S118" s="6">
        <v>42705</v>
      </c>
      <c r="T118">
        <v>2015</v>
      </c>
      <c r="U118" s="147"/>
      <c r="V118" s="73">
        <f t="shared" si="1"/>
        <v>4.3808219178082188</v>
      </c>
      <c r="Y118"/>
      <c r="Z118"/>
      <c r="AA118"/>
      <c r="AB118"/>
    </row>
    <row r="119" spans="1:28" x14ac:dyDescent="0.25">
      <c r="A119" t="s">
        <v>261</v>
      </c>
      <c r="B119" t="s">
        <v>262</v>
      </c>
      <c r="C119" t="s">
        <v>720</v>
      </c>
      <c r="D119">
        <v>11440</v>
      </c>
      <c r="E119" t="s">
        <v>250</v>
      </c>
      <c r="F119" s="6">
        <v>29492</v>
      </c>
      <c r="G119" t="s">
        <v>8</v>
      </c>
      <c r="H119" t="s">
        <v>22</v>
      </c>
      <c r="I119" s="6">
        <v>42044</v>
      </c>
      <c r="K119" t="s">
        <v>10</v>
      </c>
      <c r="L119" t="s">
        <v>11</v>
      </c>
      <c r="M119" t="s">
        <v>12</v>
      </c>
      <c r="N119" t="s">
        <v>18</v>
      </c>
      <c r="O119" t="s">
        <v>19</v>
      </c>
      <c r="P119">
        <v>4.83</v>
      </c>
      <c r="Q119">
        <v>5</v>
      </c>
      <c r="R119">
        <v>0</v>
      </c>
      <c r="S119" s="6">
        <v>42705</v>
      </c>
      <c r="T119">
        <v>2015</v>
      </c>
      <c r="U119" s="147"/>
      <c r="V119" s="73">
        <f t="shared" si="1"/>
        <v>4.8958904109589039</v>
      </c>
      <c r="Y119"/>
      <c r="Z119"/>
      <c r="AA119"/>
      <c r="AB119"/>
    </row>
    <row r="120" spans="1:28" x14ac:dyDescent="0.25">
      <c r="A120" t="s">
        <v>263</v>
      </c>
      <c r="B120" t="s">
        <v>264</v>
      </c>
      <c r="C120" t="s">
        <v>722</v>
      </c>
      <c r="D120">
        <v>11660</v>
      </c>
      <c r="E120" t="s">
        <v>250</v>
      </c>
      <c r="F120" s="6">
        <v>29570</v>
      </c>
      <c r="G120" t="s">
        <v>17</v>
      </c>
      <c r="H120" t="s">
        <v>9</v>
      </c>
      <c r="I120" s="6">
        <v>41474</v>
      </c>
      <c r="K120" t="s">
        <v>10</v>
      </c>
      <c r="L120" t="s">
        <v>11</v>
      </c>
      <c r="M120" t="s">
        <v>12</v>
      </c>
      <c r="N120" t="s">
        <v>13</v>
      </c>
      <c r="O120" t="s">
        <v>24</v>
      </c>
      <c r="P120">
        <v>4.13</v>
      </c>
      <c r="Q120">
        <v>2</v>
      </c>
      <c r="R120">
        <v>0</v>
      </c>
      <c r="S120" s="6">
        <v>42705</v>
      </c>
      <c r="T120">
        <v>2013</v>
      </c>
      <c r="U120" s="147"/>
      <c r="V120" s="73">
        <f t="shared" si="1"/>
        <v>6.4575342465753423</v>
      </c>
      <c r="Y120"/>
      <c r="Z120"/>
      <c r="AA120"/>
      <c r="AB120"/>
    </row>
    <row r="121" spans="1:28" x14ac:dyDescent="0.25">
      <c r="A121" t="s">
        <v>159</v>
      </c>
      <c r="B121" t="s">
        <v>265</v>
      </c>
      <c r="C121" t="s">
        <v>720</v>
      </c>
      <c r="D121">
        <v>12100</v>
      </c>
      <c r="E121" t="s">
        <v>250</v>
      </c>
      <c r="F121" s="6">
        <v>30402</v>
      </c>
      <c r="G121" t="s">
        <v>8</v>
      </c>
      <c r="H121" t="s">
        <v>22</v>
      </c>
      <c r="I121" s="6">
        <v>41121</v>
      </c>
      <c r="K121" t="s">
        <v>10</v>
      </c>
      <c r="L121" t="s">
        <v>11</v>
      </c>
      <c r="M121" t="s">
        <v>12</v>
      </c>
      <c r="N121" t="s">
        <v>13</v>
      </c>
      <c r="O121" t="s">
        <v>19</v>
      </c>
      <c r="P121">
        <v>3.73</v>
      </c>
      <c r="Q121">
        <v>4</v>
      </c>
      <c r="R121">
        <v>0</v>
      </c>
      <c r="S121" s="6">
        <v>42705</v>
      </c>
      <c r="T121">
        <v>2012</v>
      </c>
      <c r="U121" s="147"/>
      <c r="V121" s="73">
        <f t="shared" si="1"/>
        <v>7.4246575342465757</v>
      </c>
      <c r="Y121"/>
      <c r="Z121"/>
      <c r="AA121"/>
      <c r="AB121"/>
    </row>
    <row r="122" spans="1:28" x14ac:dyDescent="0.25">
      <c r="A122" t="s">
        <v>266</v>
      </c>
      <c r="B122" t="s">
        <v>267</v>
      </c>
      <c r="C122" t="s">
        <v>720</v>
      </c>
      <c r="D122">
        <v>5500</v>
      </c>
      <c r="E122" t="s">
        <v>268</v>
      </c>
      <c r="F122" s="6">
        <v>31079</v>
      </c>
      <c r="G122" t="s">
        <v>8</v>
      </c>
      <c r="H122" t="s">
        <v>9</v>
      </c>
      <c r="I122" s="6">
        <v>42127</v>
      </c>
      <c r="K122" t="s">
        <v>10</v>
      </c>
      <c r="L122" t="s">
        <v>11</v>
      </c>
      <c r="M122" t="s">
        <v>12</v>
      </c>
      <c r="N122" t="s">
        <v>18</v>
      </c>
      <c r="O122" t="s">
        <v>19</v>
      </c>
      <c r="P122">
        <v>4.51</v>
      </c>
      <c r="Q122">
        <v>4</v>
      </c>
      <c r="R122">
        <v>0</v>
      </c>
      <c r="S122" s="6">
        <v>42705</v>
      </c>
      <c r="T122">
        <v>2015</v>
      </c>
      <c r="U122" s="147"/>
      <c r="V122" s="73">
        <f t="shared" si="1"/>
        <v>4.6684931506849319</v>
      </c>
      <c r="Y122"/>
      <c r="Z122"/>
      <c r="AA122"/>
      <c r="AB122"/>
    </row>
    <row r="123" spans="1:28" x14ac:dyDescent="0.25">
      <c r="A123" t="s">
        <v>269</v>
      </c>
      <c r="B123" t="s">
        <v>270</v>
      </c>
      <c r="C123" t="s">
        <v>719</v>
      </c>
      <c r="D123">
        <v>5500</v>
      </c>
      <c r="E123" t="s">
        <v>268</v>
      </c>
      <c r="F123" s="6">
        <v>27249</v>
      </c>
      <c r="G123" t="s">
        <v>8</v>
      </c>
      <c r="H123" t="s">
        <v>9</v>
      </c>
      <c r="I123" s="6">
        <v>42922</v>
      </c>
      <c r="K123" t="s">
        <v>10</v>
      </c>
      <c r="L123" t="s">
        <v>11</v>
      </c>
      <c r="M123" t="s">
        <v>12</v>
      </c>
      <c r="N123" t="s">
        <v>29</v>
      </c>
      <c r="O123" t="s">
        <v>14</v>
      </c>
      <c r="P123">
        <v>1.51</v>
      </c>
      <c r="Q123">
        <v>3</v>
      </c>
      <c r="R123">
        <v>0</v>
      </c>
      <c r="S123" s="6">
        <v>42705</v>
      </c>
      <c r="T123">
        <v>2017</v>
      </c>
      <c r="U123" s="147"/>
      <c r="V123" s="73">
        <f t="shared" si="1"/>
        <v>2.4904109589041097</v>
      </c>
      <c r="Y123"/>
      <c r="Z123"/>
      <c r="AA123"/>
      <c r="AB123"/>
    </row>
    <row r="124" spans="1:28" x14ac:dyDescent="0.25">
      <c r="A124" t="s">
        <v>271</v>
      </c>
      <c r="B124" t="s">
        <v>272</v>
      </c>
      <c r="C124" t="s">
        <v>720</v>
      </c>
      <c r="D124">
        <v>5720</v>
      </c>
      <c r="E124" t="s">
        <v>268</v>
      </c>
      <c r="F124" s="6">
        <v>30956</v>
      </c>
      <c r="G124" t="s">
        <v>8</v>
      </c>
      <c r="H124" t="s">
        <v>22</v>
      </c>
      <c r="I124" s="6">
        <v>42038</v>
      </c>
      <c r="K124" t="s">
        <v>10</v>
      </c>
      <c r="L124" t="s">
        <v>11</v>
      </c>
      <c r="M124" t="s">
        <v>12</v>
      </c>
      <c r="N124" t="s">
        <v>13</v>
      </c>
      <c r="O124" t="s">
        <v>19</v>
      </c>
      <c r="P124">
        <v>2.61</v>
      </c>
      <c r="Q124">
        <v>3</v>
      </c>
      <c r="R124">
        <v>0</v>
      </c>
      <c r="S124" s="6">
        <v>42705</v>
      </c>
      <c r="T124">
        <v>2015</v>
      </c>
      <c r="U124" s="147"/>
      <c r="V124" s="73">
        <f t="shared" si="1"/>
        <v>4.912328767123288</v>
      </c>
      <c r="Y124"/>
      <c r="Z124"/>
      <c r="AA124"/>
      <c r="AB124"/>
    </row>
    <row r="125" spans="1:28" x14ac:dyDescent="0.25">
      <c r="A125" t="s">
        <v>273</v>
      </c>
      <c r="B125" t="s">
        <v>274</v>
      </c>
      <c r="C125" t="s">
        <v>720</v>
      </c>
      <c r="D125">
        <v>5335</v>
      </c>
      <c r="E125" t="s">
        <v>268</v>
      </c>
      <c r="F125" s="6">
        <v>33382</v>
      </c>
      <c r="G125" t="s">
        <v>8</v>
      </c>
      <c r="H125" t="s">
        <v>22</v>
      </c>
      <c r="I125" s="6">
        <v>43073</v>
      </c>
      <c r="K125" t="s">
        <v>10</v>
      </c>
      <c r="L125" t="s">
        <v>11</v>
      </c>
      <c r="M125" t="s">
        <v>12</v>
      </c>
      <c r="N125" t="s">
        <v>29</v>
      </c>
      <c r="O125" t="s">
        <v>19</v>
      </c>
      <c r="P125">
        <v>2.04</v>
      </c>
      <c r="Q125">
        <v>3</v>
      </c>
      <c r="R125">
        <v>0</v>
      </c>
      <c r="S125" s="6">
        <v>42705</v>
      </c>
      <c r="T125">
        <v>2017</v>
      </c>
      <c r="U125" s="147"/>
      <c r="V125" s="73">
        <f t="shared" si="1"/>
        <v>2.0767123287671234</v>
      </c>
      <c r="Y125"/>
      <c r="Z125"/>
      <c r="AA125"/>
      <c r="AB125"/>
    </row>
    <row r="126" spans="1:28" x14ac:dyDescent="0.25">
      <c r="A126" t="s">
        <v>275</v>
      </c>
      <c r="B126" t="s">
        <v>276</v>
      </c>
      <c r="C126" t="s">
        <v>720</v>
      </c>
      <c r="D126">
        <v>5940</v>
      </c>
      <c r="E126" t="s">
        <v>268</v>
      </c>
      <c r="F126" s="6">
        <v>35658</v>
      </c>
      <c r="G126" t="s">
        <v>17</v>
      </c>
      <c r="H126" t="s">
        <v>22</v>
      </c>
      <c r="I126" s="6">
        <v>41830</v>
      </c>
      <c r="K126" t="s">
        <v>10</v>
      </c>
      <c r="L126" t="s">
        <v>11</v>
      </c>
      <c r="M126" t="s">
        <v>12</v>
      </c>
      <c r="N126" t="s">
        <v>29</v>
      </c>
      <c r="O126" t="s">
        <v>19</v>
      </c>
      <c r="P126">
        <v>2.67</v>
      </c>
      <c r="Q126">
        <v>3</v>
      </c>
      <c r="R126">
        <v>0</v>
      </c>
      <c r="S126" s="6">
        <v>42705</v>
      </c>
      <c r="T126">
        <v>2014</v>
      </c>
      <c r="U126" s="147"/>
      <c r="V126" s="73">
        <f t="shared" si="1"/>
        <v>5.4821917808219176</v>
      </c>
      <c r="Y126"/>
      <c r="Z126"/>
      <c r="AA126"/>
      <c r="AB126"/>
    </row>
    <row r="127" spans="1:28" x14ac:dyDescent="0.25">
      <c r="A127" t="s">
        <v>277</v>
      </c>
      <c r="B127" t="s">
        <v>278</v>
      </c>
      <c r="C127" t="s">
        <v>720</v>
      </c>
      <c r="D127">
        <v>4840</v>
      </c>
      <c r="E127" t="s">
        <v>268</v>
      </c>
      <c r="F127" s="6">
        <v>32982</v>
      </c>
      <c r="G127" t="s">
        <v>8</v>
      </c>
      <c r="H127" t="s">
        <v>9</v>
      </c>
      <c r="I127" s="6">
        <v>43006</v>
      </c>
      <c r="K127" t="s">
        <v>10</v>
      </c>
      <c r="L127" t="s">
        <v>11</v>
      </c>
      <c r="M127" t="s">
        <v>12</v>
      </c>
      <c r="N127" t="s">
        <v>23</v>
      </c>
      <c r="O127" t="s">
        <v>19</v>
      </c>
      <c r="P127">
        <v>3.4</v>
      </c>
      <c r="Q127">
        <v>4</v>
      </c>
      <c r="R127">
        <v>0</v>
      </c>
      <c r="S127" s="6">
        <v>42705</v>
      </c>
      <c r="T127">
        <v>2017</v>
      </c>
      <c r="U127" s="147"/>
      <c r="V127" s="73">
        <f t="shared" si="1"/>
        <v>2.2602739726027399</v>
      </c>
      <c r="Y127"/>
      <c r="Z127"/>
      <c r="AA127"/>
      <c r="AB127"/>
    </row>
    <row r="128" spans="1:28" x14ac:dyDescent="0.25">
      <c r="A128" t="s">
        <v>279</v>
      </c>
      <c r="B128" t="s">
        <v>280</v>
      </c>
      <c r="C128" t="s">
        <v>720</v>
      </c>
      <c r="D128">
        <v>5940</v>
      </c>
      <c r="E128" t="s">
        <v>268</v>
      </c>
      <c r="F128" s="6">
        <v>30580</v>
      </c>
      <c r="G128" t="s">
        <v>8</v>
      </c>
      <c r="H128" t="s">
        <v>22</v>
      </c>
      <c r="I128" s="6">
        <v>42922</v>
      </c>
      <c r="K128" t="s">
        <v>10</v>
      </c>
      <c r="L128" t="s">
        <v>11</v>
      </c>
      <c r="M128" t="s">
        <v>12</v>
      </c>
      <c r="N128" t="s">
        <v>29</v>
      </c>
      <c r="O128" t="s">
        <v>19</v>
      </c>
      <c r="P128">
        <v>1.49</v>
      </c>
      <c r="Q128">
        <v>5</v>
      </c>
      <c r="R128">
        <v>0</v>
      </c>
      <c r="S128" s="6">
        <v>42705</v>
      </c>
      <c r="T128">
        <v>2017</v>
      </c>
      <c r="U128" s="147"/>
      <c r="V128" s="73">
        <f t="shared" si="1"/>
        <v>2.4904109589041097</v>
      </c>
      <c r="Y128"/>
      <c r="Z128"/>
      <c r="AA128"/>
      <c r="AB128"/>
    </row>
    <row r="129" spans="1:28" x14ac:dyDescent="0.25">
      <c r="A129" t="s">
        <v>281</v>
      </c>
      <c r="B129" t="s">
        <v>282</v>
      </c>
      <c r="C129" t="s">
        <v>720</v>
      </c>
      <c r="D129">
        <v>5500</v>
      </c>
      <c r="E129" t="s">
        <v>268</v>
      </c>
      <c r="F129" s="6">
        <v>32814</v>
      </c>
      <c r="G129" t="s">
        <v>8</v>
      </c>
      <c r="H129" t="s">
        <v>9</v>
      </c>
      <c r="I129" s="6">
        <v>43622</v>
      </c>
      <c r="K129" t="s">
        <v>10</v>
      </c>
      <c r="L129" t="s">
        <v>11</v>
      </c>
      <c r="M129" t="s">
        <v>12</v>
      </c>
      <c r="N129" t="s">
        <v>18</v>
      </c>
      <c r="O129" t="s">
        <v>19</v>
      </c>
      <c r="P129">
        <v>2.92</v>
      </c>
      <c r="Q129">
        <v>5</v>
      </c>
      <c r="R129">
        <v>0</v>
      </c>
      <c r="S129" s="6">
        <v>42705</v>
      </c>
      <c r="T129">
        <v>2019</v>
      </c>
      <c r="U129" s="147"/>
      <c r="V129" s="73">
        <f t="shared" si="1"/>
        <v>0.57260273972602738</v>
      </c>
      <c r="Y129"/>
      <c r="Z129"/>
      <c r="AA129"/>
      <c r="AB129"/>
    </row>
    <row r="130" spans="1:28" x14ac:dyDescent="0.25">
      <c r="A130" t="s">
        <v>283</v>
      </c>
      <c r="B130" t="s">
        <v>284</v>
      </c>
      <c r="C130" t="s">
        <v>719</v>
      </c>
      <c r="D130">
        <v>5742</v>
      </c>
      <c r="E130" t="s">
        <v>268</v>
      </c>
      <c r="F130" s="6">
        <v>31863</v>
      </c>
      <c r="G130" t="s">
        <v>8</v>
      </c>
      <c r="H130" t="s">
        <v>9</v>
      </c>
      <c r="I130" s="6">
        <v>42600</v>
      </c>
      <c r="K130" t="s">
        <v>10</v>
      </c>
      <c r="L130" t="s">
        <v>11</v>
      </c>
      <c r="M130" t="s">
        <v>12</v>
      </c>
      <c r="N130" t="s">
        <v>23</v>
      </c>
      <c r="O130" t="s">
        <v>14</v>
      </c>
      <c r="P130">
        <v>1.64</v>
      </c>
      <c r="Q130">
        <v>4</v>
      </c>
      <c r="R130">
        <v>0</v>
      </c>
      <c r="S130" s="6">
        <v>42705</v>
      </c>
      <c r="T130">
        <v>2016</v>
      </c>
      <c r="U130" s="147"/>
      <c r="V130" s="73">
        <f t="shared" ref="V130:V193" si="2">IF(L130="Ativo",("01/01/2020" - I130)/365,(J130-I130)/365)</f>
        <v>3.3726027397260272</v>
      </c>
      <c r="Y130"/>
      <c r="Z130"/>
      <c r="AA130"/>
      <c r="AB130"/>
    </row>
    <row r="131" spans="1:28" x14ac:dyDescent="0.25">
      <c r="A131" t="s">
        <v>285</v>
      </c>
      <c r="B131" t="s">
        <v>286</v>
      </c>
      <c r="C131" t="s">
        <v>720</v>
      </c>
      <c r="D131">
        <v>5806</v>
      </c>
      <c r="E131" t="s">
        <v>268</v>
      </c>
      <c r="F131" s="6">
        <v>33199</v>
      </c>
      <c r="G131" t="s">
        <v>8</v>
      </c>
      <c r="H131" t="s">
        <v>9</v>
      </c>
      <c r="I131" s="6">
        <v>43018</v>
      </c>
      <c r="K131" t="s">
        <v>10</v>
      </c>
      <c r="L131" t="s">
        <v>11</v>
      </c>
      <c r="M131" t="s">
        <v>12</v>
      </c>
      <c r="N131" t="s">
        <v>23</v>
      </c>
      <c r="O131" t="s">
        <v>19</v>
      </c>
      <c r="P131">
        <v>4.53</v>
      </c>
      <c r="Q131">
        <v>5</v>
      </c>
      <c r="R131">
        <v>0</v>
      </c>
      <c r="S131" s="6">
        <v>42705</v>
      </c>
      <c r="T131">
        <v>2017</v>
      </c>
      <c r="U131" s="147"/>
      <c r="V131" s="73">
        <f t="shared" si="2"/>
        <v>2.2273972602739724</v>
      </c>
      <c r="Y131"/>
      <c r="Z131"/>
      <c r="AA131"/>
      <c r="AB131"/>
    </row>
    <row r="132" spans="1:28" x14ac:dyDescent="0.25">
      <c r="A132" t="s">
        <v>133</v>
      </c>
      <c r="B132" t="s">
        <v>287</v>
      </c>
      <c r="C132" t="s">
        <v>719</v>
      </c>
      <c r="D132">
        <v>4840</v>
      </c>
      <c r="E132" t="s">
        <v>268</v>
      </c>
      <c r="F132" s="6">
        <v>25139</v>
      </c>
      <c r="G132" t="s">
        <v>17</v>
      </c>
      <c r="H132" t="s">
        <v>9</v>
      </c>
      <c r="I132" s="6">
        <v>43006</v>
      </c>
      <c r="K132" t="s">
        <v>10</v>
      </c>
      <c r="L132" t="s">
        <v>11</v>
      </c>
      <c r="M132" t="s">
        <v>12</v>
      </c>
      <c r="N132" t="s">
        <v>23</v>
      </c>
      <c r="O132" t="s">
        <v>14</v>
      </c>
      <c r="P132">
        <v>2.41</v>
      </c>
      <c r="Q132">
        <v>3</v>
      </c>
      <c r="R132">
        <v>0</v>
      </c>
      <c r="S132" s="6">
        <v>42705</v>
      </c>
      <c r="T132">
        <v>2017</v>
      </c>
      <c r="U132" s="147"/>
      <c r="V132" s="73">
        <f t="shared" si="2"/>
        <v>2.2602739726027399</v>
      </c>
      <c r="Y132"/>
      <c r="Z132"/>
      <c r="AA132"/>
      <c r="AB132"/>
    </row>
    <row r="133" spans="1:28" x14ac:dyDescent="0.25">
      <c r="A133" t="s">
        <v>288</v>
      </c>
      <c r="B133" t="s">
        <v>289</v>
      </c>
      <c r="C133" t="s">
        <v>719</v>
      </c>
      <c r="D133">
        <v>5940</v>
      </c>
      <c r="E133" t="s">
        <v>268</v>
      </c>
      <c r="F133" s="6">
        <v>26039</v>
      </c>
      <c r="G133" t="s">
        <v>8</v>
      </c>
      <c r="H133" t="s">
        <v>22</v>
      </c>
      <c r="I133" s="6">
        <v>43667</v>
      </c>
      <c r="K133" t="s">
        <v>10</v>
      </c>
      <c r="L133" t="s">
        <v>11</v>
      </c>
      <c r="M133" t="s">
        <v>12</v>
      </c>
      <c r="N133" t="s">
        <v>18</v>
      </c>
      <c r="O133" t="s">
        <v>14</v>
      </c>
      <c r="P133">
        <v>2.7</v>
      </c>
      <c r="Q133">
        <v>3</v>
      </c>
      <c r="R133">
        <v>0</v>
      </c>
      <c r="S133" s="6">
        <v>42705</v>
      </c>
      <c r="T133">
        <v>2019</v>
      </c>
      <c r="U133" s="147"/>
      <c r="V133" s="73">
        <f t="shared" si="2"/>
        <v>0.44931506849315067</v>
      </c>
      <c r="Y133"/>
      <c r="Z133"/>
      <c r="AA133"/>
      <c r="AB133"/>
    </row>
    <row r="134" spans="1:28" x14ac:dyDescent="0.25">
      <c r="A134" t="s">
        <v>290</v>
      </c>
      <c r="B134" t="s">
        <v>291</v>
      </c>
      <c r="C134" t="s">
        <v>720</v>
      </c>
      <c r="D134">
        <v>5280</v>
      </c>
      <c r="E134" t="s">
        <v>268</v>
      </c>
      <c r="F134" s="6">
        <v>34249</v>
      </c>
      <c r="G134" t="s">
        <v>17</v>
      </c>
      <c r="H134" t="s">
        <v>9</v>
      </c>
      <c r="I134" s="6">
        <v>42684</v>
      </c>
      <c r="K134" t="s">
        <v>10</v>
      </c>
      <c r="L134" t="s">
        <v>11</v>
      </c>
      <c r="M134" t="s">
        <v>12</v>
      </c>
      <c r="N134" t="s">
        <v>23</v>
      </c>
      <c r="O134" t="s">
        <v>19</v>
      </c>
      <c r="P134">
        <v>5</v>
      </c>
      <c r="Q134">
        <v>3</v>
      </c>
      <c r="R134">
        <v>0</v>
      </c>
      <c r="S134" s="6">
        <v>42705</v>
      </c>
      <c r="T134">
        <v>2016</v>
      </c>
      <c r="U134" s="147"/>
      <c r="V134" s="73">
        <f t="shared" si="2"/>
        <v>3.1424657534246574</v>
      </c>
      <c r="Y134"/>
      <c r="Z134"/>
      <c r="AA134"/>
      <c r="AB134"/>
    </row>
    <row r="135" spans="1:28" x14ac:dyDescent="0.25">
      <c r="A135" t="s">
        <v>292</v>
      </c>
      <c r="B135" t="s">
        <v>293</v>
      </c>
      <c r="C135" t="s">
        <v>720</v>
      </c>
      <c r="D135">
        <v>4840</v>
      </c>
      <c r="E135" t="s">
        <v>268</v>
      </c>
      <c r="F135" s="6">
        <v>30758</v>
      </c>
      <c r="G135" t="s">
        <v>17</v>
      </c>
      <c r="H135" t="s">
        <v>22</v>
      </c>
      <c r="I135" s="6">
        <v>42588</v>
      </c>
      <c r="K135" t="s">
        <v>10</v>
      </c>
      <c r="L135" t="s">
        <v>11</v>
      </c>
      <c r="M135" t="s">
        <v>12</v>
      </c>
      <c r="N135" t="s">
        <v>29</v>
      </c>
      <c r="O135" t="s">
        <v>19</v>
      </c>
      <c r="P135">
        <v>4</v>
      </c>
      <c r="Q135">
        <v>3</v>
      </c>
      <c r="R135">
        <v>0</v>
      </c>
      <c r="S135" s="6">
        <v>42705</v>
      </c>
      <c r="T135">
        <v>2016</v>
      </c>
      <c r="U135" s="147"/>
      <c r="V135" s="73">
        <f t="shared" si="2"/>
        <v>3.4054794520547946</v>
      </c>
      <c r="Y135"/>
      <c r="Z135"/>
      <c r="AA135"/>
      <c r="AB135"/>
    </row>
    <row r="136" spans="1:28" x14ac:dyDescent="0.25">
      <c r="A136" t="s">
        <v>294</v>
      </c>
      <c r="B136" t="s">
        <v>295</v>
      </c>
      <c r="C136" t="s">
        <v>720</v>
      </c>
      <c r="D136">
        <v>5720</v>
      </c>
      <c r="E136" t="s">
        <v>268</v>
      </c>
      <c r="F136" s="6">
        <v>29656</v>
      </c>
      <c r="G136" t="s">
        <v>17</v>
      </c>
      <c r="H136" t="s">
        <v>9</v>
      </c>
      <c r="I136" s="6">
        <v>42248</v>
      </c>
      <c r="K136" t="s">
        <v>10</v>
      </c>
      <c r="L136" t="s">
        <v>11</v>
      </c>
      <c r="M136" t="s">
        <v>12</v>
      </c>
      <c r="N136" t="s">
        <v>29</v>
      </c>
      <c r="O136" t="s">
        <v>19</v>
      </c>
      <c r="P136">
        <v>2.5</v>
      </c>
      <c r="Q136">
        <v>4</v>
      </c>
      <c r="R136">
        <v>0</v>
      </c>
      <c r="S136" s="6">
        <v>42705</v>
      </c>
      <c r="T136">
        <v>2015</v>
      </c>
      <c r="U136" s="147"/>
      <c r="V136" s="73">
        <f t="shared" si="2"/>
        <v>4.3369863013698629</v>
      </c>
      <c r="Y136"/>
      <c r="Z136"/>
      <c r="AA136"/>
      <c r="AB136"/>
    </row>
    <row r="137" spans="1:28" x14ac:dyDescent="0.25">
      <c r="A137" t="s">
        <v>296</v>
      </c>
      <c r="B137" t="s">
        <v>297</v>
      </c>
      <c r="C137" t="s">
        <v>720</v>
      </c>
      <c r="D137">
        <v>6380</v>
      </c>
      <c r="E137" t="s">
        <v>268</v>
      </c>
      <c r="F137" s="6">
        <v>33353</v>
      </c>
      <c r="G137" t="s">
        <v>17</v>
      </c>
      <c r="H137" t="s">
        <v>22</v>
      </c>
      <c r="I137" s="6">
        <v>41515</v>
      </c>
      <c r="K137" t="s">
        <v>10</v>
      </c>
      <c r="L137" t="s">
        <v>11</v>
      </c>
      <c r="M137" t="s">
        <v>12</v>
      </c>
      <c r="N137" t="s">
        <v>23</v>
      </c>
      <c r="O137" t="s">
        <v>19</v>
      </c>
      <c r="P137">
        <v>2.08</v>
      </c>
      <c r="Q137">
        <v>3</v>
      </c>
      <c r="R137">
        <v>0</v>
      </c>
      <c r="S137" s="6">
        <v>42705</v>
      </c>
      <c r="T137">
        <v>2013</v>
      </c>
      <c r="U137" s="147"/>
      <c r="V137" s="73">
        <f t="shared" si="2"/>
        <v>6.3452054794520549</v>
      </c>
      <c r="Y137"/>
      <c r="Z137"/>
      <c r="AA137"/>
      <c r="AB137"/>
    </row>
    <row r="138" spans="1:28" x14ac:dyDescent="0.25">
      <c r="A138" t="s">
        <v>298</v>
      </c>
      <c r="B138" t="s">
        <v>299</v>
      </c>
      <c r="C138" t="s">
        <v>720</v>
      </c>
      <c r="D138">
        <v>5720</v>
      </c>
      <c r="E138" t="s">
        <v>268</v>
      </c>
      <c r="F138" s="6">
        <v>30181</v>
      </c>
      <c r="G138" t="s">
        <v>17</v>
      </c>
      <c r="H138" t="s">
        <v>22</v>
      </c>
      <c r="I138" s="6">
        <v>41732</v>
      </c>
      <c r="K138" t="s">
        <v>10</v>
      </c>
      <c r="L138" t="s">
        <v>11</v>
      </c>
      <c r="M138" t="s">
        <v>12</v>
      </c>
      <c r="N138" t="s">
        <v>29</v>
      </c>
      <c r="O138" t="s">
        <v>19</v>
      </c>
      <c r="P138">
        <v>3.25</v>
      </c>
      <c r="Q138">
        <v>5</v>
      </c>
      <c r="R138">
        <v>0</v>
      </c>
      <c r="S138" s="6">
        <v>42705</v>
      </c>
      <c r="T138">
        <v>2014</v>
      </c>
      <c r="U138" s="147"/>
      <c r="V138" s="73">
        <f t="shared" si="2"/>
        <v>5.7506849315068491</v>
      </c>
      <c r="Y138"/>
      <c r="Z138"/>
      <c r="AA138"/>
      <c r="AB138"/>
    </row>
    <row r="139" spans="1:28" x14ac:dyDescent="0.25">
      <c r="A139" t="s">
        <v>300</v>
      </c>
      <c r="B139" t="s">
        <v>301</v>
      </c>
      <c r="C139" t="s">
        <v>719</v>
      </c>
      <c r="D139">
        <v>4950</v>
      </c>
      <c r="E139" t="s">
        <v>268</v>
      </c>
      <c r="F139" s="6">
        <v>33399</v>
      </c>
      <c r="G139" t="s">
        <v>8</v>
      </c>
      <c r="H139" t="s">
        <v>9</v>
      </c>
      <c r="I139" s="6">
        <v>41765</v>
      </c>
      <c r="K139" t="s">
        <v>10</v>
      </c>
      <c r="L139" t="s">
        <v>11</v>
      </c>
      <c r="M139" t="s">
        <v>12</v>
      </c>
      <c r="N139" t="s">
        <v>13</v>
      </c>
      <c r="O139" t="s">
        <v>14</v>
      </c>
      <c r="P139">
        <v>4.5999999999999996</v>
      </c>
      <c r="Q139">
        <v>4</v>
      </c>
      <c r="R139">
        <v>0</v>
      </c>
      <c r="S139" s="6">
        <v>42705</v>
      </c>
      <c r="T139">
        <v>2014</v>
      </c>
      <c r="U139" s="147"/>
      <c r="V139" s="73">
        <f t="shared" si="2"/>
        <v>5.6602739726027398</v>
      </c>
      <c r="Y139"/>
      <c r="Z139"/>
      <c r="AA139"/>
      <c r="AB139"/>
    </row>
    <row r="140" spans="1:28" x14ac:dyDescent="0.25">
      <c r="A140" t="s">
        <v>302</v>
      </c>
      <c r="B140" t="s">
        <v>303</v>
      </c>
      <c r="C140" t="s">
        <v>720</v>
      </c>
      <c r="D140">
        <v>5720</v>
      </c>
      <c r="E140" t="s">
        <v>268</v>
      </c>
      <c r="F140" s="6">
        <v>33743</v>
      </c>
      <c r="G140" t="s">
        <v>8</v>
      </c>
      <c r="H140" t="s">
        <v>9</v>
      </c>
      <c r="I140" s="6">
        <v>43188</v>
      </c>
      <c r="K140" t="s">
        <v>10</v>
      </c>
      <c r="L140" t="s">
        <v>11</v>
      </c>
      <c r="M140" t="s">
        <v>12</v>
      </c>
      <c r="N140" t="s">
        <v>23</v>
      </c>
      <c r="O140" t="s">
        <v>19</v>
      </c>
      <c r="P140">
        <v>5</v>
      </c>
      <c r="Q140">
        <v>5</v>
      </c>
      <c r="R140">
        <v>0</v>
      </c>
      <c r="S140" s="6">
        <v>42705</v>
      </c>
      <c r="T140">
        <v>2018</v>
      </c>
      <c r="U140" s="147"/>
      <c r="V140" s="73">
        <f t="shared" si="2"/>
        <v>1.7616438356164383</v>
      </c>
      <c r="Y140"/>
      <c r="Z140"/>
      <c r="AA140"/>
      <c r="AB140"/>
    </row>
    <row r="141" spans="1:28" x14ac:dyDescent="0.25">
      <c r="A141" t="s">
        <v>304</v>
      </c>
      <c r="B141" t="s">
        <v>305</v>
      </c>
      <c r="C141" t="s">
        <v>720</v>
      </c>
      <c r="D141">
        <v>4840</v>
      </c>
      <c r="E141" t="s">
        <v>268</v>
      </c>
      <c r="F141" s="6">
        <v>29860</v>
      </c>
      <c r="G141" t="s">
        <v>17</v>
      </c>
      <c r="H141" t="s">
        <v>9</v>
      </c>
      <c r="I141" s="6">
        <v>42964</v>
      </c>
      <c r="K141" t="s">
        <v>10</v>
      </c>
      <c r="L141" t="s">
        <v>11</v>
      </c>
      <c r="M141" t="s">
        <v>12</v>
      </c>
      <c r="N141" t="s">
        <v>18</v>
      </c>
      <c r="O141" t="s">
        <v>19</v>
      </c>
      <c r="P141">
        <v>3.11</v>
      </c>
      <c r="Q141">
        <v>5</v>
      </c>
      <c r="R141">
        <v>0</v>
      </c>
      <c r="S141" s="6">
        <v>42705</v>
      </c>
      <c r="T141">
        <v>2017</v>
      </c>
      <c r="U141" s="147"/>
      <c r="V141" s="73">
        <f t="shared" si="2"/>
        <v>2.3753424657534246</v>
      </c>
      <c r="Y141"/>
      <c r="Z141"/>
      <c r="AA141"/>
      <c r="AB141"/>
    </row>
    <row r="142" spans="1:28" x14ac:dyDescent="0.25">
      <c r="A142" t="s">
        <v>306</v>
      </c>
      <c r="B142" t="s">
        <v>307</v>
      </c>
      <c r="C142" t="s">
        <v>720</v>
      </c>
      <c r="D142">
        <v>5500</v>
      </c>
      <c r="E142" t="s">
        <v>268</v>
      </c>
      <c r="F142" s="6">
        <v>30937</v>
      </c>
      <c r="G142" t="s">
        <v>17</v>
      </c>
      <c r="H142" t="s">
        <v>9</v>
      </c>
      <c r="I142" s="6">
        <v>41830</v>
      </c>
      <c r="K142" t="s">
        <v>10</v>
      </c>
      <c r="L142" t="s">
        <v>11</v>
      </c>
      <c r="M142" t="s">
        <v>12</v>
      </c>
      <c r="N142" t="s">
        <v>23</v>
      </c>
      <c r="O142" t="s">
        <v>19</v>
      </c>
      <c r="P142">
        <v>3.96</v>
      </c>
      <c r="Q142">
        <v>4</v>
      </c>
      <c r="R142">
        <v>0</v>
      </c>
      <c r="S142" s="6">
        <v>42705</v>
      </c>
      <c r="T142">
        <v>2014</v>
      </c>
      <c r="U142" s="147"/>
      <c r="V142" s="73">
        <f t="shared" si="2"/>
        <v>5.4821917808219176</v>
      </c>
      <c r="Y142"/>
      <c r="Z142"/>
      <c r="AA142"/>
      <c r="AB142"/>
    </row>
    <row r="143" spans="1:28" x14ac:dyDescent="0.25">
      <c r="A143" t="s">
        <v>308</v>
      </c>
      <c r="B143" t="s">
        <v>309</v>
      </c>
      <c r="C143" t="s">
        <v>720</v>
      </c>
      <c r="D143">
        <v>5940</v>
      </c>
      <c r="E143" t="s">
        <v>268</v>
      </c>
      <c r="F143" s="6">
        <v>32365</v>
      </c>
      <c r="G143" t="s">
        <v>8</v>
      </c>
      <c r="H143" t="s">
        <v>9</v>
      </c>
      <c r="I143" s="6">
        <v>42642</v>
      </c>
      <c r="K143" t="s">
        <v>10</v>
      </c>
      <c r="L143" t="s">
        <v>11</v>
      </c>
      <c r="M143" t="s">
        <v>12</v>
      </c>
      <c r="N143" t="s">
        <v>18</v>
      </c>
      <c r="O143" t="s">
        <v>19</v>
      </c>
      <c r="P143">
        <v>2.57</v>
      </c>
      <c r="Q143">
        <v>5</v>
      </c>
      <c r="R143">
        <v>0</v>
      </c>
      <c r="S143" s="6">
        <v>42705</v>
      </c>
      <c r="T143">
        <v>2016</v>
      </c>
      <c r="U143" s="147"/>
      <c r="V143" s="73">
        <f t="shared" si="2"/>
        <v>3.2575342465753425</v>
      </c>
      <c r="Y143"/>
      <c r="Z143"/>
      <c r="AA143"/>
      <c r="AB143"/>
    </row>
    <row r="144" spans="1:28" x14ac:dyDescent="0.25">
      <c r="A144" t="s">
        <v>310</v>
      </c>
      <c r="B144" t="s">
        <v>311</v>
      </c>
      <c r="C144" t="s">
        <v>719</v>
      </c>
      <c r="D144">
        <v>5500</v>
      </c>
      <c r="E144" t="s">
        <v>268</v>
      </c>
      <c r="F144" s="6">
        <v>27507</v>
      </c>
      <c r="G144" t="s">
        <v>8</v>
      </c>
      <c r="H144" t="s">
        <v>9</v>
      </c>
      <c r="I144" s="6">
        <v>42502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>
        <v>2.5499999999999998</v>
      </c>
      <c r="Q144">
        <v>2.5</v>
      </c>
      <c r="R144">
        <v>0</v>
      </c>
      <c r="S144" s="6">
        <v>42705</v>
      </c>
      <c r="T144">
        <v>2016</v>
      </c>
      <c r="U144" s="147"/>
      <c r="V144" s="73">
        <f t="shared" si="2"/>
        <v>3.6410958904109587</v>
      </c>
      <c r="Y144"/>
      <c r="Z144"/>
      <c r="AA144"/>
      <c r="AB144"/>
    </row>
    <row r="145" spans="1:28" x14ac:dyDescent="0.25">
      <c r="A145" t="s">
        <v>312</v>
      </c>
      <c r="B145" t="s">
        <v>313</v>
      </c>
      <c r="C145" t="s">
        <v>720</v>
      </c>
      <c r="D145">
        <v>5335</v>
      </c>
      <c r="E145" t="s">
        <v>268</v>
      </c>
      <c r="F145" s="6">
        <v>33181</v>
      </c>
      <c r="G145" t="s">
        <v>17</v>
      </c>
      <c r="H145" t="s">
        <v>9</v>
      </c>
      <c r="I145" s="6">
        <v>42922</v>
      </c>
      <c r="K145" t="s">
        <v>10</v>
      </c>
      <c r="L145" t="s">
        <v>11</v>
      </c>
      <c r="M145" t="s">
        <v>12</v>
      </c>
      <c r="N145" t="s">
        <v>18</v>
      </c>
      <c r="O145" t="s">
        <v>19</v>
      </c>
      <c r="P145">
        <v>4.07</v>
      </c>
      <c r="Q145">
        <v>4</v>
      </c>
      <c r="R145">
        <v>0</v>
      </c>
      <c r="S145" s="6">
        <v>42705</v>
      </c>
      <c r="T145">
        <v>2017</v>
      </c>
      <c r="U145" s="147"/>
      <c r="V145" s="73">
        <f t="shared" si="2"/>
        <v>2.4904109589041097</v>
      </c>
      <c r="Y145"/>
      <c r="Z145"/>
      <c r="AA145"/>
      <c r="AB145"/>
    </row>
    <row r="146" spans="1:28" x14ac:dyDescent="0.25">
      <c r="A146" t="s">
        <v>314</v>
      </c>
      <c r="B146" t="s">
        <v>315</v>
      </c>
      <c r="C146" t="s">
        <v>722</v>
      </c>
      <c r="D146">
        <v>5940</v>
      </c>
      <c r="E146" t="s">
        <v>268</v>
      </c>
      <c r="F146" s="6">
        <v>34962</v>
      </c>
      <c r="G146" t="s">
        <v>8</v>
      </c>
      <c r="H146" t="s">
        <v>9</v>
      </c>
      <c r="I146" s="6">
        <v>41732</v>
      </c>
      <c r="K146" t="s">
        <v>10</v>
      </c>
      <c r="L146" t="s">
        <v>11</v>
      </c>
      <c r="M146" t="s">
        <v>12</v>
      </c>
      <c r="N146" t="s">
        <v>13</v>
      </c>
      <c r="O146" t="s">
        <v>24</v>
      </c>
      <c r="P146">
        <v>1.1599999999999999</v>
      </c>
      <c r="Q146">
        <v>3</v>
      </c>
      <c r="R146">
        <v>0</v>
      </c>
      <c r="S146" s="6">
        <v>42705</v>
      </c>
      <c r="T146">
        <v>2014</v>
      </c>
      <c r="U146" s="147"/>
      <c r="V146" s="73">
        <f t="shared" si="2"/>
        <v>5.7506849315068491</v>
      </c>
      <c r="Y146"/>
      <c r="Z146"/>
      <c r="AA146"/>
      <c r="AB146"/>
    </row>
    <row r="147" spans="1:28" x14ac:dyDescent="0.25">
      <c r="A147" t="s">
        <v>316</v>
      </c>
      <c r="B147" t="s">
        <v>317</v>
      </c>
      <c r="C147" t="s">
        <v>721</v>
      </c>
      <c r="D147">
        <v>5280</v>
      </c>
      <c r="E147" t="s">
        <v>268</v>
      </c>
      <c r="F147" s="6">
        <v>34570</v>
      </c>
      <c r="G147" t="s">
        <v>8</v>
      </c>
      <c r="H147" t="s">
        <v>9</v>
      </c>
      <c r="I147" s="6">
        <v>42922</v>
      </c>
      <c r="K147" t="s">
        <v>10</v>
      </c>
      <c r="L147" t="s">
        <v>11</v>
      </c>
      <c r="M147" t="s">
        <v>12</v>
      </c>
      <c r="N147" t="s">
        <v>23</v>
      </c>
      <c r="O147" t="s">
        <v>24</v>
      </c>
      <c r="P147">
        <v>4.59</v>
      </c>
      <c r="Q147">
        <v>1</v>
      </c>
      <c r="R147">
        <v>0</v>
      </c>
      <c r="S147" s="6">
        <v>42705</v>
      </c>
      <c r="T147">
        <v>2017</v>
      </c>
      <c r="U147" s="147"/>
      <c r="V147" s="73">
        <f t="shared" si="2"/>
        <v>2.4904109589041097</v>
      </c>
      <c r="Y147"/>
      <c r="Z147"/>
      <c r="AA147"/>
      <c r="AB147"/>
    </row>
    <row r="148" spans="1:28" x14ac:dyDescent="0.25">
      <c r="A148" t="s">
        <v>318</v>
      </c>
      <c r="B148" t="s">
        <v>319</v>
      </c>
      <c r="C148" t="s">
        <v>720</v>
      </c>
      <c r="D148">
        <v>6380</v>
      </c>
      <c r="E148" t="s">
        <v>268</v>
      </c>
      <c r="F148" s="6">
        <v>28866</v>
      </c>
      <c r="G148" t="s">
        <v>17</v>
      </c>
      <c r="H148" t="s">
        <v>9</v>
      </c>
      <c r="I148" s="6">
        <v>42502</v>
      </c>
      <c r="K148" t="s">
        <v>10</v>
      </c>
      <c r="L148" t="s">
        <v>11</v>
      </c>
      <c r="M148" t="s">
        <v>12</v>
      </c>
      <c r="N148" t="s">
        <v>29</v>
      </c>
      <c r="O148" t="s">
        <v>19</v>
      </c>
      <c r="P148">
        <v>4.29</v>
      </c>
      <c r="Q148">
        <v>5</v>
      </c>
      <c r="R148">
        <v>0</v>
      </c>
      <c r="S148" s="6">
        <v>42705</v>
      </c>
      <c r="T148">
        <v>2016</v>
      </c>
      <c r="U148" s="147"/>
      <c r="V148" s="73">
        <f t="shared" si="2"/>
        <v>3.6410958904109587</v>
      </c>
      <c r="Y148"/>
      <c r="Z148"/>
      <c r="AA148"/>
      <c r="AB148"/>
    </row>
    <row r="149" spans="1:28" x14ac:dyDescent="0.25">
      <c r="A149" t="s">
        <v>320</v>
      </c>
      <c r="B149" t="s">
        <v>321</v>
      </c>
      <c r="C149" t="s">
        <v>720</v>
      </c>
      <c r="D149">
        <v>4840</v>
      </c>
      <c r="E149" t="s">
        <v>268</v>
      </c>
      <c r="F149" s="6">
        <v>32350</v>
      </c>
      <c r="G149" t="s">
        <v>17</v>
      </c>
      <c r="H149" t="s">
        <v>9</v>
      </c>
      <c r="I149" s="6">
        <v>43006</v>
      </c>
      <c r="K149" t="s">
        <v>10</v>
      </c>
      <c r="L149" t="s">
        <v>11</v>
      </c>
      <c r="M149" t="s">
        <v>12</v>
      </c>
      <c r="N149" t="s">
        <v>18</v>
      </c>
      <c r="O149" t="s">
        <v>19</v>
      </c>
      <c r="P149">
        <v>3.19</v>
      </c>
      <c r="Q149">
        <v>3</v>
      </c>
      <c r="R149">
        <v>0</v>
      </c>
      <c r="S149" s="6">
        <v>42705</v>
      </c>
      <c r="T149">
        <v>2017</v>
      </c>
      <c r="U149" s="147"/>
      <c r="V149" s="73">
        <f t="shared" si="2"/>
        <v>2.2602739726027399</v>
      </c>
      <c r="Y149"/>
      <c r="Z149"/>
      <c r="AA149"/>
      <c r="AB149"/>
    </row>
    <row r="150" spans="1:28" x14ac:dyDescent="0.25">
      <c r="A150" t="s">
        <v>322</v>
      </c>
      <c r="B150" t="s">
        <v>323</v>
      </c>
      <c r="C150" t="s">
        <v>720</v>
      </c>
      <c r="D150">
        <v>5280</v>
      </c>
      <c r="E150" t="s">
        <v>268</v>
      </c>
      <c r="F150" s="6">
        <v>33872</v>
      </c>
      <c r="G150" t="s">
        <v>8</v>
      </c>
      <c r="H150" t="s">
        <v>9</v>
      </c>
      <c r="I150" s="6">
        <v>42782</v>
      </c>
      <c r="K150" t="s">
        <v>10</v>
      </c>
      <c r="L150" t="s">
        <v>11</v>
      </c>
      <c r="M150" t="s">
        <v>12</v>
      </c>
      <c r="N150" t="s">
        <v>23</v>
      </c>
      <c r="O150" t="s">
        <v>19</v>
      </c>
      <c r="P150">
        <v>4</v>
      </c>
      <c r="Q150">
        <v>4</v>
      </c>
      <c r="R150">
        <v>0</v>
      </c>
      <c r="S150" s="6">
        <v>42705</v>
      </c>
      <c r="T150">
        <v>2017</v>
      </c>
      <c r="U150" s="147"/>
      <c r="V150" s="73">
        <f t="shared" si="2"/>
        <v>2.8739726027397259</v>
      </c>
      <c r="Y150"/>
      <c r="Z150"/>
      <c r="AA150"/>
      <c r="AB150"/>
    </row>
    <row r="151" spans="1:28" x14ac:dyDescent="0.25">
      <c r="A151" t="s">
        <v>324</v>
      </c>
      <c r="B151" t="s">
        <v>325</v>
      </c>
      <c r="C151" t="s">
        <v>720</v>
      </c>
      <c r="D151">
        <v>6160</v>
      </c>
      <c r="E151" t="s">
        <v>268</v>
      </c>
      <c r="F151" s="6">
        <v>35615</v>
      </c>
      <c r="G151" t="s">
        <v>8</v>
      </c>
      <c r="H151" t="s">
        <v>9</v>
      </c>
      <c r="I151" s="6">
        <v>43225</v>
      </c>
      <c r="K151" t="s">
        <v>10</v>
      </c>
      <c r="L151" t="s">
        <v>11</v>
      </c>
      <c r="M151" t="s">
        <v>12</v>
      </c>
      <c r="N151" t="s">
        <v>29</v>
      </c>
      <c r="O151" t="s">
        <v>19</v>
      </c>
      <c r="P151">
        <v>2.63</v>
      </c>
      <c r="Q151">
        <v>3</v>
      </c>
      <c r="R151">
        <v>0</v>
      </c>
      <c r="S151" s="6">
        <v>42705</v>
      </c>
      <c r="T151">
        <v>2018</v>
      </c>
      <c r="U151" s="147"/>
      <c r="V151" s="73">
        <f t="shared" si="2"/>
        <v>1.6602739726027398</v>
      </c>
      <c r="Y151"/>
      <c r="Z151"/>
      <c r="AA151"/>
      <c r="AB151"/>
    </row>
    <row r="152" spans="1:28" x14ac:dyDescent="0.25">
      <c r="A152" t="s">
        <v>326</v>
      </c>
      <c r="B152" t="s">
        <v>327</v>
      </c>
      <c r="C152" t="s">
        <v>720</v>
      </c>
      <c r="D152">
        <v>5060</v>
      </c>
      <c r="E152" t="s">
        <v>268</v>
      </c>
      <c r="F152" s="6">
        <v>29822</v>
      </c>
      <c r="G152" t="s">
        <v>8</v>
      </c>
      <c r="H152" t="s">
        <v>22</v>
      </c>
      <c r="I152" s="6">
        <v>43682</v>
      </c>
      <c r="K152" t="s">
        <v>10</v>
      </c>
      <c r="L152" t="s">
        <v>11</v>
      </c>
      <c r="M152" t="s">
        <v>12</v>
      </c>
      <c r="N152" t="s">
        <v>18</v>
      </c>
      <c r="O152" t="s">
        <v>19</v>
      </c>
      <c r="P152">
        <v>5</v>
      </c>
      <c r="Q152">
        <v>3</v>
      </c>
      <c r="R152">
        <v>0</v>
      </c>
      <c r="S152" s="6">
        <v>42705</v>
      </c>
      <c r="T152">
        <v>2019</v>
      </c>
      <c r="U152" s="147"/>
      <c r="V152" s="73">
        <f t="shared" si="2"/>
        <v>0.40821917808219177</v>
      </c>
      <c r="Y152"/>
      <c r="Z152"/>
      <c r="AA152"/>
      <c r="AB152"/>
    </row>
    <row r="153" spans="1:28" x14ac:dyDescent="0.25">
      <c r="A153" t="s">
        <v>328</v>
      </c>
      <c r="B153" t="s">
        <v>329</v>
      </c>
      <c r="C153" t="s">
        <v>720</v>
      </c>
      <c r="D153">
        <v>11880</v>
      </c>
      <c r="E153" t="s">
        <v>330</v>
      </c>
      <c r="F153" s="6">
        <v>34807</v>
      </c>
      <c r="G153" t="s">
        <v>8</v>
      </c>
      <c r="H153" t="s">
        <v>9</v>
      </c>
      <c r="I153" s="6">
        <v>42859</v>
      </c>
      <c r="K153" t="s">
        <v>10</v>
      </c>
      <c r="L153" t="s">
        <v>11</v>
      </c>
      <c r="M153" t="s">
        <v>190</v>
      </c>
      <c r="N153" t="s">
        <v>23</v>
      </c>
      <c r="O153" t="s">
        <v>19</v>
      </c>
      <c r="P153">
        <v>4.62</v>
      </c>
      <c r="Q153">
        <v>4</v>
      </c>
      <c r="R153">
        <v>0</v>
      </c>
      <c r="S153" s="6">
        <v>42705</v>
      </c>
      <c r="T153">
        <v>2017</v>
      </c>
      <c r="U153" s="147"/>
      <c r="V153" s="73">
        <f t="shared" si="2"/>
        <v>2.6630136986301371</v>
      </c>
      <c r="Y153"/>
      <c r="Z153"/>
      <c r="AA153"/>
      <c r="AB153"/>
    </row>
    <row r="154" spans="1:28" x14ac:dyDescent="0.25">
      <c r="A154" t="s">
        <v>133</v>
      </c>
      <c r="B154" t="s">
        <v>331</v>
      </c>
      <c r="C154" t="s">
        <v>722</v>
      </c>
      <c r="D154">
        <v>12320</v>
      </c>
      <c r="E154" t="s">
        <v>330</v>
      </c>
      <c r="F154" s="6">
        <v>32735</v>
      </c>
      <c r="G154" t="s">
        <v>17</v>
      </c>
      <c r="H154" t="s">
        <v>9</v>
      </c>
      <c r="I154" s="6">
        <v>42872</v>
      </c>
      <c r="K154" t="s">
        <v>10</v>
      </c>
      <c r="L154" t="s">
        <v>11</v>
      </c>
      <c r="M154" t="s">
        <v>190</v>
      </c>
      <c r="N154" t="s">
        <v>23</v>
      </c>
      <c r="O154" t="s">
        <v>24</v>
      </c>
      <c r="P154">
        <v>1.62</v>
      </c>
      <c r="Q154">
        <v>3</v>
      </c>
      <c r="R154">
        <v>0</v>
      </c>
      <c r="S154" s="6">
        <v>42705</v>
      </c>
      <c r="T154">
        <v>2017</v>
      </c>
      <c r="U154" s="147"/>
      <c r="V154" s="73">
        <f t="shared" si="2"/>
        <v>2.6273972602739728</v>
      </c>
      <c r="Y154"/>
      <c r="Z154"/>
      <c r="AA154"/>
      <c r="AB154"/>
    </row>
    <row r="155" spans="1:28" x14ac:dyDescent="0.25">
      <c r="A155" t="s">
        <v>332</v>
      </c>
      <c r="B155" t="s">
        <v>333</v>
      </c>
      <c r="C155" t="s">
        <v>720</v>
      </c>
      <c r="D155">
        <v>12100</v>
      </c>
      <c r="E155" t="s">
        <v>334</v>
      </c>
      <c r="F155" s="6">
        <v>32786</v>
      </c>
      <c r="G155" t="s">
        <v>17</v>
      </c>
      <c r="H155" t="s">
        <v>22</v>
      </c>
      <c r="I155" s="6">
        <v>43586</v>
      </c>
      <c r="K155" t="s">
        <v>10</v>
      </c>
      <c r="L155" t="s">
        <v>11</v>
      </c>
      <c r="M155" t="s">
        <v>247</v>
      </c>
      <c r="N155" t="s">
        <v>23</v>
      </c>
      <c r="O155" t="s">
        <v>19</v>
      </c>
      <c r="P155">
        <v>1.95</v>
      </c>
      <c r="Q155">
        <v>4</v>
      </c>
      <c r="R155">
        <v>0</v>
      </c>
      <c r="S155" s="6">
        <v>42705</v>
      </c>
      <c r="T155">
        <v>2019</v>
      </c>
      <c r="U155" s="147"/>
      <c r="V155" s="73">
        <f t="shared" si="2"/>
        <v>0.67123287671232879</v>
      </c>
      <c r="Y155"/>
      <c r="Z155"/>
      <c r="AA155"/>
      <c r="AB155"/>
    </row>
    <row r="156" spans="1:28" x14ac:dyDescent="0.25">
      <c r="A156" t="s">
        <v>335</v>
      </c>
      <c r="B156" t="s">
        <v>336</v>
      </c>
      <c r="C156" t="s">
        <v>720</v>
      </c>
      <c r="D156">
        <v>6270</v>
      </c>
      <c r="E156" t="s">
        <v>337</v>
      </c>
      <c r="F156" s="6">
        <v>33930</v>
      </c>
      <c r="G156" t="s">
        <v>8</v>
      </c>
      <c r="H156" t="s">
        <v>22</v>
      </c>
      <c r="I156" s="6">
        <v>40843</v>
      </c>
      <c r="K156" t="s">
        <v>10</v>
      </c>
      <c r="L156" t="s">
        <v>11</v>
      </c>
      <c r="M156" t="s">
        <v>247</v>
      </c>
      <c r="N156" t="s">
        <v>29</v>
      </c>
      <c r="O156" t="s">
        <v>19</v>
      </c>
      <c r="P156">
        <v>2.04</v>
      </c>
      <c r="Q156">
        <v>2</v>
      </c>
      <c r="R156">
        <v>6</v>
      </c>
      <c r="S156" s="6">
        <v>42705</v>
      </c>
      <c r="T156">
        <v>2011</v>
      </c>
      <c r="U156" s="147"/>
      <c r="V156" s="73">
        <f t="shared" si="2"/>
        <v>8.1863013698630134</v>
      </c>
      <c r="Y156"/>
      <c r="Z156"/>
      <c r="AA156"/>
      <c r="AB156"/>
    </row>
    <row r="157" spans="1:28" x14ac:dyDescent="0.25">
      <c r="A157" t="s">
        <v>338</v>
      </c>
      <c r="B157" t="s">
        <v>339</v>
      </c>
      <c r="C157" t="s">
        <v>720</v>
      </c>
      <c r="D157">
        <v>5060</v>
      </c>
      <c r="E157" t="s">
        <v>337</v>
      </c>
      <c r="F157" s="6">
        <v>32623</v>
      </c>
      <c r="G157" t="s">
        <v>17</v>
      </c>
      <c r="H157" t="s">
        <v>9</v>
      </c>
      <c r="I157" s="6">
        <v>42886</v>
      </c>
      <c r="K157" t="s">
        <v>10</v>
      </c>
      <c r="L157" t="s">
        <v>11</v>
      </c>
      <c r="M157" t="s">
        <v>247</v>
      </c>
      <c r="N157" t="s">
        <v>23</v>
      </c>
      <c r="O157" t="s">
        <v>19</v>
      </c>
      <c r="P157">
        <v>5</v>
      </c>
      <c r="Q157">
        <v>4</v>
      </c>
      <c r="R157">
        <v>4</v>
      </c>
      <c r="S157" s="6">
        <v>42705</v>
      </c>
      <c r="T157">
        <v>2017</v>
      </c>
      <c r="U157" s="147"/>
      <c r="V157" s="73">
        <f t="shared" si="2"/>
        <v>2.5890410958904111</v>
      </c>
      <c r="Y157"/>
      <c r="Z157"/>
      <c r="AA157"/>
      <c r="AB157"/>
    </row>
    <row r="158" spans="1:28" x14ac:dyDescent="0.25">
      <c r="A158" t="s">
        <v>340</v>
      </c>
      <c r="B158" t="s">
        <v>341</v>
      </c>
      <c r="C158" t="s">
        <v>720</v>
      </c>
      <c r="D158">
        <v>6380</v>
      </c>
      <c r="E158" t="s">
        <v>337</v>
      </c>
      <c r="F158" s="6">
        <v>33246</v>
      </c>
      <c r="G158" t="s">
        <v>17</v>
      </c>
      <c r="H158" t="s">
        <v>9</v>
      </c>
      <c r="I158" s="6">
        <v>43006</v>
      </c>
      <c r="K158" t="s">
        <v>10</v>
      </c>
      <c r="L158" t="s">
        <v>11</v>
      </c>
      <c r="M158" t="s">
        <v>247</v>
      </c>
      <c r="N158" t="s">
        <v>23</v>
      </c>
      <c r="O158" t="s">
        <v>19</v>
      </c>
      <c r="P158">
        <v>3.9</v>
      </c>
      <c r="Q158">
        <v>5</v>
      </c>
      <c r="R158">
        <v>5</v>
      </c>
      <c r="S158" s="6">
        <v>42705</v>
      </c>
      <c r="T158">
        <v>2017</v>
      </c>
      <c r="U158" s="147"/>
      <c r="V158" s="73">
        <f t="shared" si="2"/>
        <v>2.2602739726027399</v>
      </c>
      <c r="Y158"/>
      <c r="Z158"/>
      <c r="AA158"/>
      <c r="AB158"/>
    </row>
    <row r="159" spans="1:28" x14ac:dyDescent="0.25">
      <c r="A159" t="s">
        <v>342</v>
      </c>
      <c r="B159" t="s">
        <v>343</v>
      </c>
      <c r="C159" t="s">
        <v>720</v>
      </c>
      <c r="D159">
        <v>3643</v>
      </c>
      <c r="E159" t="s">
        <v>344</v>
      </c>
      <c r="F159" s="6">
        <v>34107</v>
      </c>
      <c r="G159" t="s">
        <v>8</v>
      </c>
      <c r="H159" t="s">
        <v>9</v>
      </c>
      <c r="I159" s="6">
        <v>43104</v>
      </c>
      <c r="K159" t="s">
        <v>10</v>
      </c>
      <c r="L159" t="s">
        <v>11</v>
      </c>
      <c r="M159" t="s">
        <v>247</v>
      </c>
      <c r="N159" t="s">
        <v>23</v>
      </c>
      <c r="O159" t="s">
        <v>19</v>
      </c>
      <c r="P159">
        <v>5</v>
      </c>
      <c r="Q159">
        <v>3</v>
      </c>
      <c r="R159">
        <v>5</v>
      </c>
      <c r="S159" s="6">
        <v>42705</v>
      </c>
      <c r="T159">
        <v>2018</v>
      </c>
      <c r="U159" s="147"/>
      <c r="V159" s="73">
        <f t="shared" si="2"/>
        <v>1.9917808219178081</v>
      </c>
      <c r="Y159"/>
      <c r="Z159"/>
      <c r="AA159"/>
      <c r="AB159"/>
    </row>
    <row r="160" spans="1:28" x14ac:dyDescent="0.25">
      <c r="A160" t="s">
        <v>345</v>
      </c>
      <c r="B160" t="s">
        <v>346</v>
      </c>
      <c r="C160" t="s">
        <v>720</v>
      </c>
      <c r="D160">
        <v>7500</v>
      </c>
      <c r="E160" t="s">
        <v>347</v>
      </c>
      <c r="F160" s="6">
        <v>31385</v>
      </c>
      <c r="G160" t="s">
        <v>8</v>
      </c>
      <c r="H160" t="s">
        <v>22</v>
      </c>
      <c r="I160" s="6">
        <v>43505</v>
      </c>
      <c r="K160" t="s">
        <v>10</v>
      </c>
      <c r="L160" t="s">
        <v>11</v>
      </c>
      <c r="M160" t="s">
        <v>348</v>
      </c>
      <c r="N160" t="s">
        <v>23</v>
      </c>
      <c r="O160" t="s">
        <v>19</v>
      </c>
      <c r="P160">
        <v>2.02</v>
      </c>
      <c r="Q160">
        <v>4</v>
      </c>
      <c r="R160">
        <v>6</v>
      </c>
      <c r="S160" s="6">
        <v>42705</v>
      </c>
      <c r="T160">
        <v>2019</v>
      </c>
      <c r="U160" s="147"/>
      <c r="V160" s="73">
        <f t="shared" si="2"/>
        <v>0.89315068493150684</v>
      </c>
      <c r="Y160"/>
      <c r="Z160"/>
      <c r="AA160"/>
      <c r="AB160"/>
    </row>
    <row r="161" spans="1:28" x14ac:dyDescent="0.25">
      <c r="A161" t="s">
        <v>133</v>
      </c>
      <c r="B161" t="s">
        <v>349</v>
      </c>
      <c r="C161" t="s">
        <v>720</v>
      </c>
      <c r="D161">
        <v>8000</v>
      </c>
      <c r="E161" t="s">
        <v>347</v>
      </c>
      <c r="F161" s="6">
        <v>32240</v>
      </c>
      <c r="G161" t="s">
        <v>17</v>
      </c>
      <c r="H161" t="s">
        <v>9</v>
      </c>
      <c r="I161" s="6">
        <v>43510</v>
      </c>
      <c r="K161" t="s">
        <v>10</v>
      </c>
      <c r="L161" t="s">
        <v>11</v>
      </c>
      <c r="M161" t="s">
        <v>348</v>
      </c>
      <c r="N161" t="s">
        <v>23</v>
      </c>
      <c r="O161" t="s">
        <v>19</v>
      </c>
      <c r="P161">
        <v>3.01</v>
      </c>
      <c r="Q161">
        <v>5</v>
      </c>
      <c r="R161">
        <v>7</v>
      </c>
      <c r="S161" s="6">
        <v>42705</v>
      </c>
      <c r="T161">
        <v>2019</v>
      </c>
      <c r="U161" s="147"/>
      <c r="V161" s="73">
        <f t="shared" si="2"/>
        <v>0.8794520547945206</v>
      </c>
      <c r="Y161"/>
      <c r="Z161"/>
      <c r="AA161"/>
      <c r="AB161"/>
    </row>
    <row r="162" spans="1:28" x14ac:dyDescent="0.25">
      <c r="A162" t="s">
        <v>350</v>
      </c>
      <c r="B162" t="s">
        <v>351</v>
      </c>
      <c r="C162" t="s">
        <v>720</v>
      </c>
      <c r="D162">
        <v>7500</v>
      </c>
      <c r="E162" t="s">
        <v>347</v>
      </c>
      <c r="F162" s="6">
        <v>33899</v>
      </c>
      <c r="G162" t="s">
        <v>17</v>
      </c>
      <c r="H162" t="s">
        <v>22</v>
      </c>
      <c r="I162" s="6">
        <v>43575</v>
      </c>
      <c r="K162" t="s">
        <v>10</v>
      </c>
      <c r="L162" t="s">
        <v>11</v>
      </c>
      <c r="M162" t="s">
        <v>348</v>
      </c>
      <c r="N162" t="s">
        <v>23</v>
      </c>
      <c r="O162" t="s">
        <v>19</v>
      </c>
      <c r="P162">
        <v>1.82</v>
      </c>
      <c r="Q162">
        <v>3</v>
      </c>
      <c r="R162">
        <v>6</v>
      </c>
      <c r="S162" s="6">
        <v>42705</v>
      </c>
      <c r="T162">
        <v>2019</v>
      </c>
      <c r="U162" s="147"/>
      <c r="V162" s="73">
        <f t="shared" si="2"/>
        <v>0.70136986301369864</v>
      </c>
      <c r="Y162"/>
      <c r="Z162"/>
      <c r="AA162"/>
      <c r="AB162"/>
    </row>
    <row r="163" spans="1:28" x14ac:dyDescent="0.25">
      <c r="A163" t="s">
        <v>352</v>
      </c>
      <c r="B163" t="s">
        <v>353</v>
      </c>
      <c r="C163" t="s">
        <v>720</v>
      </c>
      <c r="D163">
        <v>7500</v>
      </c>
      <c r="E163" t="s">
        <v>347</v>
      </c>
      <c r="F163" s="6">
        <v>34514</v>
      </c>
      <c r="G163" t="s">
        <v>17</v>
      </c>
      <c r="H163" t="s">
        <v>22</v>
      </c>
      <c r="I163" s="6">
        <v>43575</v>
      </c>
      <c r="K163" t="s">
        <v>10</v>
      </c>
      <c r="L163" t="s">
        <v>11</v>
      </c>
      <c r="M163" t="s">
        <v>348</v>
      </c>
      <c r="N163" t="s">
        <v>23</v>
      </c>
      <c r="O163" t="s">
        <v>19</v>
      </c>
      <c r="P163">
        <v>2.06</v>
      </c>
      <c r="Q163">
        <v>5</v>
      </c>
      <c r="R163">
        <v>5</v>
      </c>
      <c r="S163" s="6">
        <v>42705</v>
      </c>
      <c r="T163">
        <v>2019</v>
      </c>
      <c r="U163" s="147"/>
      <c r="V163" s="73">
        <f t="shared" si="2"/>
        <v>0.70136986301369864</v>
      </c>
      <c r="Y163"/>
      <c r="Z163"/>
      <c r="AA163"/>
      <c r="AB163"/>
    </row>
    <row r="164" spans="1:28" x14ac:dyDescent="0.25">
      <c r="A164" t="s">
        <v>354</v>
      </c>
      <c r="B164" t="s">
        <v>355</v>
      </c>
      <c r="C164" t="s">
        <v>720</v>
      </c>
      <c r="D164">
        <v>11150</v>
      </c>
      <c r="E164" t="s">
        <v>356</v>
      </c>
      <c r="F164" s="6">
        <v>28369</v>
      </c>
      <c r="G164" t="s">
        <v>17</v>
      </c>
      <c r="H164" t="s">
        <v>22</v>
      </c>
      <c r="I164" s="6">
        <v>43625</v>
      </c>
      <c r="K164" t="s">
        <v>10</v>
      </c>
      <c r="L164" t="s">
        <v>11</v>
      </c>
      <c r="M164" t="s">
        <v>348</v>
      </c>
      <c r="N164" t="s">
        <v>29</v>
      </c>
      <c r="O164" t="s">
        <v>19</v>
      </c>
      <c r="P164">
        <v>4.5</v>
      </c>
      <c r="Q164">
        <v>5</v>
      </c>
      <c r="R164">
        <v>7</v>
      </c>
      <c r="S164" s="6">
        <v>42705</v>
      </c>
      <c r="T164">
        <v>2019</v>
      </c>
      <c r="U164" s="147"/>
      <c r="V164" s="73">
        <f t="shared" si="2"/>
        <v>0.56438356164383563</v>
      </c>
      <c r="Y164"/>
      <c r="Z164"/>
      <c r="AA164"/>
      <c r="AB164"/>
    </row>
    <row r="165" spans="1:28" x14ac:dyDescent="0.25">
      <c r="A165" t="s">
        <v>357</v>
      </c>
      <c r="B165" t="s">
        <v>358</v>
      </c>
      <c r="C165" t="s">
        <v>719</v>
      </c>
      <c r="D165">
        <v>14300</v>
      </c>
      <c r="E165" t="s">
        <v>359</v>
      </c>
      <c r="F165" s="6">
        <v>30922</v>
      </c>
      <c r="G165" t="s">
        <v>8</v>
      </c>
      <c r="H165" t="s">
        <v>9</v>
      </c>
      <c r="I165" s="6">
        <v>41550</v>
      </c>
      <c r="K165" t="s">
        <v>10</v>
      </c>
      <c r="L165" t="s">
        <v>11</v>
      </c>
      <c r="M165" t="s">
        <v>348</v>
      </c>
      <c r="N165" t="s">
        <v>18</v>
      </c>
      <c r="O165" t="s">
        <v>14</v>
      </c>
      <c r="P165">
        <v>1.1200000000000001</v>
      </c>
      <c r="Q165">
        <v>5</v>
      </c>
      <c r="R165">
        <v>6</v>
      </c>
      <c r="S165" s="6">
        <v>42705</v>
      </c>
      <c r="T165">
        <v>2013</v>
      </c>
      <c r="U165" s="147"/>
      <c r="V165" s="73">
        <f t="shared" si="2"/>
        <v>6.2493150684931509</v>
      </c>
      <c r="Y165"/>
      <c r="Z165"/>
      <c r="AA165"/>
      <c r="AB165"/>
    </row>
    <row r="166" spans="1:28" x14ac:dyDescent="0.25">
      <c r="A166" t="s">
        <v>360</v>
      </c>
      <c r="B166" t="s">
        <v>361</v>
      </c>
      <c r="C166" t="s">
        <v>720</v>
      </c>
      <c r="D166">
        <v>12100</v>
      </c>
      <c r="E166" t="s">
        <v>362</v>
      </c>
      <c r="F166" s="6">
        <v>28449</v>
      </c>
      <c r="G166" t="s">
        <v>8</v>
      </c>
      <c r="H166" t="s">
        <v>9</v>
      </c>
      <c r="I166" s="6">
        <v>43465</v>
      </c>
      <c r="K166" t="s">
        <v>10</v>
      </c>
      <c r="L166" t="s">
        <v>11</v>
      </c>
      <c r="M166" t="s">
        <v>348</v>
      </c>
      <c r="N166" t="s">
        <v>23</v>
      </c>
      <c r="O166" t="s">
        <v>19</v>
      </c>
      <c r="P166">
        <v>4.9400000000000004</v>
      </c>
      <c r="Q166">
        <v>3</v>
      </c>
      <c r="R166">
        <v>5</v>
      </c>
      <c r="S166" s="6">
        <v>42705</v>
      </c>
      <c r="T166">
        <v>2018</v>
      </c>
      <c r="U166" s="147"/>
      <c r="V166" s="73">
        <f t="shared" si="2"/>
        <v>1.0027397260273974</v>
      </c>
      <c r="Y166"/>
      <c r="Z166"/>
      <c r="AA166"/>
      <c r="AB166"/>
    </row>
    <row r="167" spans="1:28" x14ac:dyDescent="0.25">
      <c r="A167" t="s">
        <v>363</v>
      </c>
      <c r="B167" t="s">
        <v>364</v>
      </c>
      <c r="C167" t="s">
        <v>720</v>
      </c>
      <c r="D167">
        <v>7480</v>
      </c>
      <c r="E167" t="s">
        <v>365</v>
      </c>
      <c r="F167" s="6">
        <v>32558</v>
      </c>
      <c r="G167" t="s">
        <v>8</v>
      </c>
      <c r="H167" t="s">
        <v>9</v>
      </c>
      <c r="I167" s="6">
        <v>43188</v>
      </c>
      <c r="K167" t="s">
        <v>10</v>
      </c>
      <c r="L167" t="s">
        <v>11</v>
      </c>
      <c r="M167" t="s">
        <v>348</v>
      </c>
      <c r="N167" t="s">
        <v>23</v>
      </c>
      <c r="O167" t="s">
        <v>19</v>
      </c>
      <c r="P167">
        <v>4.4800000000000004</v>
      </c>
      <c r="Q167">
        <v>5</v>
      </c>
      <c r="R167">
        <v>6</v>
      </c>
      <c r="S167" s="6">
        <v>42705</v>
      </c>
      <c r="T167">
        <v>2018</v>
      </c>
      <c r="U167" s="147"/>
      <c r="V167" s="73">
        <f t="shared" si="2"/>
        <v>1.7616438356164383</v>
      </c>
      <c r="Y167"/>
      <c r="Z167"/>
      <c r="AA167"/>
      <c r="AB167"/>
    </row>
    <row r="168" spans="1:28" x14ac:dyDescent="0.25">
      <c r="A168" t="s">
        <v>366</v>
      </c>
      <c r="B168" t="s">
        <v>367</v>
      </c>
      <c r="C168" t="s">
        <v>720</v>
      </c>
      <c r="D168">
        <v>8800</v>
      </c>
      <c r="E168" t="s">
        <v>365</v>
      </c>
      <c r="F168" s="6">
        <v>33429</v>
      </c>
      <c r="G168" t="s">
        <v>8</v>
      </c>
      <c r="H168" t="s">
        <v>22</v>
      </c>
      <c r="I168" s="6">
        <v>43220</v>
      </c>
      <c r="K168" t="s">
        <v>10</v>
      </c>
      <c r="L168" t="s">
        <v>11</v>
      </c>
      <c r="M168" t="s">
        <v>348</v>
      </c>
      <c r="N168" t="s">
        <v>23</v>
      </c>
      <c r="O168" t="s">
        <v>19</v>
      </c>
      <c r="P168">
        <v>3.75</v>
      </c>
      <c r="Q168">
        <v>3</v>
      </c>
      <c r="R168">
        <v>5</v>
      </c>
      <c r="S168" s="6">
        <v>42705</v>
      </c>
      <c r="T168">
        <v>2018</v>
      </c>
      <c r="U168" s="147"/>
      <c r="V168" s="73">
        <f t="shared" si="2"/>
        <v>1.6739726027397259</v>
      </c>
      <c r="Y168"/>
      <c r="Z168"/>
      <c r="AA168"/>
      <c r="AB168"/>
    </row>
    <row r="169" spans="1:28" x14ac:dyDescent="0.25">
      <c r="A169" t="s">
        <v>368</v>
      </c>
      <c r="B169" t="s">
        <v>369</v>
      </c>
      <c r="C169" t="s">
        <v>719</v>
      </c>
      <c r="D169">
        <v>7810</v>
      </c>
      <c r="E169" t="s">
        <v>370</v>
      </c>
      <c r="F169" s="6">
        <v>34065</v>
      </c>
      <c r="G169" t="s">
        <v>17</v>
      </c>
      <c r="H169" t="s">
        <v>9</v>
      </c>
      <c r="I169" s="6">
        <v>43018</v>
      </c>
      <c r="K169" t="s">
        <v>10</v>
      </c>
      <c r="L169" t="s">
        <v>11</v>
      </c>
      <c r="M169" t="s">
        <v>348</v>
      </c>
      <c r="N169" t="s">
        <v>29</v>
      </c>
      <c r="O169" t="s">
        <v>14</v>
      </c>
      <c r="P169">
        <v>4.28</v>
      </c>
      <c r="Q169">
        <v>4</v>
      </c>
      <c r="R169">
        <v>5</v>
      </c>
      <c r="S169" s="6">
        <v>42705</v>
      </c>
      <c r="T169">
        <v>2017</v>
      </c>
      <c r="U169" s="147"/>
      <c r="V169" s="73">
        <f t="shared" si="2"/>
        <v>2.2273972602739724</v>
      </c>
      <c r="Y169"/>
      <c r="Z169"/>
      <c r="AA169"/>
      <c r="AB169"/>
    </row>
    <row r="170" spans="1:28" x14ac:dyDescent="0.25">
      <c r="A170" t="s">
        <v>371</v>
      </c>
      <c r="B170" t="s">
        <v>372</v>
      </c>
      <c r="C170" t="s">
        <v>719</v>
      </c>
      <c r="D170">
        <v>9405</v>
      </c>
      <c r="E170" t="s">
        <v>362</v>
      </c>
      <c r="F170" s="6">
        <v>32766</v>
      </c>
      <c r="G170" t="s">
        <v>8</v>
      </c>
      <c r="H170" t="s">
        <v>22</v>
      </c>
      <c r="I170" s="6">
        <v>43018</v>
      </c>
      <c r="K170" t="s">
        <v>10</v>
      </c>
      <c r="L170" t="s">
        <v>11</v>
      </c>
      <c r="M170" t="s">
        <v>348</v>
      </c>
      <c r="N170" t="s">
        <v>18</v>
      </c>
      <c r="O170" t="s">
        <v>14</v>
      </c>
      <c r="P170">
        <v>3.71</v>
      </c>
      <c r="Q170">
        <v>5</v>
      </c>
      <c r="R170">
        <v>7</v>
      </c>
      <c r="S170" s="6">
        <v>42705</v>
      </c>
      <c r="T170">
        <v>2017</v>
      </c>
      <c r="U170" s="147"/>
      <c r="V170" s="73">
        <f t="shared" si="2"/>
        <v>2.2273972602739724</v>
      </c>
      <c r="Y170"/>
      <c r="Z170"/>
      <c r="AA170"/>
      <c r="AB170"/>
    </row>
    <row r="171" spans="1:28" x14ac:dyDescent="0.25">
      <c r="A171" t="s">
        <v>373</v>
      </c>
      <c r="B171" t="s">
        <v>374</v>
      </c>
      <c r="C171" t="s">
        <v>720</v>
      </c>
      <c r="D171">
        <v>8701</v>
      </c>
      <c r="E171" t="s">
        <v>370</v>
      </c>
      <c r="F171" s="6">
        <v>31725</v>
      </c>
      <c r="G171" t="s">
        <v>8</v>
      </c>
      <c r="H171" t="s">
        <v>22</v>
      </c>
      <c r="I171" s="6">
        <v>43146</v>
      </c>
      <c r="K171" t="s">
        <v>10</v>
      </c>
      <c r="L171" t="s">
        <v>11</v>
      </c>
      <c r="M171" t="s">
        <v>348</v>
      </c>
      <c r="N171" t="s">
        <v>18</v>
      </c>
      <c r="O171" t="s">
        <v>19</v>
      </c>
      <c r="P171">
        <v>3.69</v>
      </c>
      <c r="Q171">
        <v>5</v>
      </c>
      <c r="R171">
        <v>6</v>
      </c>
      <c r="S171" s="6">
        <v>42705</v>
      </c>
      <c r="T171">
        <v>2018</v>
      </c>
      <c r="U171" s="147"/>
      <c r="V171" s="73">
        <f t="shared" si="2"/>
        <v>1.8767123287671232</v>
      </c>
      <c r="Y171"/>
      <c r="Z171"/>
      <c r="AA171"/>
      <c r="AB171"/>
    </row>
    <row r="172" spans="1:28" x14ac:dyDescent="0.25">
      <c r="A172" t="s">
        <v>375</v>
      </c>
      <c r="B172" t="s">
        <v>376</v>
      </c>
      <c r="C172" t="s">
        <v>720</v>
      </c>
      <c r="D172">
        <v>9284</v>
      </c>
      <c r="E172" t="s">
        <v>362</v>
      </c>
      <c r="F172" s="6">
        <v>33475</v>
      </c>
      <c r="G172" t="s">
        <v>17</v>
      </c>
      <c r="H172" t="s">
        <v>22</v>
      </c>
      <c r="I172" s="6">
        <v>43188</v>
      </c>
      <c r="K172" t="s">
        <v>10</v>
      </c>
      <c r="L172" t="s">
        <v>11</v>
      </c>
      <c r="M172" t="s">
        <v>348</v>
      </c>
      <c r="N172" t="s">
        <v>23</v>
      </c>
      <c r="O172" t="s">
        <v>19</v>
      </c>
      <c r="P172">
        <v>3.04</v>
      </c>
      <c r="Q172">
        <v>3</v>
      </c>
      <c r="R172">
        <v>6</v>
      </c>
      <c r="S172" s="6">
        <v>42705</v>
      </c>
      <c r="T172">
        <v>2018</v>
      </c>
      <c r="U172" s="147"/>
      <c r="V172" s="73">
        <f t="shared" si="2"/>
        <v>1.7616438356164383</v>
      </c>
      <c r="Y172"/>
      <c r="Z172"/>
      <c r="AA172"/>
      <c r="AB172"/>
    </row>
    <row r="173" spans="1:28" x14ac:dyDescent="0.25">
      <c r="A173" t="s">
        <v>377</v>
      </c>
      <c r="B173" t="s">
        <v>378</v>
      </c>
      <c r="C173" t="s">
        <v>720</v>
      </c>
      <c r="D173">
        <v>6644</v>
      </c>
      <c r="E173" t="s">
        <v>379</v>
      </c>
      <c r="F173" s="6">
        <v>27607</v>
      </c>
      <c r="G173" t="s">
        <v>17</v>
      </c>
      <c r="H173" t="s">
        <v>22</v>
      </c>
      <c r="I173" s="6">
        <v>43220</v>
      </c>
      <c r="K173" t="s">
        <v>10</v>
      </c>
      <c r="L173" t="s">
        <v>11</v>
      </c>
      <c r="M173" t="s">
        <v>348</v>
      </c>
      <c r="N173" t="s">
        <v>18</v>
      </c>
      <c r="O173" t="s">
        <v>19</v>
      </c>
      <c r="P173">
        <v>3.32</v>
      </c>
      <c r="Q173">
        <v>3</v>
      </c>
      <c r="R173">
        <v>7</v>
      </c>
      <c r="S173" s="6">
        <v>42705</v>
      </c>
      <c r="T173">
        <v>2018</v>
      </c>
      <c r="U173" s="147"/>
      <c r="V173" s="73">
        <f t="shared" si="2"/>
        <v>1.6739726027397259</v>
      </c>
      <c r="Y173"/>
      <c r="Z173"/>
      <c r="AA173"/>
      <c r="AB173"/>
    </row>
    <row r="174" spans="1:28" x14ac:dyDescent="0.25">
      <c r="A174" t="s">
        <v>380</v>
      </c>
      <c r="B174" t="s">
        <v>381</v>
      </c>
      <c r="C174" t="s">
        <v>720</v>
      </c>
      <c r="D174">
        <v>6908</v>
      </c>
      <c r="E174" t="s">
        <v>379</v>
      </c>
      <c r="F174" s="6">
        <v>30735</v>
      </c>
      <c r="G174" t="s">
        <v>8</v>
      </c>
      <c r="H174" t="s">
        <v>9</v>
      </c>
      <c r="I174" s="6">
        <v>43188</v>
      </c>
      <c r="K174" t="s">
        <v>10</v>
      </c>
      <c r="L174" t="s">
        <v>11</v>
      </c>
      <c r="M174" t="s">
        <v>348</v>
      </c>
      <c r="N174" t="s">
        <v>18</v>
      </c>
      <c r="O174" t="s">
        <v>19</v>
      </c>
      <c r="P174">
        <v>5</v>
      </c>
      <c r="Q174">
        <v>3</v>
      </c>
      <c r="R174">
        <v>5</v>
      </c>
      <c r="S174" s="6">
        <v>42705</v>
      </c>
      <c r="T174">
        <v>2018</v>
      </c>
      <c r="U174" s="147"/>
      <c r="V174" s="73">
        <f t="shared" si="2"/>
        <v>1.7616438356164383</v>
      </c>
      <c r="Y174"/>
      <c r="Z174"/>
      <c r="AA174"/>
      <c r="AB174"/>
    </row>
    <row r="175" spans="1:28" x14ac:dyDescent="0.25">
      <c r="A175" t="s">
        <v>382</v>
      </c>
      <c r="B175" t="s">
        <v>383</v>
      </c>
      <c r="C175" t="s">
        <v>719</v>
      </c>
      <c r="D175">
        <v>14300</v>
      </c>
      <c r="E175" t="s">
        <v>384</v>
      </c>
      <c r="F175" s="6">
        <v>31173</v>
      </c>
      <c r="G175" t="s">
        <v>17</v>
      </c>
      <c r="H175" t="s">
        <v>9</v>
      </c>
      <c r="I175" s="6">
        <v>41743</v>
      </c>
      <c r="K175" t="s">
        <v>10</v>
      </c>
      <c r="L175" t="s">
        <v>11</v>
      </c>
      <c r="M175" t="s">
        <v>348</v>
      </c>
      <c r="N175" t="s">
        <v>29</v>
      </c>
      <c r="O175" t="s">
        <v>14</v>
      </c>
      <c r="P175">
        <v>3.76</v>
      </c>
      <c r="Q175">
        <v>5</v>
      </c>
      <c r="R175">
        <v>5</v>
      </c>
      <c r="S175" s="6">
        <v>42705</v>
      </c>
      <c r="T175">
        <v>2014</v>
      </c>
      <c r="U175" s="147"/>
      <c r="V175" s="73">
        <f t="shared" si="2"/>
        <v>5.720547945205479</v>
      </c>
      <c r="Y175"/>
      <c r="Z175"/>
      <c r="AA175"/>
      <c r="AB175"/>
    </row>
    <row r="176" spans="1:28" x14ac:dyDescent="0.25">
      <c r="A176" t="s">
        <v>385</v>
      </c>
      <c r="B176" t="s">
        <v>386</v>
      </c>
      <c r="C176" t="s">
        <v>720</v>
      </c>
      <c r="D176">
        <v>13640</v>
      </c>
      <c r="E176" t="s">
        <v>387</v>
      </c>
      <c r="F176" s="6">
        <v>28613</v>
      </c>
      <c r="G176" t="s">
        <v>17</v>
      </c>
      <c r="H176" t="s">
        <v>9</v>
      </c>
      <c r="I176" s="6">
        <v>42389</v>
      </c>
      <c r="K176" t="s">
        <v>10</v>
      </c>
      <c r="L176" t="s">
        <v>11</v>
      </c>
      <c r="M176" t="s">
        <v>348</v>
      </c>
      <c r="N176" t="s">
        <v>29</v>
      </c>
      <c r="O176" t="s">
        <v>19</v>
      </c>
      <c r="P176">
        <v>2.96</v>
      </c>
      <c r="Q176">
        <v>5</v>
      </c>
      <c r="R176">
        <v>7</v>
      </c>
      <c r="S176" s="6">
        <v>42705</v>
      </c>
      <c r="T176">
        <v>2016</v>
      </c>
      <c r="U176" s="147"/>
      <c r="V176" s="73">
        <f t="shared" si="2"/>
        <v>3.9506849315068493</v>
      </c>
      <c r="Y176"/>
      <c r="Z176"/>
      <c r="AA176"/>
      <c r="AB176"/>
    </row>
    <row r="177" spans="1:28" x14ac:dyDescent="0.25">
      <c r="A177" t="s">
        <v>388</v>
      </c>
      <c r="B177" t="s">
        <v>389</v>
      </c>
      <c r="C177" t="s">
        <v>722</v>
      </c>
      <c r="D177">
        <v>13860</v>
      </c>
      <c r="E177" t="s">
        <v>387</v>
      </c>
      <c r="F177" s="6">
        <v>33367</v>
      </c>
      <c r="G177" t="s">
        <v>17</v>
      </c>
      <c r="H177" t="s">
        <v>22</v>
      </c>
      <c r="I177" s="6">
        <v>42049</v>
      </c>
      <c r="K177" t="s">
        <v>10</v>
      </c>
      <c r="L177" t="s">
        <v>11</v>
      </c>
      <c r="M177" t="s">
        <v>348</v>
      </c>
      <c r="N177" t="s">
        <v>23</v>
      </c>
      <c r="O177" t="s">
        <v>24</v>
      </c>
      <c r="P177">
        <v>2.39</v>
      </c>
      <c r="Q177">
        <v>3</v>
      </c>
      <c r="R177">
        <v>6</v>
      </c>
      <c r="S177" s="6">
        <v>42705</v>
      </c>
      <c r="T177">
        <v>2015</v>
      </c>
      <c r="U177" s="147"/>
      <c r="V177" s="73">
        <f t="shared" si="2"/>
        <v>4.882191780821918</v>
      </c>
      <c r="Y177"/>
      <c r="Z177"/>
      <c r="AA177"/>
      <c r="AB177"/>
    </row>
    <row r="178" spans="1:28" x14ac:dyDescent="0.25">
      <c r="A178" t="s">
        <v>390</v>
      </c>
      <c r="B178" t="s">
        <v>391</v>
      </c>
      <c r="C178" t="s">
        <v>719</v>
      </c>
      <c r="D178">
        <v>14080</v>
      </c>
      <c r="E178" t="s">
        <v>387</v>
      </c>
      <c r="F178" s="6">
        <v>27643</v>
      </c>
      <c r="G178" t="s">
        <v>17</v>
      </c>
      <c r="H178" t="s">
        <v>9</v>
      </c>
      <c r="I178" s="6">
        <v>42855</v>
      </c>
      <c r="K178" t="s">
        <v>10</v>
      </c>
      <c r="L178" t="s">
        <v>11</v>
      </c>
      <c r="M178" t="s">
        <v>348</v>
      </c>
      <c r="N178" t="s">
        <v>29</v>
      </c>
      <c r="O178" t="s">
        <v>14</v>
      </c>
      <c r="P178">
        <v>1.99</v>
      </c>
      <c r="Q178">
        <v>5</v>
      </c>
      <c r="R178">
        <v>5</v>
      </c>
      <c r="S178" s="6">
        <v>42705</v>
      </c>
      <c r="T178">
        <v>2017</v>
      </c>
      <c r="U178" s="147"/>
      <c r="V178" s="73">
        <f t="shared" si="2"/>
        <v>2.6739726027397261</v>
      </c>
      <c r="Y178"/>
      <c r="Z178"/>
      <c r="AA178"/>
      <c r="AB178"/>
    </row>
    <row r="179" spans="1:28" x14ac:dyDescent="0.25">
      <c r="A179" t="s">
        <v>392</v>
      </c>
      <c r="B179" t="s">
        <v>393</v>
      </c>
      <c r="C179" t="s">
        <v>720</v>
      </c>
      <c r="D179">
        <v>6378</v>
      </c>
      <c r="E179" t="s">
        <v>365</v>
      </c>
      <c r="F179" s="6">
        <v>33001</v>
      </c>
      <c r="G179" t="s">
        <v>17</v>
      </c>
      <c r="H179" t="s">
        <v>9</v>
      </c>
      <c r="I179" s="6">
        <v>42133</v>
      </c>
      <c r="K179" t="s">
        <v>10</v>
      </c>
      <c r="L179" t="s">
        <v>11</v>
      </c>
      <c r="M179" t="s">
        <v>348</v>
      </c>
      <c r="N179" t="s">
        <v>23</v>
      </c>
      <c r="O179" t="s">
        <v>19</v>
      </c>
      <c r="P179">
        <v>2.5499999999999998</v>
      </c>
      <c r="Q179">
        <v>3</v>
      </c>
      <c r="R179">
        <v>6</v>
      </c>
      <c r="S179" s="6">
        <v>42705</v>
      </c>
      <c r="T179">
        <v>2015</v>
      </c>
      <c r="U179" s="147"/>
      <c r="V179" s="73">
        <f t="shared" si="2"/>
        <v>4.6520547945205477</v>
      </c>
      <c r="Y179"/>
      <c r="Z179"/>
      <c r="AA179"/>
      <c r="AB179"/>
    </row>
    <row r="180" spans="1:28" x14ac:dyDescent="0.25">
      <c r="A180" t="s">
        <v>394</v>
      </c>
      <c r="B180" t="s">
        <v>395</v>
      </c>
      <c r="C180" t="s">
        <v>720</v>
      </c>
      <c r="D180">
        <v>6908</v>
      </c>
      <c r="E180" t="s">
        <v>365</v>
      </c>
      <c r="F180" s="6">
        <v>26821</v>
      </c>
      <c r="G180" t="s">
        <v>8</v>
      </c>
      <c r="H180" t="s">
        <v>9</v>
      </c>
      <c r="I180" s="6">
        <v>41278</v>
      </c>
      <c r="K180" t="s">
        <v>10</v>
      </c>
      <c r="L180" t="s">
        <v>11</v>
      </c>
      <c r="M180" t="s">
        <v>348</v>
      </c>
      <c r="N180" t="s">
        <v>18</v>
      </c>
      <c r="O180" t="s">
        <v>19</v>
      </c>
      <c r="P180">
        <v>1.21</v>
      </c>
      <c r="Q180">
        <v>4</v>
      </c>
      <c r="R180">
        <v>5</v>
      </c>
      <c r="S180" s="6">
        <v>42705</v>
      </c>
      <c r="T180">
        <v>2013</v>
      </c>
      <c r="U180" s="147"/>
      <c r="V180" s="73">
        <f t="shared" si="2"/>
        <v>6.9945205479452053</v>
      </c>
      <c r="Y180"/>
      <c r="Z180"/>
      <c r="AA180"/>
      <c r="AB180"/>
    </row>
    <row r="181" spans="1:28" x14ac:dyDescent="0.25">
      <c r="A181" t="s">
        <v>396</v>
      </c>
      <c r="B181" t="s">
        <v>397</v>
      </c>
      <c r="C181" t="s">
        <v>719</v>
      </c>
      <c r="D181">
        <v>5720</v>
      </c>
      <c r="E181" t="s">
        <v>365</v>
      </c>
      <c r="F181" s="6">
        <v>34098</v>
      </c>
      <c r="G181" t="s">
        <v>8</v>
      </c>
      <c r="H181" t="s">
        <v>9</v>
      </c>
      <c r="I181" s="6">
        <v>41659</v>
      </c>
      <c r="K181" t="s">
        <v>10</v>
      </c>
      <c r="L181" t="s">
        <v>11</v>
      </c>
      <c r="M181" t="s">
        <v>348</v>
      </c>
      <c r="N181" t="s">
        <v>29</v>
      </c>
      <c r="O181" t="s">
        <v>14</v>
      </c>
      <c r="P181">
        <v>4.6399999999999997</v>
      </c>
      <c r="Q181">
        <v>4</v>
      </c>
      <c r="R181">
        <v>5</v>
      </c>
      <c r="S181" s="6">
        <v>42705</v>
      </c>
      <c r="T181">
        <v>2014</v>
      </c>
      <c r="U181" s="147"/>
      <c r="V181" s="73">
        <f t="shared" si="2"/>
        <v>5.9506849315068493</v>
      </c>
      <c r="Y181"/>
      <c r="Z181"/>
      <c r="AA181"/>
      <c r="AB181"/>
    </row>
    <row r="182" spans="1:28" x14ac:dyDescent="0.25">
      <c r="A182" t="s">
        <v>398</v>
      </c>
      <c r="B182" t="s">
        <v>399</v>
      </c>
      <c r="C182" t="s">
        <v>720</v>
      </c>
      <c r="D182">
        <v>6048</v>
      </c>
      <c r="E182" t="s">
        <v>365</v>
      </c>
      <c r="F182" s="6">
        <v>28826</v>
      </c>
      <c r="G182" t="s">
        <v>8</v>
      </c>
      <c r="H182" t="s">
        <v>22</v>
      </c>
      <c r="I182" s="6">
        <v>41917</v>
      </c>
      <c r="K182" t="s">
        <v>10</v>
      </c>
      <c r="L182" t="s">
        <v>11</v>
      </c>
      <c r="M182" t="s">
        <v>348</v>
      </c>
      <c r="N182" t="s">
        <v>29</v>
      </c>
      <c r="O182" t="s">
        <v>19</v>
      </c>
      <c r="P182">
        <v>4.3</v>
      </c>
      <c r="Q182">
        <v>3</v>
      </c>
      <c r="R182">
        <v>5</v>
      </c>
      <c r="S182" s="6">
        <v>42705</v>
      </c>
      <c r="T182">
        <v>2014</v>
      </c>
      <c r="U182" s="147"/>
      <c r="V182" s="73">
        <f t="shared" si="2"/>
        <v>5.2438356164383562</v>
      </c>
      <c r="Y182"/>
      <c r="Z182"/>
      <c r="AA182"/>
      <c r="AB182"/>
    </row>
    <row r="183" spans="1:28" x14ac:dyDescent="0.25">
      <c r="A183" t="s">
        <v>400</v>
      </c>
      <c r="B183" t="s">
        <v>401</v>
      </c>
      <c r="C183" t="s">
        <v>720</v>
      </c>
      <c r="D183">
        <v>9900</v>
      </c>
      <c r="E183" t="s">
        <v>365</v>
      </c>
      <c r="F183" s="6">
        <v>34150</v>
      </c>
      <c r="G183" t="s">
        <v>17</v>
      </c>
      <c r="H183" t="s">
        <v>9</v>
      </c>
      <c r="I183" s="6">
        <v>43220</v>
      </c>
      <c r="K183" t="s">
        <v>10</v>
      </c>
      <c r="L183" t="s">
        <v>11</v>
      </c>
      <c r="M183" t="s">
        <v>348</v>
      </c>
      <c r="N183" t="s">
        <v>23</v>
      </c>
      <c r="O183" t="s">
        <v>19</v>
      </c>
      <c r="P183">
        <v>1.84</v>
      </c>
      <c r="Q183">
        <v>5</v>
      </c>
      <c r="R183">
        <v>6</v>
      </c>
      <c r="S183" s="6">
        <v>42705</v>
      </c>
      <c r="T183">
        <v>2018</v>
      </c>
      <c r="U183" s="147"/>
      <c r="V183" s="73">
        <f t="shared" si="2"/>
        <v>1.6739726027397259</v>
      </c>
      <c r="Y183"/>
      <c r="Z183"/>
      <c r="AA183"/>
      <c r="AB183"/>
    </row>
    <row r="184" spans="1:28" x14ac:dyDescent="0.25">
      <c r="A184" t="s">
        <v>402</v>
      </c>
      <c r="B184" t="s">
        <v>403</v>
      </c>
      <c r="C184" t="s">
        <v>720</v>
      </c>
      <c r="D184">
        <v>9240</v>
      </c>
      <c r="E184" t="s">
        <v>365</v>
      </c>
      <c r="F184" s="6">
        <v>34661</v>
      </c>
      <c r="G184" t="s">
        <v>17</v>
      </c>
      <c r="H184" t="s">
        <v>22</v>
      </c>
      <c r="I184" s="6">
        <v>43188</v>
      </c>
      <c r="K184" t="s">
        <v>10</v>
      </c>
      <c r="L184" t="s">
        <v>11</v>
      </c>
      <c r="M184" t="s">
        <v>348</v>
      </c>
      <c r="N184" t="s">
        <v>29</v>
      </c>
      <c r="O184" t="s">
        <v>19</v>
      </c>
      <c r="P184">
        <v>2.21</v>
      </c>
      <c r="Q184">
        <v>5</v>
      </c>
      <c r="R184">
        <v>7</v>
      </c>
      <c r="S184" s="6">
        <v>42705</v>
      </c>
      <c r="T184">
        <v>2018</v>
      </c>
      <c r="U184" s="147"/>
      <c r="V184" s="73">
        <f t="shared" si="2"/>
        <v>1.7616438356164383</v>
      </c>
      <c r="Y184"/>
      <c r="Z184"/>
      <c r="AA184"/>
      <c r="AB184"/>
    </row>
    <row r="185" spans="1:28" x14ac:dyDescent="0.25">
      <c r="A185" t="s">
        <v>404</v>
      </c>
      <c r="B185" t="s">
        <v>405</v>
      </c>
      <c r="C185" t="s">
        <v>720</v>
      </c>
      <c r="D185">
        <v>8140</v>
      </c>
      <c r="E185" t="s">
        <v>365</v>
      </c>
      <c r="F185" s="6">
        <v>34167</v>
      </c>
      <c r="G185" t="s">
        <v>8</v>
      </c>
      <c r="H185" t="s">
        <v>22</v>
      </c>
      <c r="I185" s="6">
        <v>43220</v>
      </c>
      <c r="K185" t="s">
        <v>10</v>
      </c>
      <c r="L185" t="s">
        <v>11</v>
      </c>
      <c r="M185" t="s">
        <v>348</v>
      </c>
      <c r="N185" t="s">
        <v>18</v>
      </c>
      <c r="O185" t="s">
        <v>19</v>
      </c>
      <c r="P185">
        <v>4.1100000000000003</v>
      </c>
      <c r="Q185">
        <v>4</v>
      </c>
      <c r="R185">
        <v>6</v>
      </c>
      <c r="S185" s="6">
        <v>42705</v>
      </c>
      <c r="T185">
        <v>2018</v>
      </c>
      <c r="U185" s="147"/>
      <c r="V185" s="73">
        <f t="shared" si="2"/>
        <v>1.6739726027397259</v>
      </c>
      <c r="Y185"/>
      <c r="Z185"/>
      <c r="AA185"/>
      <c r="AB185"/>
    </row>
    <row r="186" spans="1:28" x14ac:dyDescent="0.25">
      <c r="A186" t="s">
        <v>167</v>
      </c>
      <c r="B186" t="s">
        <v>406</v>
      </c>
      <c r="C186" t="s">
        <v>720</v>
      </c>
      <c r="D186">
        <v>8580</v>
      </c>
      <c r="E186" t="s">
        <v>365</v>
      </c>
      <c r="F186" s="6">
        <v>31517</v>
      </c>
      <c r="G186" t="s">
        <v>8</v>
      </c>
      <c r="H186" t="s">
        <v>9</v>
      </c>
      <c r="I186" s="6">
        <v>43220</v>
      </c>
      <c r="K186" t="s">
        <v>10</v>
      </c>
      <c r="L186" t="s">
        <v>11</v>
      </c>
      <c r="M186" t="s">
        <v>348</v>
      </c>
      <c r="N186" t="s">
        <v>18</v>
      </c>
      <c r="O186" t="s">
        <v>19</v>
      </c>
      <c r="P186">
        <v>4.6100000000000003</v>
      </c>
      <c r="Q186">
        <v>4</v>
      </c>
      <c r="R186">
        <v>5</v>
      </c>
      <c r="S186" s="6">
        <v>42705</v>
      </c>
      <c r="T186">
        <v>2018</v>
      </c>
      <c r="U186" s="147"/>
      <c r="V186" s="73">
        <f t="shared" si="2"/>
        <v>1.6739726027397259</v>
      </c>
      <c r="Y186"/>
      <c r="Z186"/>
      <c r="AA186"/>
      <c r="AB186"/>
    </row>
    <row r="187" spans="1:28" x14ac:dyDescent="0.25">
      <c r="A187" t="s">
        <v>407</v>
      </c>
      <c r="B187" t="s">
        <v>408</v>
      </c>
      <c r="C187" t="s">
        <v>721</v>
      </c>
      <c r="D187">
        <v>9460</v>
      </c>
      <c r="E187" t="s">
        <v>409</v>
      </c>
      <c r="F187" s="6">
        <v>33771</v>
      </c>
      <c r="G187" t="s">
        <v>17</v>
      </c>
      <c r="H187" t="s">
        <v>9</v>
      </c>
      <c r="I187" s="6">
        <v>43188</v>
      </c>
      <c r="K187" t="s">
        <v>10</v>
      </c>
      <c r="L187" t="s">
        <v>11</v>
      </c>
      <c r="M187" t="s">
        <v>348</v>
      </c>
      <c r="N187" t="s">
        <v>23</v>
      </c>
      <c r="O187" t="s">
        <v>24</v>
      </c>
      <c r="P187">
        <v>1.2</v>
      </c>
      <c r="Q187">
        <v>3</v>
      </c>
      <c r="R187">
        <v>6</v>
      </c>
      <c r="S187" s="6">
        <v>42705</v>
      </c>
      <c r="T187">
        <v>2018</v>
      </c>
      <c r="U187" s="147"/>
      <c r="V187" s="73">
        <f t="shared" si="2"/>
        <v>1.7616438356164383</v>
      </c>
      <c r="Y187"/>
      <c r="Z187"/>
      <c r="AA187"/>
      <c r="AB187"/>
    </row>
    <row r="188" spans="1:28" x14ac:dyDescent="0.25">
      <c r="A188" t="s">
        <v>410</v>
      </c>
      <c r="B188" t="s">
        <v>411</v>
      </c>
      <c r="C188" t="s">
        <v>720</v>
      </c>
      <c r="D188">
        <v>5940</v>
      </c>
      <c r="E188" t="s">
        <v>409</v>
      </c>
      <c r="F188" s="6">
        <v>30774</v>
      </c>
      <c r="G188" t="s">
        <v>8</v>
      </c>
      <c r="H188" t="s">
        <v>22</v>
      </c>
      <c r="I188" s="6">
        <v>43146</v>
      </c>
      <c r="K188" t="s">
        <v>10</v>
      </c>
      <c r="L188" t="s">
        <v>11</v>
      </c>
      <c r="M188" t="s">
        <v>348</v>
      </c>
      <c r="N188" t="s">
        <v>23</v>
      </c>
      <c r="O188" t="s">
        <v>19</v>
      </c>
      <c r="P188">
        <v>3.81</v>
      </c>
      <c r="Q188">
        <v>3</v>
      </c>
      <c r="R188">
        <v>6</v>
      </c>
      <c r="S188" s="6">
        <v>42705</v>
      </c>
      <c r="T188">
        <v>2018</v>
      </c>
      <c r="U188" s="147"/>
      <c r="V188" s="73">
        <f t="shared" si="2"/>
        <v>1.8767123287671232</v>
      </c>
      <c r="Y188"/>
      <c r="Z188"/>
      <c r="AA188"/>
      <c r="AB188"/>
    </row>
    <row r="189" spans="1:28" x14ac:dyDescent="0.25">
      <c r="A189" t="s">
        <v>412</v>
      </c>
      <c r="B189" t="s">
        <v>413</v>
      </c>
      <c r="C189" t="s">
        <v>720</v>
      </c>
      <c r="D189">
        <v>10340</v>
      </c>
      <c r="E189" t="s">
        <v>409</v>
      </c>
      <c r="F189" s="6">
        <v>31515</v>
      </c>
      <c r="G189" t="s">
        <v>8</v>
      </c>
      <c r="H189" t="s">
        <v>22</v>
      </c>
      <c r="I189" s="6">
        <v>43007</v>
      </c>
      <c r="K189" t="s">
        <v>10</v>
      </c>
      <c r="L189" t="s">
        <v>11</v>
      </c>
      <c r="M189" t="s">
        <v>348</v>
      </c>
      <c r="N189" t="s">
        <v>18</v>
      </c>
      <c r="O189" t="s">
        <v>19</v>
      </c>
      <c r="P189">
        <v>3.31</v>
      </c>
      <c r="Q189">
        <v>3</v>
      </c>
      <c r="R189">
        <v>6</v>
      </c>
      <c r="S189" s="6">
        <v>42705</v>
      </c>
      <c r="T189">
        <v>2017</v>
      </c>
      <c r="U189" s="147"/>
      <c r="V189" s="73">
        <f t="shared" si="2"/>
        <v>2.2575342465753425</v>
      </c>
      <c r="Y189"/>
      <c r="Z189"/>
      <c r="AA189"/>
      <c r="AB189"/>
    </row>
    <row r="190" spans="1:28" x14ac:dyDescent="0.25">
      <c r="A190" t="s">
        <v>414</v>
      </c>
      <c r="B190" t="s">
        <v>415</v>
      </c>
      <c r="C190" t="s">
        <v>720</v>
      </c>
      <c r="D190">
        <v>10802</v>
      </c>
      <c r="E190" t="s">
        <v>409</v>
      </c>
      <c r="F190" s="6">
        <v>27118</v>
      </c>
      <c r="G190" t="s">
        <v>17</v>
      </c>
      <c r="H190" t="s">
        <v>22</v>
      </c>
      <c r="I190" s="6">
        <v>43188</v>
      </c>
      <c r="K190" t="s">
        <v>10</v>
      </c>
      <c r="L190" t="s">
        <v>11</v>
      </c>
      <c r="M190" t="s">
        <v>348</v>
      </c>
      <c r="N190" t="s">
        <v>18</v>
      </c>
      <c r="O190" t="s">
        <v>19</v>
      </c>
      <c r="P190">
        <v>5</v>
      </c>
      <c r="Q190">
        <v>4</v>
      </c>
      <c r="R190">
        <v>7</v>
      </c>
      <c r="S190" s="6">
        <v>42705</v>
      </c>
      <c r="T190">
        <v>2018</v>
      </c>
      <c r="U190" s="147"/>
      <c r="V190" s="73">
        <f t="shared" si="2"/>
        <v>1.7616438356164383</v>
      </c>
      <c r="Y190"/>
      <c r="Z190"/>
      <c r="AA190"/>
      <c r="AB190"/>
    </row>
    <row r="191" spans="1:28" x14ac:dyDescent="0.25">
      <c r="A191" t="s">
        <v>416</v>
      </c>
      <c r="B191" t="s">
        <v>417</v>
      </c>
      <c r="C191" t="s">
        <v>720</v>
      </c>
      <c r="D191">
        <v>10000</v>
      </c>
      <c r="E191" t="s">
        <v>418</v>
      </c>
      <c r="F191" s="6">
        <v>33767</v>
      </c>
      <c r="G191" t="s">
        <v>8</v>
      </c>
      <c r="H191" t="s">
        <v>9</v>
      </c>
      <c r="I191" s="6">
        <v>43505</v>
      </c>
      <c r="K191" t="s">
        <v>10</v>
      </c>
      <c r="L191" t="s">
        <v>11</v>
      </c>
      <c r="M191" t="s">
        <v>348</v>
      </c>
      <c r="N191" t="s">
        <v>23</v>
      </c>
      <c r="O191" t="s">
        <v>19</v>
      </c>
      <c r="P191">
        <v>2.09</v>
      </c>
      <c r="Q191">
        <v>5</v>
      </c>
      <c r="R191">
        <v>7</v>
      </c>
      <c r="S191" s="6">
        <v>42705</v>
      </c>
      <c r="T191">
        <v>2019</v>
      </c>
      <c r="U191" s="147"/>
      <c r="V191" s="73">
        <f t="shared" si="2"/>
        <v>0.89315068493150684</v>
      </c>
      <c r="Y191"/>
      <c r="Z191"/>
      <c r="AA191"/>
      <c r="AB191"/>
    </row>
    <row r="192" spans="1:28" x14ac:dyDescent="0.25">
      <c r="A192" t="s">
        <v>419</v>
      </c>
      <c r="B192" t="s">
        <v>420</v>
      </c>
      <c r="C192" t="s">
        <v>720</v>
      </c>
      <c r="D192">
        <v>10500</v>
      </c>
      <c r="E192" t="s">
        <v>418</v>
      </c>
      <c r="F192" s="6">
        <v>27508</v>
      </c>
      <c r="G192" t="s">
        <v>17</v>
      </c>
      <c r="H192" t="s">
        <v>9</v>
      </c>
      <c r="I192" s="6">
        <v>43497</v>
      </c>
      <c r="K192" t="s">
        <v>10</v>
      </c>
      <c r="L192" t="s">
        <v>11</v>
      </c>
      <c r="M192" t="s">
        <v>348</v>
      </c>
      <c r="N192" t="s">
        <v>23</v>
      </c>
      <c r="O192" t="s">
        <v>19</v>
      </c>
      <c r="P192">
        <v>5</v>
      </c>
      <c r="Q192">
        <v>3</v>
      </c>
      <c r="R192">
        <v>6</v>
      </c>
      <c r="S192" s="6">
        <v>42705</v>
      </c>
      <c r="T192">
        <v>2019</v>
      </c>
      <c r="U192" s="147"/>
      <c r="V192" s="73">
        <f t="shared" si="2"/>
        <v>0.91506849315068495</v>
      </c>
      <c r="Y192"/>
      <c r="Z192"/>
      <c r="AA192"/>
      <c r="AB192"/>
    </row>
    <row r="193" spans="1:28" x14ac:dyDescent="0.25">
      <c r="A193" t="s">
        <v>421</v>
      </c>
      <c r="B193" t="s">
        <v>422</v>
      </c>
      <c r="C193" t="s">
        <v>720</v>
      </c>
      <c r="D193">
        <v>10500</v>
      </c>
      <c r="E193" t="s">
        <v>418</v>
      </c>
      <c r="F193" s="6">
        <v>31630</v>
      </c>
      <c r="G193" t="s">
        <v>17</v>
      </c>
      <c r="H193" t="s">
        <v>9</v>
      </c>
      <c r="I193" s="6">
        <v>43510</v>
      </c>
      <c r="K193" t="s">
        <v>10</v>
      </c>
      <c r="L193" t="s">
        <v>11</v>
      </c>
      <c r="M193" t="s">
        <v>348</v>
      </c>
      <c r="N193" t="s">
        <v>23</v>
      </c>
      <c r="O193" t="s">
        <v>19</v>
      </c>
      <c r="P193">
        <v>3.42</v>
      </c>
      <c r="Q193">
        <v>4</v>
      </c>
      <c r="R193">
        <v>7</v>
      </c>
      <c r="S193" s="6">
        <v>42705</v>
      </c>
      <c r="T193">
        <v>2019</v>
      </c>
      <c r="U193" s="147"/>
      <c r="V193" s="73">
        <f t="shared" si="2"/>
        <v>0.8794520547945206</v>
      </c>
      <c r="Y193"/>
      <c r="Z193"/>
      <c r="AA193"/>
      <c r="AB193"/>
    </row>
    <row r="194" spans="1:28" x14ac:dyDescent="0.25">
      <c r="A194" t="s">
        <v>423</v>
      </c>
      <c r="B194" t="s">
        <v>424</v>
      </c>
      <c r="C194" t="s">
        <v>720</v>
      </c>
      <c r="D194">
        <v>10472</v>
      </c>
      <c r="E194" t="s">
        <v>409</v>
      </c>
      <c r="F194" s="6">
        <v>30824</v>
      </c>
      <c r="G194" t="s">
        <v>8</v>
      </c>
      <c r="H194" t="s">
        <v>9</v>
      </c>
      <c r="I194" s="6">
        <v>43018</v>
      </c>
      <c r="K194" t="s">
        <v>10</v>
      </c>
      <c r="L194" t="s">
        <v>11</v>
      </c>
      <c r="M194" t="s">
        <v>348</v>
      </c>
      <c r="N194" t="s">
        <v>18</v>
      </c>
      <c r="O194" t="s">
        <v>19</v>
      </c>
      <c r="P194">
        <v>3.04</v>
      </c>
      <c r="Q194">
        <v>3</v>
      </c>
      <c r="R194">
        <v>4</v>
      </c>
      <c r="S194" s="6">
        <v>42705</v>
      </c>
      <c r="T194">
        <v>2017</v>
      </c>
      <c r="U194" s="147"/>
      <c r="V194" s="73">
        <f t="shared" ref="V194:V257" si="3">IF(L194="Ativo",("01/01/2020" - I194)/365,(J194-I194)/365)</f>
        <v>2.2273972602739724</v>
      </c>
      <c r="Y194"/>
      <c r="Z194"/>
      <c r="AA194"/>
      <c r="AB194"/>
    </row>
    <row r="195" spans="1:28" x14ac:dyDescent="0.25">
      <c r="A195" t="s">
        <v>425</v>
      </c>
      <c r="B195" t="s">
        <v>426</v>
      </c>
      <c r="C195" t="s">
        <v>720</v>
      </c>
      <c r="D195">
        <v>12320</v>
      </c>
      <c r="E195" t="s">
        <v>409</v>
      </c>
      <c r="F195" s="6">
        <v>33726</v>
      </c>
      <c r="G195" t="s">
        <v>8</v>
      </c>
      <c r="H195" t="s">
        <v>9</v>
      </c>
      <c r="I195" s="6">
        <v>42684</v>
      </c>
      <c r="K195" t="s">
        <v>10</v>
      </c>
      <c r="L195" t="s">
        <v>11</v>
      </c>
      <c r="M195" t="s">
        <v>348</v>
      </c>
      <c r="N195" t="s">
        <v>23</v>
      </c>
      <c r="O195" t="s">
        <v>19</v>
      </c>
      <c r="P195">
        <v>4.96</v>
      </c>
      <c r="Q195">
        <v>4</v>
      </c>
      <c r="R195">
        <v>6</v>
      </c>
      <c r="S195" s="6">
        <v>42705</v>
      </c>
      <c r="T195">
        <v>2016</v>
      </c>
      <c r="U195" s="147"/>
      <c r="V195" s="73">
        <f t="shared" si="3"/>
        <v>3.1424657534246574</v>
      </c>
      <c r="Y195"/>
      <c r="Z195"/>
      <c r="AA195"/>
      <c r="AB195"/>
    </row>
    <row r="196" spans="1:28" x14ac:dyDescent="0.25">
      <c r="A196" t="s">
        <v>427</v>
      </c>
      <c r="B196" t="s">
        <v>428</v>
      </c>
      <c r="C196" t="s">
        <v>720</v>
      </c>
      <c r="D196">
        <v>12566</v>
      </c>
      <c r="E196" t="s">
        <v>409</v>
      </c>
      <c r="F196" s="6">
        <v>30807</v>
      </c>
      <c r="G196" t="s">
        <v>8</v>
      </c>
      <c r="H196" t="s">
        <v>9</v>
      </c>
      <c r="I196" s="6">
        <v>42248</v>
      </c>
      <c r="K196" t="s">
        <v>10</v>
      </c>
      <c r="L196" t="s">
        <v>11</v>
      </c>
      <c r="M196" t="s">
        <v>348</v>
      </c>
      <c r="N196" t="s">
        <v>23</v>
      </c>
      <c r="O196" t="s">
        <v>19</v>
      </c>
      <c r="P196">
        <v>3.79</v>
      </c>
      <c r="Q196">
        <v>5</v>
      </c>
      <c r="R196">
        <v>5</v>
      </c>
      <c r="S196" s="6">
        <v>42705</v>
      </c>
      <c r="T196">
        <v>2015</v>
      </c>
      <c r="U196" s="147"/>
      <c r="V196" s="73">
        <f t="shared" si="3"/>
        <v>4.3369863013698629</v>
      </c>
      <c r="Y196"/>
      <c r="Z196"/>
      <c r="AA196"/>
      <c r="AB196"/>
    </row>
    <row r="197" spans="1:28" x14ac:dyDescent="0.25">
      <c r="A197" t="s">
        <v>429</v>
      </c>
      <c r="B197" t="s">
        <v>430</v>
      </c>
      <c r="C197" t="s">
        <v>720</v>
      </c>
      <c r="D197">
        <v>12212</v>
      </c>
      <c r="E197" t="s">
        <v>409</v>
      </c>
      <c r="F197" s="6">
        <v>33794</v>
      </c>
      <c r="G197" t="s">
        <v>8</v>
      </c>
      <c r="H197" t="s">
        <v>9</v>
      </c>
      <c r="I197" s="6">
        <v>42684</v>
      </c>
      <c r="K197" t="s">
        <v>10</v>
      </c>
      <c r="L197" t="s">
        <v>11</v>
      </c>
      <c r="M197" t="s">
        <v>348</v>
      </c>
      <c r="N197" t="s">
        <v>23</v>
      </c>
      <c r="O197" t="s">
        <v>19</v>
      </c>
      <c r="P197">
        <v>1.53</v>
      </c>
      <c r="Q197">
        <v>5</v>
      </c>
      <c r="R197">
        <v>4</v>
      </c>
      <c r="S197" s="6">
        <v>42705</v>
      </c>
      <c r="T197">
        <v>2016</v>
      </c>
      <c r="U197" s="147"/>
      <c r="V197" s="73">
        <f t="shared" si="3"/>
        <v>3.1424657534246574</v>
      </c>
      <c r="Y197"/>
      <c r="Z197"/>
      <c r="AA197"/>
      <c r="AB197"/>
    </row>
    <row r="198" spans="1:28" x14ac:dyDescent="0.25">
      <c r="A198" t="s">
        <v>431</v>
      </c>
      <c r="B198" t="s">
        <v>432</v>
      </c>
      <c r="C198" t="s">
        <v>720</v>
      </c>
      <c r="D198">
        <v>10835</v>
      </c>
      <c r="E198" t="s">
        <v>409</v>
      </c>
      <c r="F198" s="6">
        <v>33442</v>
      </c>
      <c r="G198" t="s">
        <v>8</v>
      </c>
      <c r="H198" t="s">
        <v>22</v>
      </c>
      <c r="I198" s="6">
        <v>42135</v>
      </c>
      <c r="K198" t="s">
        <v>10</v>
      </c>
      <c r="L198" t="s">
        <v>11</v>
      </c>
      <c r="M198" t="s">
        <v>348</v>
      </c>
      <c r="N198" t="s">
        <v>23</v>
      </c>
      <c r="O198" t="s">
        <v>19</v>
      </c>
      <c r="P198">
        <v>1.74</v>
      </c>
      <c r="Q198">
        <v>3</v>
      </c>
      <c r="R198">
        <v>6</v>
      </c>
      <c r="S198" s="6">
        <v>42705</v>
      </c>
      <c r="T198">
        <v>2015</v>
      </c>
      <c r="U198" s="147"/>
      <c r="V198" s="73">
        <f t="shared" si="3"/>
        <v>4.646575342465753</v>
      </c>
      <c r="Y198"/>
      <c r="Z198"/>
      <c r="AA198"/>
      <c r="AB198"/>
    </row>
    <row r="199" spans="1:28" x14ac:dyDescent="0.25">
      <c r="A199" t="s">
        <v>433</v>
      </c>
      <c r="B199" t="s">
        <v>434</v>
      </c>
      <c r="C199" t="s">
        <v>719</v>
      </c>
      <c r="D199">
        <v>10560</v>
      </c>
      <c r="E199" t="s">
        <v>409</v>
      </c>
      <c r="F199" s="6">
        <v>32297</v>
      </c>
      <c r="G199" t="s">
        <v>17</v>
      </c>
      <c r="H199" t="s">
        <v>9</v>
      </c>
      <c r="I199" s="6">
        <v>42922</v>
      </c>
      <c r="K199" t="s">
        <v>10</v>
      </c>
      <c r="L199" t="s">
        <v>11</v>
      </c>
      <c r="M199" t="s">
        <v>348</v>
      </c>
      <c r="N199" t="s">
        <v>13</v>
      </c>
      <c r="O199" t="s">
        <v>14</v>
      </c>
      <c r="P199">
        <v>2.61</v>
      </c>
      <c r="Q199">
        <v>5</v>
      </c>
      <c r="R199">
        <v>5</v>
      </c>
      <c r="S199" s="6">
        <v>42705</v>
      </c>
      <c r="T199">
        <v>2017</v>
      </c>
      <c r="U199" s="147"/>
      <c r="V199" s="73">
        <f t="shared" si="3"/>
        <v>2.4904109589041097</v>
      </c>
      <c r="Y199"/>
      <c r="Z199"/>
      <c r="AA199"/>
      <c r="AB199"/>
    </row>
    <row r="200" spans="1:28" x14ac:dyDescent="0.25">
      <c r="A200" t="s">
        <v>435</v>
      </c>
      <c r="B200" t="s">
        <v>436</v>
      </c>
      <c r="C200" t="s">
        <v>720</v>
      </c>
      <c r="D200">
        <v>5940</v>
      </c>
      <c r="E200" t="s">
        <v>437</v>
      </c>
      <c r="F200" s="6">
        <v>26258</v>
      </c>
      <c r="G200" t="s">
        <v>17</v>
      </c>
      <c r="H200" t="s">
        <v>9</v>
      </c>
      <c r="I200" s="6">
        <v>41865</v>
      </c>
      <c r="K200" t="s">
        <v>10</v>
      </c>
      <c r="L200" t="s">
        <v>11</v>
      </c>
      <c r="M200" t="s">
        <v>348</v>
      </c>
      <c r="N200" t="s">
        <v>23</v>
      </c>
      <c r="O200" t="s">
        <v>19</v>
      </c>
      <c r="P200">
        <v>3.84</v>
      </c>
      <c r="Q200">
        <v>3</v>
      </c>
      <c r="R200">
        <v>5</v>
      </c>
      <c r="S200" s="6">
        <v>42705</v>
      </c>
      <c r="T200">
        <v>2014</v>
      </c>
      <c r="U200" s="147"/>
      <c r="V200" s="73">
        <f t="shared" si="3"/>
        <v>5.3863013698630136</v>
      </c>
      <c r="Y200"/>
      <c r="Z200"/>
      <c r="AA200"/>
      <c r="AB200"/>
    </row>
    <row r="201" spans="1:28" x14ac:dyDescent="0.25">
      <c r="A201" t="s">
        <v>438</v>
      </c>
      <c r="B201" t="s">
        <v>439</v>
      </c>
      <c r="C201" t="s">
        <v>720</v>
      </c>
      <c r="D201">
        <v>7689</v>
      </c>
      <c r="E201" t="s">
        <v>440</v>
      </c>
      <c r="F201" s="6">
        <v>30786</v>
      </c>
      <c r="G201" t="s">
        <v>8</v>
      </c>
      <c r="H201" t="s">
        <v>22</v>
      </c>
      <c r="I201" s="6">
        <v>41029</v>
      </c>
      <c r="K201" t="s">
        <v>10</v>
      </c>
      <c r="L201" t="s">
        <v>11</v>
      </c>
      <c r="M201" t="s">
        <v>247</v>
      </c>
      <c r="N201" t="s">
        <v>29</v>
      </c>
      <c r="O201" t="s">
        <v>19</v>
      </c>
      <c r="P201">
        <v>5</v>
      </c>
      <c r="Q201">
        <v>3</v>
      </c>
      <c r="R201">
        <v>2</v>
      </c>
      <c r="S201" s="6">
        <v>42705</v>
      </c>
      <c r="T201">
        <v>2012</v>
      </c>
      <c r="U201" s="147"/>
      <c r="V201" s="73">
        <f t="shared" si="3"/>
        <v>7.6767123287671231</v>
      </c>
      <c r="Y201"/>
      <c r="Z201"/>
      <c r="AA201"/>
      <c r="AB201"/>
    </row>
    <row r="202" spans="1:28" x14ac:dyDescent="0.25">
      <c r="A202" t="s">
        <v>441</v>
      </c>
      <c r="B202" t="s">
        <v>442</v>
      </c>
      <c r="C202" t="s">
        <v>720</v>
      </c>
      <c r="D202">
        <v>7689</v>
      </c>
      <c r="E202" t="s">
        <v>440</v>
      </c>
      <c r="F202" s="6">
        <v>33696</v>
      </c>
      <c r="G202" t="s">
        <v>8</v>
      </c>
      <c r="H202" t="s">
        <v>22</v>
      </c>
      <c r="I202" s="6">
        <v>43146</v>
      </c>
      <c r="K202" t="s">
        <v>10</v>
      </c>
      <c r="L202" t="s">
        <v>11</v>
      </c>
      <c r="M202" t="s">
        <v>247</v>
      </c>
      <c r="N202" t="s">
        <v>29</v>
      </c>
      <c r="O202" t="s">
        <v>19</v>
      </c>
      <c r="P202">
        <v>5</v>
      </c>
      <c r="Q202">
        <v>4</v>
      </c>
      <c r="R202">
        <v>3</v>
      </c>
      <c r="S202" s="6">
        <v>42705</v>
      </c>
      <c r="T202">
        <v>2018</v>
      </c>
      <c r="U202" s="147"/>
      <c r="V202" s="73">
        <f t="shared" si="3"/>
        <v>1.8767123287671232</v>
      </c>
      <c r="Y202"/>
      <c r="Z202"/>
      <c r="AA202"/>
      <c r="AB202"/>
    </row>
    <row r="203" spans="1:28" x14ac:dyDescent="0.25">
      <c r="A203" t="s">
        <v>443</v>
      </c>
      <c r="B203" t="s">
        <v>444</v>
      </c>
      <c r="C203" t="s">
        <v>720</v>
      </c>
      <c r="D203">
        <v>13486</v>
      </c>
      <c r="E203" t="s">
        <v>384</v>
      </c>
      <c r="F203" s="6">
        <v>33394</v>
      </c>
      <c r="G203" t="s">
        <v>8</v>
      </c>
      <c r="H203" t="s">
        <v>9</v>
      </c>
      <c r="I203" s="6">
        <v>43646</v>
      </c>
      <c r="K203" t="s">
        <v>10</v>
      </c>
      <c r="L203" t="s">
        <v>11</v>
      </c>
      <c r="M203" t="s">
        <v>348</v>
      </c>
      <c r="N203" t="s">
        <v>18</v>
      </c>
      <c r="O203" t="s">
        <v>19</v>
      </c>
      <c r="P203">
        <v>5</v>
      </c>
      <c r="Q203">
        <v>5</v>
      </c>
      <c r="R203">
        <v>6</v>
      </c>
      <c r="S203" s="6">
        <v>42705</v>
      </c>
      <c r="T203">
        <v>2019</v>
      </c>
      <c r="U203" s="147"/>
      <c r="V203" s="73">
        <f t="shared" si="3"/>
        <v>0.50684931506849318</v>
      </c>
      <c r="Y203"/>
      <c r="Z203"/>
      <c r="AA203"/>
      <c r="AB203"/>
    </row>
    <row r="204" spans="1:28" x14ac:dyDescent="0.25">
      <c r="A204" t="s">
        <v>445</v>
      </c>
      <c r="B204" t="s">
        <v>446</v>
      </c>
      <c r="C204" t="s">
        <v>720</v>
      </c>
      <c r="D204">
        <v>11902</v>
      </c>
      <c r="E204" t="s">
        <v>447</v>
      </c>
      <c r="F204" s="6">
        <v>20836</v>
      </c>
      <c r="G204" t="s">
        <v>8</v>
      </c>
      <c r="H204" t="s">
        <v>22</v>
      </c>
      <c r="I204" s="6">
        <v>43018</v>
      </c>
      <c r="K204" t="s">
        <v>10</v>
      </c>
      <c r="L204" t="s">
        <v>11</v>
      </c>
      <c r="M204" t="s">
        <v>348</v>
      </c>
      <c r="N204" t="s">
        <v>18</v>
      </c>
      <c r="O204" t="s">
        <v>19</v>
      </c>
      <c r="P204">
        <v>1.55</v>
      </c>
      <c r="Q204">
        <v>5</v>
      </c>
      <c r="R204">
        <v>8</v>
      </c>
      <c r="S204" s="6">
        <v>42705</v>
      </c>
      <c r="T204">
        <v>2017</v>
      </c>
      <c r="U204" s="147"/>
      <c r="V204" s="73">
        <f t="shared" si="3"/>
        <v>2.2273972602739724</v>
      </c>
      <c r="Y204"/>
      <c r="Z204"/>
      <c r="AA204"/>
      <c r="AB204"/>
    </row>
    <row r="205" spans="1:28" x14ac:dyDescent="0.25">
      <c r="A205" t="s">
        <v>448</v>
      </c>
      <c r="B205" t="s">
        <v>449</v>
      </c>
      <c r="C205" t="s">
        <v>720</v>
      </c>
      <c r="D205">
        <v>12364</v>
      </c>
      <c r="E205" t="s">
        <v>447</v>
      </c>
      <c r="F205" s="6">
        <v>33350</v>
      </c>
      <c r="G205" t="s">
        <v>17</v>
      </c>
      <c r="H205" t="s">
        <v>22</v>
      </c>
      <c r="I205" s="6">
        <v>43018</v>
      </c>
      <c r="K205" t="s">
        <v>10</v>
      </c>
      <c r="L205" t="s">
        <v>11</v>
      </c>
      <c r="M205" t="s">
        <v>348</v>
      </c>
      <c r="N205" t="s">
        <v>18</v>
      </c>
      <c r="O205" t="s">
        <v>19</v>
      </c>
      <c r="P205">
        <v>4.46</v>
      </c>
      <c r="Q205">
        <v>5</v>
      </c>
      <c r="R205">
        <v>6</v>
      </c>
      <c r="S205" s="6">
        <v>42705</v>
      </c>
      <c r="T205">
        <v>2017</v>
      </c>
      <c r="U205" s="147"/>
      <c r="V205" s="73">
        <f t="shared" si="3"/>
        <v>2.2273972602739724</v>
      </c>
      <c r="Y205"/>
      <c r="Z205"/>
      <c r="AA205"/>
      <c r="AB205"/>
    </row>
    <row r="206" spans="1:28" x14ac:dyDescent="0.25">
      <c r="A206" t="s">
        <v>450</v>
      </c>
      <c r="B206" t="s">
        <v>451</v>
      </c>
      <c r="C206" t="s">
        <v>720</v>
      </c>
      <c r="D206">
        <v>11836</v>
      </c>
      <c r="E206" t="s">
        <v>447</v>
      </c>
      <c r="F206" s="6">
        <v>32386</v>
      </c>
      <c r="G206" t="s">
        <v>17</v>
      </c>
      <c r="H206" t="s">
        <v>22</v>
      </c>
      <c r="I206" s="6">
        <v>43646</v>
      </c>
      <c r="K206" t="s">
        <v>10</v>
      </c>
      <c r="L206" t="s">
        <v>11</v>
      </c>
      <c r="M206" t="s">
        <v>348</v>
      </c>
      <c r="N206" t="s">
        <v>29</v>
      </c>
      <c r="O206" t="s">
        <v>19</v>
      </c>
      <c r="P206">
        <v>3.27</v>
      </c>
      <c r="Q206">
        <v>4</v>
      </c>
      <c r="R206">
        <v>5</v>
      </c>
      <c r="S206" s="6">
        <v>42705</v>
      </c>
      <c r="T206">
        <v>2019</v>
      </c>
      <c r="U206" s="147"/>
      <c r="V206" s="73">
        <f t="shared" si="3"/>
        <v>0.50684931506849318</v>
      </c>
      <c r="Y206"/>
      <c r="Z206"/>
      <c r="AA206"/>
      <c r="AB206"/>
    </row>
    <row r="207" spans="1:28" x14ac:dyDescent="0.25">
      <c r="A207" t="s">
        <v>452</v>
      </c>
      <c r="B207" t="s">
        <v>453</v>
      </c>
      <c r="C207" t="s">
        <v>720</v>
      </c>
      <c r="D207">
        <v>11660</v>
      </c>
      <c r="E207" t="s">
        <v>447</v>
      </c>
      <c r="F207" s="6">
        <v>25819</v>
      </c>
      <c r="G207" t="s">
        <v>17</v>
      </c>
      <c r="H207" t="s">
        <v>9</v>
      </c>
      <c r="I207" s="6">
        <v>43018</v>
      </c>
      <c r="K207" t="s">
        <v>10</v>
      </c>
      <c r="L207" t="s">
        <v>11</v>
      </c>
      <c r="M207" t="s">
        <v>348</v>
      </c>
      <c r="N207" t="s">
        <v>18</v>
      </c>
      <c r="O207" t="s">
        <v>19</v>
      </c>
      <c r="P207">
        <v>5</v>
      </c>
      <c r="Q207">
        <v>3</v>
      </c>
      <c r="R207">
        <v>4</v>
      </c>
      <c r="S207" s="6">
        <v>42705</v>
      </c>
      <c r="T207">
        <v>2017</v>
      </c>
      <c r="U207" s="147"/>
      <c r="V207" s="73">
        <f t="shared" si="3"/>
        <v>2.2273972602739724</v>
      </c>
      <c r="Y207"/>
      <c r="Z207"/>
      <c r="AA207"/>
      <c r="AB207"/>
    </row>
    <row r="208" spans="1:28" x14ac:dyDescent="0.25">
      <c r="A208" t="s">
        <v>454</v>
      </c>
      <c r="B208" t="s">
        <v>455</v>
      </c>
      <c r="C208" t="s">
        <v>720</v>
      </c>
      <c r="D208">
        <v>12144</v>
      </c>
      <c r="E208" t="s">
        <v>447</v>
      </c>
      <c r="F208" s="6">
        <v>30351</v>
      </c>
      <c r="G208" t="s">
        <v>8</v>
      </c>
      <c r="H208" t="s">
        <v>9</v>
      </c>
      <c r="I208" s="6">
        <v>43188</v>
      </c>
      <c r="K208" t="s">
        <v>10</v>
      </c>
      <c r="L208" t="s">
        <v>11</v>
      </c>
      <c r="M208" t="s">
        <v>348</v>
      </c>
      <c r="N208" t="s">
        <v>18</v>
      </c>
      <c r="O208" t="s">
        <v>19</v>
      </c>
      <c r="P208">
        <v>1.06</v>
      </c>
      <c r="Q208">
        <v>4</v>
      </c>
      <c r="R208">
        <v>8</v>
      </c>
      <c r="S208" s="6">
        <v>42705</v>
      </c>
      <c r="T208">
        <v>2018</v>
      </c>
      <c r="U208" s="147"/>
      <c r="V208" s="73">
        <f t="shared" si="3"/>
        <v>1.7616438356164383</v>
      </c>
      <c r="Y208"/>
      <c r="Z208"/>
      <c r="AA208"/>
      <c r="AB208"/>
    </row>
    <row r="209" spans="1:28" x14ac:dyDescent="0.25">
      <c r="A209" t="s">
        <v>456</v>
      </c>
      <c r="B209" t="s">
        <v>457</v>
      </c>
      <c r="C209" t="s">
        <v>720</v>
      </c>
      <c r="D209">
        <v>4730</v>
      </c>
      <c r="E209" t="s">
        <v>344</v>
      </c>
      <c r="F209" s="6">
        <v>33131</v>
      </c>
      <c r="G209" t="s">
        <v>8</v>
      </c>
      <c r="H209" t="s">
        <v>22</v>
      </c>
      <c r="I209" s="6">
        <v>42962</v>
      </c>
      <c r="J209">
        <v>43204</v>
      </c>
      <c r="K209" t="s">
        <v>458</v>
      </c>
      <c r="L209" t="s">
        <v>459</v>
      </c>
      <c r="M209" t="s">
        <v>247</v>
      </c>
      <c r="N209" t="s">
        <v>23</v>
      </c>
      <c r="O209" t="s">
        <v>24</v>
      </c>
      <c r="P209">
        <v>3.24</v>
      </c>
      <c r="Q209">
        <v>3</v>
      </c>
      <c r="R209">
        <v>4</v>
      </c>
      <c r="S209" s="6">
        <v>42705</v>
      </c>
      <c r="T209">
        <v>2017</v>
      </c>
      <c r="U209" s="147" t="s">
        <v>753</v>
      </c>
      <c r="V209" s="73">
        <f t="shared" si="3"/>
        <v>0.66301369863013704</v>
      </c>
      <c r="Y209"/>
      <c r="Z209"/>
      <c r="AA209"/>
      <c r="AB209"/>
    </row>
    <row r="210" spans="1:28" x14ac:dyDescent="0.25">
      <c r="A210" t="s">
        <v>133</v>
      </c>
      <c r="B210" t="s">
        <v>460</v>
      </c>
      <c r="C210" t="s">
        <v>720</v>
      </c>
      <c r="D210">
        <v>4510</v>
      </c>
      <c r="E210" t="s">
        <v>344</v>
      </c>
      <c r="F210" s="6">
        <v>33767</v>
      </c>
      <c r="G210" t="s">
        <v>8</v>
      </c>
      <c r="H210" t="s">
        <v>22</v>
      </c>
      <c r="I210" s="6">
        <v>41907</v>
      </c>
      <c r="J210">
        <v>42637</v>
      </c>
      <c r="K210" t="s">
        <v>461</v>
      </c>
      <c r="L210" t="s">
        <v>462</v>
      </c>
      <c r="M210" t="s">
        <v>247</v>
      </c>
      <c r="N210" t="s">
        <v>29</v>
      </c>
      <c r="O210" t="s">
        <v>19</v>
      </c>
      <c r="P210">
        <v>3.8</v>
      </c>
      <c r="Q210">
        <v>4</v>
      </c>
      <c r="R210">
        <v>4</v>
      </c>
      <c r="S210" s="6">
        <v>42705</v>
      </c>
      <c r="T210">
        <v>2014</v>
      </c>
      <c r="U210" s="147" t="s">
        <v>754</v>
      </c>
      <c r="V210" s="73">
        <f t="shared" si="3"/>
        <v>2</v>
      </c>
      <c r="Y210"/>
      <c r="Z210"/>
      <c r="AA210"/>
      <c r="AB210"/>
    </row>
    <row r="211" spans="1:28" x14ac:dyDescent="0.25">
      <c r="A211" t="s">
        <v>183</v>
      </c>
      <c r="B211" t="s">
        <v>463</v>
      </c>
      <c r="C211" t="s">
        <v>720</v>
      </c>
      <c r="D211">
        <v>9460</v>
      </c>
      <c r="E211" t="s">
        <v>365</v>
      </c>
      <c r="F211" s="6">
        <v>33331</v>
      </c>
      <c r="G211" t="s">
        <v>8</v>
      </c>
      <c r="H211" t="s">
        <v>9</v>
      </c>
      <c r="I211" s="6">
        <v>42922</v>
      </c>
      <c r="J211">
        <v>43442</v>
      </c>
      <c r="K211" t="s">
        <v>458</v>
      </c>
      <c r="L211" t="s">
        <v>459</v>
      </c>
      <c r="M211" t="s">
        <v>348</v>
      </c>
      <c r="N211" t="s">
        <v>23</v>
      </c>
      <c r="O211" t="s">
        <v>24</v>
      </c>
      <c r="P211">
        <v>1.87</v>
      </c>
      <c r="Q211">
        <v>4</v>
      </c>
      <c r="R211">
        <v>5</v>
      </c>
      <c r="S211" s="6">
        <v>42705</v>
      </c>
      <c r="T211">
        <v>2017</v>
      </c>
      <c r="U211" s="147" t="s">
        <v>753</v>
      </c>
      <c r="V211" s="73">
        <f t="shared" si="3"/>
        <v>1.4246575342465753</v>
      </c>
      <c r="Y211"/>
      <c r="Z211"/>
      <c r="AA211"/>
      <c r="AB211"/>
    </row>
    <row r="212" spans="1:28" x14ac:dyDescent="0.25">
      <c r="A212" t="s">
        <v>464</v>
      </c>
      <c r="B212" t="s">
        <v>465</v>
      </c>
      <c r="C212" t="s">
        <v>720</v>
      </c>
      <c r="D212">
        <v>10670</v>
      </c>
      <c r="E212" t="s">
        <v>365</v>
      </c>
      <c r="F212" s="6">
        <v>28054</v>
      </c>
      <c r="G212" t="s">
        <v>8</v>
      </c>
      <c r="H212" t="s">
        <v>9</v>
      </c>
      <c r="I212" s="6">
        <v>43146</v>
      </c>
      <c r="J212">
        <v>43173</v>
      </c>
      <c r="K212" t="s">
        <v>466</v>
      </c>
      <c r="L212" t="s">
        <v>459</v>
      </c>
      <c r="M212" t="s">
        <v>348</v>
      </c>
      <c r="N212" t="s">
        <v>23</v>
      </c>
      <c r="O212" t="s">
        <v>19</v>
      </c>
      <c r="P212">
        <v>1.87</v>
      </c>
      <c r="Q212">
        <v>4</v>
      </c>
      <c r="R212">
        <v>4</v>
      </c>
      <c r="S212" s="6">
        <v>42705</v>
      </c>
      <c r="T212">
        <v>2018</v>
      </c>
      <c r="U212" s="147" t="s">
        <v>753</v>
      </c>
      <c r="V212" s="73">
        <f t="shared" si="3"/>
        <v>7.3972602739726029E-2</v>
      </c>
      <c r="Y212"/>
      <c r="Z212"/>
      <c r="AA212"/>
      <c r="AB212"/>
    </row>
    <row r="213" spans="1:28" x14ac:dyDescent="0.25">
      <c r="A213" t="s">
        <v>467</v>
      </c>
      <c r="B213" t="s">
        <v>468</v>
      </c>
      <c r="C213" t="s">
        <v>720</v>
      </c>
      <c r="D213">
        <v>8822</v>
      </c>
      <c r="E213" t="s">
        <v>365</v>
      </c>
      <c r="F213" s="6">
        <v>33426</v>
      </c>
      <c r="G213" t="s">
        <v>17</v>
      </c>
      <c r="H213" t="s">
        <v>22</v>
      </c>
      <c r="I213" s="6">
        <v>42781</v>
      </c>
      <c r="J213">
        <v>43152</v>
      </c>
      <c r="K213" t="s">
        <v>466</v>
      </c>
      <c r="L213" t="s">
        <v>459</v>
      </c>
      <c r="M213" t="s">
        <v>348</v>
      </c>
      <c r="N213" t="s">
        <v>18</v>
      </c>
      <c r="O213" t="s">
        <v>19</v>
      </c>
      <c r="P213">
        <v>4.33</v>
      </c>
      <c r="Q213">
        <v>3</v>
      </c>
      <c r="R213">
        <v>7</v>
      </c>
      <c r="S213" s="6">
        <v>42705</v>
      </c>
      <c r="T213">
        <v>2017</v>
      </c>
      <c r="U213" s="147" t="s">
        <v>753</v>
      </c>
      <c r="V213" s="73">
        <f t="shared" si="3"/>
        <v>1.0164383561643835</v>
      </c>
      <c r="Y213"/>
      <c r="Z213"/>
      <c r="AA213"/>
      <c r="AB213"/>
    </row>
    <row r="214" spans="1:28" x14ac:dyDescent="0.25">
      <c r="A214" t="s">
        <v>469</v>
      </c>
      <c r="B214" t="s">
        <v>470</v>
      </c>
      <c r="C214" t="s">
        <v>720</v>
      </c>
      <c r="D214">
        <v>9020</v>
      </c>
      <c r="E214" t="s">
        <v>362</v>
      </c>
      <c r="F214" s="6">
        <v>32636</v>
      </c>
      <c r="G214" t="s">
        <v>17</v>
      </c>
      <c r="H214" t="s">
        <v>22</v>
      </c>
      <c r="I214" s="6">
        <v>42746</v>
      </c>
      <c r="J214">
        <v>43469</v>
      </c>
      <c r="K214" t="s">
        <v>458</v>
      </c>
      <c r="L214" t="s">
        <v>459</v>
      </c>
      <c r="M214" t="s">
        <v>348</v>
      </c>
      <c r="N214" t="s">
        <v>23</v>
      </c>
      <c r="O214" t="s">
        <v>24</v>
      </c>
      <c r="P214">
        <v>1.62</v>
      </c>
      <c r="Q214">
        <v>4</v>
      </c>
      <c r="R214">
        <v>5</v>
      </c>
      <c r="S214" s="6">
        <v>42705</v>
      </c>
      <c r="T214">
        <v>2017</v>
      </c>
      <c r="U214" s="147" t="s">
        <v>755</v>
      </c>
      <c r="V214" s="73">
        <f t="shared" si="3"/>
        <v>1.9808219178082191</v>
      </c>
      <c r="Y214"/>
      <c r="Z214"/>
      <c r="AA214"/>
      <c r="AB214"/>
    </row>
    <row r="215" spans="1:28" x14ac:dyDescent="0.25">
      <c r="A215" t="s">
        <v>471</v>
      </c>
      <c r="B215" t="s">
        <v>472</v>
      </c>
      <c r="C215" t="s">
        <v>720</v>
      </c>
      <c r="D215">
        <v>9900</v>
      </c>
      <c r="E215" t="s">
        <v>362</v>
      </c>
      <c r="F215" s="6">
        <v>33953</v>
      </c>
      <c r="G215" t="s">
        <v>17</v>
      </c>
      <c r="H215" t="s">
        <v>9</v>
      </c>
      <c r="I215" s="6">
        <v>43220</v>
      </c>
      <c r="J215">
        <v>43403</v>
      </c>
      <c r="K215" t="s">
        <v>458</v>
      </c>
      <c r="L215" t="s">
        <v>459</v>
      </c>
      <c r="M215" t="s">
        <v>348</v>
      </c>
      <c r="N215" t="s">
        <v>23</v>
      </c>
      <c r="O215" t="s">
        <v>24</v>
      </c>
      <c r="P215">
        <v>2.19</v>
      </c>
      <c r="Q215">
        <v>3</v>
      </c>
      <c r="R215">
        <v>5</v>
      </c>
      <c r="S215" s="6">
        <v>42705</v>
      </c>
      <c r="T215">
        <v>2018</v>
      </c>
      <c r="U215" s="147" t="s">
        <v>753</v>
      </c>
      <c r="V215" s="73">
        <f t="shared" si="3"/>
        <v>0.50136986301369868</v>
      </c>
      <c r="Y215"/>
      <c r="Z215"/>
      <c r="AA215"/>
      <c r="AB215"/>
    </row>
    <row r="216" spans="1:28" x14ac:dyDescent="0.25">
      <c r="A216" t="s">
        <v>473</v>
      </c>
      <c r="B216" t="s">
        <v>474</v>
      </c>
      <c r="C216" t="s">
        <v>720</v>
      </c>
      <c r="D216">
        <v>4620</v>
      </c>
      <c r="E216" t="s">
        <v>475</v>
      </c>
      <c r="F216" s="6">
        <v>25293</v>
      </c>
      <c r="G216" t="s">
        <v>17</v>
      </c>
      <c r="H216" t="s">
        <v>9</v>
      </c>
      <c r="I216" s="6">
        <v>42248</v>
      </c>
      <c r="J216">
        <v>43200</v>
      </c>
      <c r="K216" t="s">
        <v>458</v>
      </c>
      <c r="L216" t="s">
        <v>459</v>
      </c>
      <c r="M216" t="s">
        <v>348</v>
      </c>
      <c r="N216" t="s">
        <v>23</v>
      </c>
      <c r="O216" t="s">
        <v>24</v>
      </c>
      <c r="P216">
        <v>2.5099999999999998</v>
      </c>
      <c r="Q216">
        <v>4</v>
      </c>
      <c r="R216">
        <v>6</v>
      </c>
      <c r="S216" s="6">
        <v>42705</v>
      </c>
      <c r="T216">
        <v>2015</v>
      </c>
      <c r="U216" s="147" t="s">
        <v>753</v>
      </c>
      <c r="V216" s="73">
        <f t="shared" si="3"/>
        <v>2.6082191780821917</v>
      </c>
      <c r="Y216"/>
      <c r="Z216"/>
      <c r="AA216"/>
      <c r="AB216"/>
    </row>
    <row r="217" spans="1:28" x14ac:dyDescent="0.25">
      <c r="A217" t="s">
        <v>476</v>
      </c>
      <c r="B217" t="s">
        <v>477</v>
      </c>
      <c r="C217" t="s">
        <v>720</v>
      </c>
      <c r="D217">
        <v>6160</v>
      </c>
      <c r="E217" t="s">
        <v>409</v>
      </c>
      <c r="F217" s="6">
        <v>34093</v>
      </c>
      <c r="G217" t="s">
        <v>17</v>
      </c>
      <c r="H217" t="s">
        <v>22</v>
      </c>
      <c r="I217" s="6">
        <v>43220</v>
      </c>
      <c r="J217">
        <v>43438</v>
      </c>
      <c r="K217" t="s">
        <v>478</v>
      </c>
      <c r="L217" t="s">
        <v>462</v>
      </c>
      <c r="M217" t="s">
        <v>348</v>
      </c>
      <c r="N217" t="s">
        <v>23</v>
      </c>
      <c r="O217" t="s">
        <v>19</v>
      </c>
      <c r="P217">
        <v>5</v>
      </c>
      <c r="Q217">
        <v>3</v>
      </c>
      <c r="R217">
        <v>5</v>
      </c>
      <c r="S217" s="6">
        <v>42705</v>
      </c>
      <c r="T217">
        <v>2018</v>
      </c>
      <c r="U217" s="147" t="s">
        <v>753</v>
      </c>
      <c r="V217" s="73">
        <f t="shared" si="3"/>
        <v>0.59726027397260273</v>
      </c>
      <c r="Y217"/>
      <c r="Z217"/>
      <c r="AA217"/>
      <c r="AB217"/>
    </row>
    <row r="218" spans="1:28" x14ac:dyDescent="0.25">
      <c r="A218" t="s">
        <v>479</v>
      </c>
      <c r="B218" t="s">
        <v>480</v>
      </c>
      <c r="C218" t="s">
        <v>722</v>
      </c>
      <c r="D218">
        <v>10670</v>
      </c>
      <c r="E218" t="s">
        <v>409</v>
      </c>
      <c r="F218" s="6">
        <v>33737</v>
      </c>
      <c r="G218" t="s">
        <v>8</v>
      </c>
      <c r="H218" t="s">
        <v>22</v>
      </c>
      <c r="I218" s="6">
        <v>41674</v>
      </c>
      <c r="J218">
        <v>42495</v>
      </c>
      <c r="K218" t="s">
        <v>481</v>
      </c>
      <c r="L218" t="s">
        <v>459</v>
      </c>
      <c r="M218" t="s">
        <v>348</v>
      </c>
      <c r="N218" t="s">
        <v>23</v>
      </c>
      <c r="O218" t="s">
        <v>24</v>
      </c>
      <c r="P218">
        <v>2.5499999999999998</v>
      </c>
      <c r="Q218">
        <v>2</v>
      </c>
      <c r="R218">
        <v>4</v>
      </c>
      <c r="S218" s="6">
        <v>42705</v>
      </c>
      <c r="T218">
        <v>2014</v>
      </c>
      <c r="U218" s="147" t="s">
        <v>754</v>
      </c>
      <c r="V218" s="73">
        <f t="shared" si="3"/>
        <v>2.2493150684931509</v>
      </c>
      <c r="Y218"/>
      <c r="Z218"/>
      <c r="AA218"/>
      <c r="AB218"/>
    </row>
    <row r="219" spans="1:28" x14ac:dyDescent="0.25">
      <c r="A219" t="s">
        <v>482</v>
      </c>
      <c r="B219" t="s">
        <v>483</v>
      </c>
      <c r="C219" t="s">
        <v>719</v>
      </c>
      <c r="D219">
        <v>11495</v>
      </c>
      <c r="E219" t="s">
        <v>409</v>
      </c>
      <c r="F219" s="6">
        <v>30731</v>
      </c>
      <c r="G219" t="s">
        <v>17</v>
      </c>
      <c r="H219" t="s">
        <v>9</v>
      </c>
      <c r="I219" s="6">
        <v>41830</v>
      </c>
      <c r="J219">
        <v>43289</v>
      </c>
      <c r="K219" t="s">
        <v>461</v>
      </c>
      <c r="L219" t="s">
        <v>462</v>
      </c>
      <c r="M219" t="s">
        <v>348</v>
      </c>
      <c r="N219" t="s">
        <v>29</v>
      </c>
      <c r="O219" t="s">
        <v>14</v>
      </c>
      <c r="P219">
        <v>1.1000000000000001</v>
      </c>
      <c r="Q219">
        <v>5</v>
      </c>
      <c r="R219">
        <v>3</v>
      </c>
      <c r="S219" s="6">
        <v>42705</v>
      </c>
      <c r="T219">
        <v>2014</v>
      </c>
      <c r="U219" s="147" t="s">
        <v>753</v>
      </c>
      <c r="V219" s="73">
        <f t="shared" si="3"/>
        <v>3.9972602739726026</v>
      </c>
      <c r="Y219"/>
      <c r="Z219"/>
      <c r="AA219"/>
      <c r="AB219"/>
    </row>
    <row r="220" spans="1:28" x14ac:dyDescent="0.25">
      <c r="A220" t="s">
        <v>484</v>
      </c>
      <c r="B220" t="s">
        <v>485</v>
      </c>
      <c r="C220" t="s">
        <v>720</v>
      </c>
      <c r="D220">
        <v>9992</v>
      </c>
      <c r="E220" t="s">
        <v>409</v>
      </c>
      <c r="F220" s="6">
        <v>32306</v>
      </c>
      <c r="G220" t="s">
        <v>17</v>
      </c>
      <c r="H220" t="s">
        <v>9</v>
      </c>
      <c r="I220" s="6">
        <v>42418</v>
      </c>
      <c r="J220">
        <v>42839</v>
      </c>
      <c r="K220" t="s">
        <v>478</v>
      </c>
      <c r="L220" t="s">
        <v>462</v>
      </c>
      <c r="M220" t="s">
        <v>348</v>
      </c>
      <c r="N220" t="s">
        <v>29</v>
      </c>
      <c r="O220" t="s">
        <v>19</v>
      </c>
      <c r="P220">
        <v>1.1100000000000001</v>
      </c>
      <c r="Q220">
        <v>3</v>
      </c>
      <c r="R220">
        <v>4</v>
      </c>
      <c r="S220" s="6">
        <v>42705</v>
      </c>
      <c r="T220">
        <v>2016</v>
      </c>
      <c r="U220" s="147" t="s">
        <v>756</v>
      </c>
      <c r="V220" s="73">
        <f t="shared" si="3"/>
        <v>1.1534246575342466</v>
      </c>
      <c r="Y220"/>
      <c r="Z220"/>
      <c r="AA220"/>
      <c r="AB220"/>
    </row>
    <row r="221" spans="1:28" x14ac:dyDescent="0.25">
      <c r="A221" t="s">
        <v>486</v>
      </c>
      <c r="B221" t="s">
        <v>487</v>
      </c>
      <c r="C221" t="s">
        <v>720</v>
      </c>
      <c r="D221">
        <v>13640</v>
      </c>
      <c r="E221" t="s">
        <v>384</v>
      </c>
      <c r="F221" s="6">
        <v>29344</v>
      </c>
      <c r="G221" t="s">
        <v>17</v>
      </c>
      <c r="H221" t="s">
        <v>22</v>
      </c>
      <c r="I221" s="6">
        <v>43188</v>
      </c>
      <c r="J221">
        <v>43632</v>
      </c>
      <c r="K221" t="s">
        <v>461</v>
      </c>
      <c r="L221" t="s">
        <v>462</v>
      </c>
      <c r="M221" t="s">
        <v>348</v>
      </c>
      <c r="N221" t="s">
        <v>18</v>
      </c>
      <c r="O221" t="s">
        <v>19</v>
      </c>
      <c r="P221">
        <v>4.96</v>
      </c>
      <c r="Q221">
        <v>3</v>
      </c>
      <c r="R221">
        <v>6</v>
      </c>
      <c r="S221" s="6">
        <v>42705</v>
      </c>
      <c r="T221">
        <v>2018</v>
      </c>
      <c r="U221" s="147" t="s">
        <v>755</v>
      </c>
      <c r="V221" s="73">
        <f t="shared" si="3"/>
        <v>1.2164383561643837</v>
      </c>
      <c r="Y221"/>
      <c r="Z221"/>
      <c r="AA221"/>
      <c r="AB221"/>
    </row>
    <row r="222" spans="1:28" x14ac:dyDescent="0.25">
      <c r="A222" t="s">
        <v>488</v>
      </c>
      <c r="B222" t="s">
        <v>489</v>
      </c>
      <c r="C222" t="s">
        <v>720</v>
      </c>
      <c r="D222">
        <v>12804</v>
      </c>
      <c r="E222" t="s">
        <v>384</v>
      </c>
      <c r="F222" s="6">
        <v>25413</v>
      </c>
      <c r="G222" t="s">
        <v>17</v>
      </c>
      <c r="H222" t="s">
        <v>9</v>
      </c>
      <c r="I222" s="6">
        <v>42782</v>
      </c>
      <c r="J222">
        <v>43514</v>
      </c>
      <c r="K222" t="s">
        <v>458</v>
      </c>
      <c r="L222" t="s">
        <v>459</v>
      </c>
      <c r="M222" t="s">
        <v>348</v>
      </c>
      <c r="N222" t="s">
        <v>23</v>
      </c>
      <c r="O222" t="s">
        <v>24</v>
      </c>
      <c r="P222">
        <v>2.94</v>
      </c>
      <c r="Q222">
        <v>2</v>
      </c>
      <c r="R222">
        <v>7</v>
      </c>
      <c r="S222" s="6">
        <v>42705</v>
      </c>
      <c r="T222">
        <v>2017</v>
      </c>
      <c r="U222" s="147" t="s">
        <v>755</v>
      </c>
      <c r="V222" s="73">
        <f t="shared" si="3"/>
        <v>2.0054794520547947</v>
      </c>
      <c r="Y222"/>
      <c r="Z222"/>
      <c r="AA222"/>
      <c r="AB222"/>
    </row>
    <row r="223" spans="1:28" x14ac:dyDescent="0.25">
      <c r="A223" t="s">
        <v>490</v>
      </c>
      <c r="B223" t="s">
        <v>491</v>
      </c>
      <c r="C223" t="s">
        <v>720</v>
      </c>
      <c r="D223">
        <v>12870</v>
      </c>
      <c r="E223" t="s">
        <v>362</v>
      </c>
      <c r="F223" s="6">
        <v>28636</v>
      </c>
      <c r="G223" t="s">
        <v>8</v>
      </c>
      <c r="H223" t="s">
        <v>9</v>
      </c>
      <c r="I223" s="6">
        <v>43220</v>
      </c>
      <c r="J223">
        <v>43383</v>
      </c>
      <c r="K223" t="s">
        <v>461</v>
      </c>
      <c r="L223" t="s">
        <v>462</v>
      </c>
      <c r="M223" t="s">
        <v>348</v>
      </c>
      <c r="N223" t="s">
        <v>18</v>
      </c>
      <c r="O223" t="s">
        <v>19</v>
      </c>
      <c r="P223">
        <v>3.88</v>
      </c>
      <c r="Q223">
        <v>3</v>
      </c>
      <c r="R223">
        <v>7</v>
      </c>
      <c r="S223" s="6">
        <v>42705</v>
      </c>
      <c r="T223">
        <v>2018</v>
      </c>
      <c r="U223" s="147" t="s">
        <v>753</v>
      </c>
      <c r="V223" s="73">
        <f t="shared" si="3"/>
        <v>0.44657534246575342</v>
      </c>
      <c r="Y223"/>
      <c r="Z223"/>
      <c r="AA223"/>
      <c r="AB223"/>
    </row>
    <row r="224" spans="1:28" x14ac:dyDescent="0.25">
      <c r="A224" t="s">
        <v>492</v>
      </c>
      <c r="B224" t="s">
        <v>493</v>
      </c>
      <c r="C224" t="s">
        <v>720</v>
      </c>
      <c r="D224">
        <v>10000</v>
      </c>
      <c r="E224" t="s">
        <v>231</v>
      </c>
      <c r="F224" s="6">
        <v>25207</v>
      </c>
      <c r="G224" t="s">
        <v>8</v>
      </c>
      <c r="H224" t="s">
        <v>22</v>
      </c>
      <c r="I224" s="6">
        <v>41865</v>
      </c>
      <c r="J224">
        <v>42773</v>
      </c>
      <c r="K224" t="s">
        <v>461</v>
      </c>
      <c r="L224" t="s">
        <v>462</v>
      </c>
      <c r="M224" t="s">
        <v>190</v>
      </c>
      <c r="N224" t="s">
        <v>13</v>
      </c>
      <c r="O224" t="s">
        <v>19</v>
      </c>
      <c r="P224">
        <v>3.14</v>
      </c>
      <c r="Q224">
        <v>5</v>
      </c>
      <c r="R224">
        <v>0</v>
      </c>
      <c r="S224" s="6">
        <v>42705</v>
      </c>
      <c r="T224">
        <v>2014</v>
      </c>
      <c r="U224" s="147" t="s">
        <v>756</v>
      </c>
      <c r="V224" s="73">
        <f t="shared" si="3"/>
        <v>2.4876712328767123</v>
      </c>
      <c r="Y224"/>
      <c r="Z224"/>
      <c r="AA224"/>
      <c r="AB224"/>
    </row>
    <row r="225" spans="1:28" x14ac:dyDescent="0.25">
      <c r="A225" t="s">
        <v>494</v>
      </c>
      <c r="B225" t="s">
        <v>495</v>
      </c>
      <c r="C225" t="s">
        <v>720</v>
      </c>
      <c r="D225">
        <v>10000</v>
      </c>
      <c r="E225" t="s">
        <v>231</v>
      </c>
      <c r="F225" s="6">
        <v>28038</v>
      </c>
      <c r="G225" t="s">
        <v>8</v>
      </c>
      <c r="H225" t="s">
        <v>9</v>
      </c>
      <c r="I225" s="6">
        <v>42922</v>
      </c>
      <c r="J225">
        <v>43228</v>
      </c>
      <c r="K225" t="s">
        <v>481</v>
      </c>
      <c r="L225" t="s">
        <v>459</v>
      </c>
      <c r="M225" t="s">
        <v>190</v>
      </c>
      <c r="N225" t="s">
        <v>23</v>
      </c>
      <c r="O225" t="s">
        <v>19</v>
      </c>
      <c r="P225">
        <v>3.97</v>
      </c>
      <c r="Q225">
        <v>4</v>
      </c>
      <c r="R225">
        <v>0</v>
      </c>
      <c r="S225" s="6">
        <v>42705</v>
      </c>
      <c r="T225">
        <v>2017</v>
      </c>
      <c r="U225" s="147" t="s">
        <v>753</v>
      </c>
      <c r="V225" s="73">
        <f t="shared" si="3"/>
        <v>0.83835616438356164</v>
      </c>
      <c r="Y225"/>
      <c r="Z225"/>
      <c r="AA225"/>
      <c r="AB225"/>
    </row>
    <row r="226" spans="1:28" x14ac:dyDescent="0.25">
      <c r="A226" t="s">
        <v>496</v>
      </c>
      <c r="B226" t="s">
        <v>497</v>
      </c>
      <c r="C226" t="s">
        <v>720</v>
      </c>
      <c r="D226">
        <v>10000</v>
      </c>
      <c r="E226" t="s">
        <v>231</v>
      </c>
      <c r="F226" s="6">
        <v>27273</v>
      </c>
      <c r="G226" t="s">
        <v>17</v>
      </c>
      <c r="H226" t="s">
        <v>9</v>
      </c>
      <c r="I226" s="6">
        <v>41822</v>
      </c>
      <c r="J226">
        <v>43038</v>
      </c>
      <c r="K226" t="s">
        <v>498</v>
      </c>
      <c r="L226" t="s">
        <v>462</v>
      </c>
      <c r="M226" t="s">
        <v>190</v>
      </c>
      <c r="N226" t="s">
        <v>23</v>
      </c>
      <c r="O226" t="s">
        <v>19</v>
      </c>
      <c r="P226">
        <v>4.5</v>
      </c>
      <c r="Q226">
        <v>5</v>
      </c>
      <c r="R226">
        <v>0</v>
      </c>
      <c r="S226" s="6">
        <v>42705</v>
      </c>
      <c r="T226">
        <v>2014</v>
      </c>
      <c r="U226" s="147" t="s">
        <v>756</v>
      </c>
      <c r="V226" s="73">
        <f t="shared" si="3"/>
        <v>3.3315068493150686</v>
      </c>
      <c r="Y226"/>
      <c r="Z226"/>
      <c r="AA226"/>
      <c r="AB226"/>
    </row>
    <row r="227" spans="1:28" x14ac:dyDescent="0.25">
      <c r="A227" t="s">
        <v>499</v>
      </c>
      <c r="B227" t="s">
        <v>500</v>
      </c>
      <c r="C227" t="s">
        <v>720</v>
      </c>
      <c r="D227">
        <v>13255</v>
      </c>
      <c r="E227" t="s">
        <v>330</v>
      </c>
      <c r="F227" s="6">
        <v>34648</v>
      </c>
      <c r="G227" t="s">
        <v>8</v>
      </c>
      <c r="H227" t="s">
        <v>9</v>
      </c>
      <c r="I227" s="6">
        <v>41830</v>
      </c>
      <c r="J227">
        <v>42848</v>
      </c>
      <c r="K227" t="s">
        <v>478</v>
      </c>
      <c r="L227" t="s">
        <v>462</v>
      </c>
      <c r="M227" t="s">
        <v>190</v>
      </c>
      <c r="N227" t="s">
        <v>13</v>
      </c>
      <c r="O227" t="s">
        <v>19</v>
      </c>
      <c r="P227">
        <v>1.9</v>
      </c>
      <c r="Q227">
        <v>2.5</v>
      </c>
      <c r="R227">
        <v>0</v>
      </c>
      <c r="S227" s="6">
        <v>42705</v>
      </c>
      <c r="T227">
        <v>2014</v>
      </c>
      <c r="U227" s="147" t="s">
        <v>756</v>
      </c>
      <c r="V227" s="73">
        <f t="shared" si="3"/>
        <v>2.7890410958904108</v>
      </c>
      <c r="Y227"/>
      <c r="Z227"/>
      <c r="AA227"/>
      <c r="AB227"/>
    </row>
    <row r="228" spans="1:28" x14ac:dyDescent="0.25">
      <c r="A228" t="s">
        <v>501</v>
      </c>
      <c r="B228" t="s">
        <v>502</v>
      </c>
      <c r="C228" t="s">
        <v>720</v>
      </c>
      <c r="D228">
        <v>12100</v>
      </c>
      <c r="E228" t="s">
        <v>334</v>
      </c>
      <c r="F228" s="6">
        <v>32669</v>
      </c>
      <c r="G228" t="s">
        <v>17</v>
      </c>
      <c r="H228" t="s">
        <v>22</v>
      </c>
      <c r="I228" s="6">
        <v>41690</v>
      </c>
      <c r="J228">
        <v>43326</v>
      </c>
      <c r="K228" t="s">
        <v>461</v>
      </c>
      <c r="L228" t="s">
        <v>462</v>
      </c>
      <c r="M228" t="s">
        <v>247</v>
      </c>
      <c r="N228" t="s">
        <v>29</v>
      </c>
      <c r="O228" t="s">
        <v>19</v>
      </c>
      <c r="P228">
        <v>4.1500000000000004</v>
      </c>
      <c r="Q228">
        <v>4</v>
      </c>
      <c r="R228">
        <v>0</v>
      </c>
      <c r="S228" s="6">
        <v>42705</v>
      </c>
      <c r="T228">
        <v>2014</v>
      </c>
      <c r="U228" s="147" t="s">
        <v>753</v>
      </c>
      <c r="V228" s="73">
        <f t="shared" si="3"/>
        <v>4.4821917808219176</v>
      </c>
      <c r="Y228"/>
      <c r="Z228"/>
      <c r="AA228"/>
      <c r="AB228"/>
    </row>
    <row r="229" spans="1:28" x14ac:dyDescent="0.25">
      <c r="A229" t="s">
        <v>503</v>
      </c>
      <c r="B229" t="s">
        <v>504</v>
      </c>
      <c r="C229" t="s">
        <v>720</v>
      </c>
      <c r="D229">
        <v>11110</v>
      </c>
      <c r="E229" t="s">
        <v>250</v>
      </c>
      <c r="F229" s="6">
        <v>27669</v>
      </c>
      <c r="G229" t="s">
        <v>17</v>
      </c>
      <c r="H229" t="s">
        <v>9</v>
      </c>
      <c r="I229" s="6">
        <v>42642</v>
      </c>
      <c r="J229">
        <v>42923</v>
      </c>
      <c r="K229" t="s">
        <v>478</v>
      </c>
      <c r="L229" t="s">
        <v>462</v>
      </c>
      <c r="M229" t="s">
        <v>12</v>
      </c>
      <c r="N229" t="s">
        <v>13</v>
      </c>
      <c r="O229" t="s">
        <v>19</v>
      </c>
      <c r="P229">
        <v>3.39</v>
      </c>
      <c r="Q229">
        <v>3</v>
      </c>
      <c r="R229">
        <v>0</v>
      </c>
      <c r="S229" s="6">
        <v>42705</v>
      </c>
      <c r="T229">
        <v>2016</v>
      </c>
      <c r="U229" s="147" t="s">
        <v>756</v>
      </c>
      <c r="V229" s="73">
        <f t="shared" si="3"/>
        <v>0.76986301369863008</v>
      </c>
      <c r="Y229"/>
      <c r="Z229"/>
      <c r="AA229"/>
      <c r="AB229"/>
    </row>
    <row r="230" spans="1:28" x14ac:dyDescent="0.25">
      <c r="A230" t="s">
        <v>505</v>
      </c>
      <c r="B230" t="s">
        <v>506</v>
      </c>
      <c r="C230" t="s">
        <v>720</v>
      </c>
      <c r="D230">
        <v>10670</v>
      </c>
      <c r="E230" t="s">
        <v>250</v>
      </c>
      <c r="F230" s="6">
        <v>28130</v>
      </c>
      <c r="G230" t="s">
        <v>17</v>
      </c>
      <c r="H230" t="s">
        <v>22</v>
      </c>
      <c r="I230" s="6">
        <v>41912</v>
      </c>
      <c r="J230">
        <v>43445</v>
      </c>
      <c r="K230" t="s">
        <v>481</v>
      </c>
      <c r="L230" t="s">
        <v>459</v>
      </c>
      <c r="M230" t="s">
        <v>12</v>
      </c>
      <c r="N230" t="s">
        <v>18</v>
      </c>
      <c r="O230" t="s">
        <v>19</v>
      </c>
      <c r="P230">
        <v>4.78</v>
      </c>
      <c r="Q230">
        <v>4</v>
      </c>
      <c r="R230">
        <v>0</v>
      </c>
      <c r="S230" s="6">
        <v>42705</v>
      </c>
      <c r="T230">
        <v>2014</v>
      </c>
      <c r="U230" s="147" t="s">
        <v>753</v>
      </c>
      <c r="V230" s="73">
        <f t="shared" si="3"/>
        <v>4.2</v>
      </c>
      <c r="Y230"/>
      <c r="Z230"/>
      <c r="AA230"/>
      <c r="AB230"/>
    </row>
    <row r="231" spans="1:28" x14ac:dyDescent="0.25">
      <c r="A231" t="s">
        <v>507</v>
      </c>
      <c r="B231" t="s">
        <v>508</v>
      </c>
      <c r="C231" t="s">
        <v>722</v>
      </c>
      <c r="D231">
        <v>9240</v>
      </c>
      <c r="E231" t="s">
        <v>250</v>
      </c>
      <c r="F231" s="6">
        <v>29904</v>
      </c>
      <c r="G231" t="s">
        <v>17</v>
      </c>
      <c r="H231" t="s">
        <v>22</v>
      </c>
      <c r="I231" s="6">
        <v>42786</v>
      </c>
      <c r="J231">
        <v>43366</v>
      </c>
      <c r="K231" t="s">
        <v>478</v>
      </c>
      <c r="L231" t="s">
        <v>462</v>
      </c>
      <c r="M231" t="s">
        <v>12</v>
      </c>
      <c r="N231" t="s">
        <v>23</v>
      </c>
      <c r="O231" t="s">
        <v>24</v>
      </c>
      <c r="P231">
        <v>2.34</v>
      </c>
      <c r="Q231">
        <v>2</v>
      </c>
      <c r="R231">
        <v>0</v>
      </c>
      <c r="S231" s="6">
        <v>42705</v>
      </c>
      <c r="T231">
        <v>2017</v>
      </c>
      <c r="U231" s="147" t="s">
        <v>753</v>
      </c>
      <c r="V231" s="73">
        <f t="shared" si="3"/>
        <v>1.5890410958904109</v>
      </c>
      <c r="Y231"/>
      <c r="Z231"/>
      <c r="AA231"/>
      <c r="AB231"/>
    </row>
    <row r="232" spans="1:28" x14ac:dyDescent="0.25">
      <c r="A232" t="s">
        <v>131</v>
      </c>
      <c r="B232" t="s">
        <v>509</v>
      </c>
      <c r="C232" t="s">
        <v>720</v>
      </c>
      <c r="D232">
        <v>8470</v>
      </c>
      <c r="E232" t="s">
        <v>250</v>
      </c>
      <c r="F232" s="6">
        <v>30198</v>
      </c>
      <c r="G232" t="s">
        <v>8</v>
      </c>
      <c r="H232" t="s">
        <v>22</v>
      </c>
      <c r="I232" s="6">
        <v>41571</v>
      </c>
      <c r="J232">
        <v>43603</v>
      </c>
      <c r="K232" t="s">
        <v>461</v>
      </c>
      <c r="L232" t="s">
        <v>462</v>
      </c>
      <c r="M232" t="s">
        <v>12</v>
      </c>
      <c r="N232" t="s">
        <v>23</v>
      </c>
      <c r="O232" t="s">
        <v>19</v>
      </c>
      <c r="P232">
        <v>4.16</v>
      </c>
      <c r="Q232">
        <v>5</v>
      </c>
      <c r="R232">
        <v>0</v>
      </c>
      <c r="S232" s="6">
        <v>42705</v>
      </c>
      <c r="T232">
        <v>2013</v>
      </c>
      <c r="U232" s="147" t="s">
        <v>755</v>
      </c>
      <c r="V232" s="73">
        <f t="shared" si="3"/>
        <v>5.5671232876712331</v>
      </c>
      <c r="Y232"/>
      <c r="Z232"/>
      <c r="AA232"/>
      <c r="AB232"/>
    </row>
    <row r="233" spans="1:28" x14ac:dyDescent="0.25">
      <c r="A233" t="s">
        <v>510</v>
      </c>
      <c r="B233" t="s">
        <v>511</v>
      </c>
      <c r="C233" t="s">
        <v>720</v>
      </c>
      <c r="D233">
        <v>7370</v>
      </c>
      <c r="E233" t="s">
        <v>250</v>
      </c>
      <c r="F233" s="6">
        <v>22232</v>
      </c>
      <c r="G233" t="s">
        <v>8</v>
      </c>
      <c r="H233" t="s">
        <v>22</v>
      </c>
      <c r="I233" s="6">
        <v>43003</v>
      </c>
      <c r="J233">
        <v>43131</v>
      </c>
      <c r="K233" t="s">
        <v>461</v>
      </c>
      <c r="L233" t="s">
        <v>462</v>
      </c>
      <c r="M233" t="s">
        <v>12</v>
      </c>
      <c r="N233" t="s">
        <v>29</v>
      </c>
      <c r="O233" t="s">
        <v>19</v>
      </c>
      <c r="P233">
        <v>1.18</v>
      </c>
      <c r="Q233">
        <v>3</v>
      </c>
      <c r="R233">
        <v>0</v>
      </c>
      <c r="S233" s="6">
        <v>42705</v>
      </c>
      <c r="T233">
        <v>2017</v>
      </c>
      <c r="U233" s="147" t="s">
        <v>753</v>
      </c>
      <c r="V233" s="73">
        <f t="shared" si="3"/>
        <v>0.35068493150684932</v>
      </c>
      <c r="Y233"/>
      <c r="Z233"/>
      <c r="AA233"/>
      <c r="AB233"/>
    </row>
    <row r="234" spans="1:28" x14ac:dyDescent="0.25">
      <c r="A234" t="s">
        <v>512</v>
      </c>
      <c r="B234" t="s">
        <v>513</v>
      </c>
      <c r="C234" t="s">
        <v>720</v>
      </c>
      <c r="D234">
        <v>4620</v>
      </c>
      <c r="E234" t="s">
        <v>7</v>
      </c>
      <c r="F234" s="6">
        <v>32380</v>
      </c>
      <c r="G234" t="s">
        <v>8</v>
      </c>
      <c r="H234" t="s">
        <v>9</v>
      </c>
      <c r="I234" s="6">
        <v>41816</v>
      </c>
      <c r="J234">
        <v>43418</v>
      </c>
      <c r="K234" t="s">
        <v>498</v>
      </c>
      <c r="L234" t="s">
        <v>462</v>
      </c>
      <c r="M234" t="s">
        <v>12</v>
      </c>
      <c r="N234" t="s">
        <v>29</v>
      </c>
      <c r="O234" t="s">
        <v>19</v>
      </c>
      <c r="P234">
        <v>2</v>
      </c>
      <c r="Q234">
        <v>4</v>
      </c>
      <c r="R234">
        <v>0</v>
      </c>
      <c r="S234" s="6">
        <v>42705</v>
      </c>
      <c r="T234">
        <v>2014</v>
      </c>
      <c r="U234" s="147" t="s">
        <v>753</v>
      </c>
      <c r="V234" s="73">
        <f t="shared" si="3"/>
        <v>4.3890410958904109</v>
      </c>
      <c r="Y234"/>
      <c r="Z234"/>
      <c r="AA234"/>
      <c r="AB234"/>
    </row>
    <row r="235" spans="1:28" x14ac:dyDescent="0.25">
      <c r="A235" t="s">
        <v>514</v>
      </c>
      <c r="B235" t="s">
        <v>515</v>
      </c>
      <c r="C235" t="s">
        <v>720</v>
      </c>
      <c r="D235">
        <v>5280</v>
      </c>
      <c r="E235" t="s">
        <v>7</v>
      </c>
      <c r="F235" s="6">
        <v>27615</v>
      </c>
      <c r="G235" t="s">
        <v>8</v>
      </c>
      <c r="H235" t="s">
        <v>22</v>
      </c>
      <c r="I235" s="6">
        <v>43003</v>
      </c>
      <c r="J235">
        <v>43343</v>
      </c>
      <c r="K235" t="s">
        <v>478</v>
      </c>
      <c r="L235" t="s">
        <v>462</v>
      </c>
      <c r="M235" t="s">
        <v>12</v>
      </c>
      <c r="N235" t="s">
        <v>23</v>
      </c>
      <c r="O235" t="s">
        <v>19</v>
      </c>
      <c r="P235">
        <v>3.49</v>
      </c>
      <c r="Q235">
        <v>4</v>
      </c>
      <c r="R235">
        <v>0</v>
      </c>
      <c r="S235" s="6">
        <v>42705</v>
      </c>
      <c r="T235">
        <v>2017</v>
      </c>
      <c r="U235" s="147" t="s">
        <v>753</v>
      </c>
      <c r="V235" s="73">
        <f t="shared" si="3"/>
        <v>0.93150684931506844</v>
      </c>
      <c r="Y235"/>
      <c r="Z235"/>
      <c r="AA235"/>
      <c r="AB235"/>
    </row>
    <row r="236" spans="1:28" x14ac:dyDescent="0.25">
      <c r="A236" t="s">
        <v>516</v>
      </c>
      <c r="B236" t="s">
        <v>517</v>
      </c>
      <c r="C236" t="s">
        <v>720</v>
      </c>
      <c r="D236">
        <v>3300</v>
      </c>
      <c r="E236" t="s">
        <v>7</v>
      </c>
      <c r="F236" s="6">
        <v>28378</v>
      </c>
      <c r="G236" t="s">
        <v>17</v>
      </c>
      <c r="H236" t="s">
        <v>9</v>
      </c>
      <c r="I236" s="6">
        <v>43001</v>
      </c>
      <c r="J236">
        <v>43368</v>
      </c>
      <c r="K236" t="s">
        <v>458</v>
      </c>
      <c r="L236" t="s">
        <v>459</v>
      </c>
      <c r="M236" t="s">
        <v>12</v>
      </c>
      <c r="N236" t="s">
        <v>23</v>
      </c>
      <c r="O236" t="s">
        <v>24</v>
      </c>
      <c r="P236">
        <v>3.08</v>
      </c>
      <c r="Q236">
        <v>4</v>
      </c>
      <c r="R236">
        <v>0</v>
      </c>
      <c r="S236" s="6">
        <v>42705</v>
      </c>
      <c r="T236">
        <v>2017</v>
      </c>
      <c r="U236" s="147" t="s">
        <v>753</v>
      </c>
      <c r="V236" s="73">
        <f t="shared" si="3"/>
        <v>1.0054794520547945</v>
      </c>
      <c r="Y236"/>
      <c r="Z236"/>
      <c r="AA236"/>
      <c r="AB236"/>
    </row>
    <row r="237" spans="1:28" x14ac:dyDescent="0.25">
      <c r="A237" t="s">
        <v>518</v>
      </c>
      <c r="B237" t="s">
        <v>519</v>
      </c>
      <c r="C237" t="s">
        <v>720</v>
      </c>
      <c r="D237">
        <v>4840</v>
      </c>
      <c r="E237" t="s">
        <v>7</v>
      </c>
      <c r="F237" s="6">
        <v>32228</v>
      </c>
      <c r="G237" t="s">
        <v>17</v>
      </c>
      <c r="H237" t="s">
        <v>22</v>
      </c>
      <c r="I237" s="6">
        <v>42373</v>
      </c>
      <c r="J237">
        <v>43610</v>
      </c>
      <c r="K237" t="s">
        <v>478</v>
      </c>
      <c r="L237" t="s">
        <v>462</v>
      </c>
      <c r="M237" t="s">
        <v>12</v>
      </c>
      <c r="N237" t="s">
        <v>18</v>
      </c>
      <c r="O237" t="s">
        <v>19</v>
      </c>
      <c r="P237">
        <v>3.18</v>
      </c>
      <c r="Q237">
        <v>3</v>
      </c>
      <c r="R237">
        <v>0</v>
      </c>
      <c r="S237" s="6">
        <v>42705</v>
      </c>
      <c r="T237">
        <v>2016</v>
      </c>
      <c r="U237" s="147" t="s">
        <v>755</v>
      </c>
      <c r="V237" s="73">
        <f t="shared" si="3"/>
        <v>3.3890410958904109</v>
      </c>
      <c r="Y237"/>
      <c r="Z237"/>
      <c r="AA237"/>
      <c r="AB237"/>
    </row>
    <row r="238" spans="1:28" x14ac:dyDescent="0.25">
      <c r="A238" t="s">
        <v>520</v>
      </c>
      <c r="B238" t="s">
        <v>521</v>
      </c>
      <c r="C238" t="s">
        <v>720</v>
      </c>
      <c r="D238">
        <v>4840</v>
      </c>
      <c r="E238" t="s">
        <v>7</v>
      </c>
      <c r="F238" s="6">
        <v>33438</v>
      </c>
      <c r="G238" t="s">
        <v>8</v>
      </c>
      <c r="H238" t="s">
        <v>9</v>
      </c>
      <c r="I238" s="6">
        <v>41774</v>
      </c>
      <c r="J238">
        <v>43397</v>
      </c>
      <c r="K238" t="s">
        <v>478</v>
      </c>
      <c r="L238" t="s">
        <v>462</v>
      </c>
      <c r="M238" t="s">
        <v>12</v>
      </c>
      <c r="N238" t="s">
        <v>13</v>
      </c>
      <c r="O238" t="s">
        <v>19</v>
      </c>
      <c r="P238">
        <v>3.45</v>
      </c>
      <c r="Q238">
        <v>3.4</v>
      </c>
      <c r="R238">
        <v>0</v>
      </c>
      <c r="S238" s="6">
        <v>42705</v>
      </c>
      <c r="T238">
        <v>2014</v>
      </c>
      <c r="U238" s="147" t="s">
        <v>753</v>
      </c>
      <c r="V238" s="73">
        <f t="shared" si="3"/>
        <v>4.4465753424657537</v>
      </c>
      <c r="Y238"/>
      <c r="Z238"/>
      <c r="AA238"/>
      <c r="AB238"/>
    </row>
    <row r="239" spans="1:28" x14ac:dyDescent="0.25">
      <c r="A239" t="s">
        <v>47</v>
      </c>
      <c r="B239" t="s">
        <v>522</v>
      </c>
      <c r="C239" t="s">
        <v>720</v>
      </c>
      <c r="D239">
        <v>5280</v>
      </c>
      <c r="E239" t="s">
        <v>7</v>
      </c>
      <c r="F239" s="6">
        <v>29036</v>
      </c>
      <c r="G239" t="s">
        <v>17</v>
      </c>
      <c r="H239" t="s">
        <v>22</v>
      </c>
      <c r="I239" s="6">
        <v>41912</v>
      </c>
      <c r="J239">
        <v>43490</v>
      </c>
      <c r="K239" t="s">
        <v>478</v>
      </c>
      <c r="L239" t="s">
        <v>462</v>
      </c>
      <c r="M239" t="s">
        <v>12</v>
      </c>
      <c r="N239" t="s">
        <v>23</v>
      </c>
      <c r="O239" t="s">
        <v>19</v>
      </c>
      <c r="P239">
        <v>2.1</v>
      </c>
      <c r="Q239">
        <v>2.8</v>
      </c>
      <c r="R239">
        <v>0</v>
      </c>
      <c r="S239" s="6">
        <v>42705</v>
      </c>
      <c r="T239">
        <v>2014</v>
      </c>
      <c r="U239" s="147" t="s">
        <v>755</v>
      </c>
      <c r="V239" s="73">
        <f t="shared" si="3"/>
        <v>4.3232876712328769</v>
      </c>
      <c r="Y239"/>
      <c r="Z239"/>
      <c r="AA239"/>
      <c r="AB239"/>
    </row>
    <row r="240" spans="1:28" x14ac:dyDescent="0.25">
      <c r="A240" t="s">
        <v>523</v>
      </c>
      <c r="B240" t="s">
        <v>524</v>
      </c>
      <c r="C240" t="s">
        <v>720</v>
      </c>
      <c r="D240">
        <v>4400</v>
      </c>
      <c r="E240" t="s">
        <v>7</v>
      </c>
      <c r="F240" s="6">
        <v>25815</v>
      </c>
      <c r="G240" t="s">
        <v>8</v>
      </c>
      <c r="H240" t="s">
        <v>9</v>
      </c>
      <c r="I240" s="6">
        <v>41765</v>
      </c>
      <c r="J240">
        <v>42863</v>
      </c>
      <c r="K240" t="s">
        <v>461</v>
      </c>
      <c r="L240" t="s">
        <v>462</v>
      </c>
      <c r="M240" t="s">
        <v>12</v>
      </c>
      <c r="N240" t="s">
        <v>13</v>
      </c>
      <c r="O240" t="s">
        <v>19</v>
      </c>
      <c r="P240">
        <v>3.98</v>
      </c>
      <c r="Q240">
        <v>4</v>
      </c>
      <c r="R240">
        <v>0</v>
      </c>
      <c r="S240" s="6">
        <v>42705</v>
      </c>
      <c r="T240">
        <v>2014</v>
      </c>
      <c r="U240" s="147" t="s">
        <v>756</v>
      </c>
      <c r="V240" s="73">
        <f t="shared" si="3"/>
        <v>3.0082191780821916</v>
      </c>
      <c r="Y240"/>
      <c r="Z240"/>
      <c r="AA240"/>
      <c r="AB240"/>
    </row>
    <row r="241" spans="1:28" x14ac:dyDescent="0.25">
      <c r="A241" t="s">
        <v>525</v>
      </c>
      <c r="B241" t="s">
        <v>526</v>
      </c>
      <c r="C241" t="s">
        <v>720</v>
      </c>
      <c r="D241">
        <v>4620</v>
      </c>
      <c r="E241" t="s">
        <v>7</v>
      </c>
      <c r="F241" s="6">
        <v>25819</v>
      </c>
      <c r="G241" t="s">
        <v>17</v>
      </c>
      <c r="H241" t="s">
        <v>22</v>
      </c>
      <c r="I241" s="6">
        <v>41774</v>
      </c>
      <c r="J241">
        <v>43289</v>
      </c>
      <c r="K241" t="s">
        <v>478</v>
      </c>
      <c r="L241" t="s">
        <v>462</v>
      </c>
      <c r="M241" t="s">
        <v>12</v>
      </c>
      <c r="N241" t="s">
        <v>23</v>
      </c>
      <c r="O241" t="s">
        <v>19</v>
      </c>
      <c r="P241">
        <v>5</v>
      </c>
      <c r="Q241">
        <v>3</v>
      </c>
      <c r="R241">
        <v>0</v>
      </c>
      <c r="S241" s="6">
        <v>42705</v>
      </c>
      <c r="T241">
        <v>2014</v>
      </c>
      <c r="U241" s="147" t="s">
        <v>753</v>
      </c>
      <c r="V241" s="73">
        <f t="shared" si="3"/>
        <v>4.1506849315068495</v>
      </c>
      <c r="Y241"/>
      <c r="Z241"/>
      <c r="AA241"/>
      <c r="AB241"/>
    </row>
    <row r="242" spans="1:28" x14ac:dyDescent="0.25">
      <c r="A242" t="s">
        <v>527</v>
      </c>
      <c r="B242" t="s">
        <v>528</v>
      </c>
      <c r="C242" t="s">
        <v>720</v>
      </c>
      <c r="D242">
        <v>3960</v>
      </c>
      <c r="E242" t="s">
        <v>7</v>
      </c>
      <c r="F242" s="6">
        <v>34122</v>
      </c>
      <c r="G242" t="s">
        <v>17</v>
      </c>
      <c r="H242" t="s">
        <v>22</v>
      </c>
      <c r="I242" s="6">
        <v>42861</v>
      </c>
      <c r="J242">
        <v>43433</v>
      </c>
      <c r="K242" t="s">
        <v>478</v>
      </c>
      <c r="L242" t="s">
        <v>462</v>
      </c>
      <c r="M242" t="s">
        <v>12</v>
      </c>
      <c r="N242" t="s">
        <v>23</v>
      </c>
      <c r="O242" t="s">
        <v>19</v>
      </c>
      <c r="P242">
        <v>5</v>
      </c>
      <c r="Q242">
        <v>3</v>
      </c>
      <c r="R242">
        <v>0</v>
      </c>
      <c r="S242" s="6">
        <v>42705</v>
      </c>
      <c r="T242">
        <v>2017</v>
      </c>
      <c r="U242" s="147" t="s">
        <v>753</v>
      </c>
      <c r="V242" s="73">
        <f t="shared" si="3"/>
        <v>1.5671232876712329</v>
      </c>
      <c r="Y242"/>
      <c r="Z242"/>
      <c r="AA242"/>
      <c r="AB242"/>
    </row>
    <row r="243" spans="1:28" x14ac:dyDescent="0.25">
      <c r="A243" t="s">
        <v>529</v>
      </c>
      <c r="B243" t="s">
        <v>530</v>
      </c>
      <c r="C243" t="s">
        <v>721</v>
      </c>
      <c r="D243">
        <v>4840</v>
      </c>
      <c r="E243" t="s">
        <v>7</v>
      </c>
      <c r="F243" s="6">
        <v>31871</v>
      </c>
      <c r="G243" t="s">
        <v>8</v>
      </c>
      <c r="H243" t="s">
        <v>9</v>
      </c>
      <c r="I243" s="6">
        <v>40582</v>
      </c>
      <c r="J243">
        <v>43371</v>
      </c>
      <c r="K243" t="s">
        <v>461</v>
      </c>
      <c r="L243" t="s">
        <v>462</v>
      </c>
      <c r="M243" t="s">
        <v>12</v>
      </c>
      <c r="N243" t="s">
        <v>23</v>
      </c>
      <c r="O243" t="s">
        <v>24</v>
      </c>
      <c r="P243">
        <v>4.29</v>
      </c>
      <c r="Q243">
        <v>2</v>
      </c>
      <c r="R243">
        <v>0</v>
      </c>
      <c r="S243" s="6">
        <v>42705</v>
      </c>
      <c r="T243">
        <v>2011</v>
      </c>
      <c r="U243" s="147" t="s">
        <v>753</v>
      </c>
      <c r="V243" s="73">
        <f t="shared" si="3"/>
        <v>7.6410958904109592</v>
      </c>
      <c r="Y243"/>
      <c r="Z243"/>
      <c r="AA243"/>
      <c r="AB243"/>
    </row>
    <row r="244" spans="1:28" x14ac:dyDescent="0.25">
      <c r="A244" t="s">
        <v>531</v>
      </c>
      <c r="B244" t="s">
        <v>532</v>
      </c>
      <c r="C244" t="s">
        <v>720</v>
      </c>
      <c r="D244">
        <v>3740</v>
      </c>
      <c r="E244" t="s">
        <v>7</v>
      </c>
      <c r="F244" s="6">
        <v>29189</v>
      </c>
      <c r="G244" t="s">
        <v>8</v>
      </c>
      <c r="H244" t="s">
        <v>22</v>
      </c>
      <c r="I244" s="6">
        <v>42643</v>
      </c>
      <c r="J244">
        <v>43069</v>
      </c>
      <c r="K244" t="s">
        <v>461</v>
      </c>
      <c r="L244" t="s">
        <v>462</v>
      </c>
      <c r="M244" t="s">
        <v>12</v>
      </c>
      <c r="N244" t="s">
        <v>29</v>
      </c>
      <c r="O244" t="s">
        <v>19</v>
      </c>
      <c r="P244">
        <v>1.79</v>
      </c>
      <c r="Q244">
        <v>4</v>
      </c>
      <c r="R244">
        <v>0</v>
      </c>
      <c r="S244" s="6">
        <v>42705</v>
      </c>
      <c r="T244">
        <v>2016</v>
      </c>
      <c r="U244" s="147" t="s">
        <v>756</v>
      </c>
      <c r="V244" s="73">
        <f t="shared" si="3"/>
        <v>1.167123287671233</v>
      </c>
      <c r="Y244"/>
      <c r="Z244"/>
      <c r="AA244"/>
      <c r="AB244"/>
    </row>
    <row r="245" spans="1:28" x14ac:dyDescent="0.25">
      <c r="A245" t="s">
        <v>533</v>
      </c>
      <c r="B245" t="s">
        <v>534</v>
      </c>
      <c r="C245" t="s">
        <v>720</v>
      </c>
      <c r="D245">
        <v>4400</v>
      </c>
      <c r="E245" t="s">
        <v>7</v>
      </c>
      <c r="F245" s="6">
        <v>34934</v>
      </c>
      <c r="G245" t="s">
        <v>8</v>
      </c>
      <c r="H245" t="s">
        <v>22</v>
      </c>
      <c r="I245" s="6">
        <v>42038</v>
      </c>
      <c r="J245">
        <v>42535</v>
      </c>
      <c r="K245" t="s">
        <v>461</v>
      </c>
      <c r="L245" t="s">
        <v>462</v>
      </c>
      <c r="M245" t="s">
        <v>12</v>
      </c>
      <c r="N245" t="s">
        <v>23</v>
      </c>
      <c r="O245" t="s">
        <v>19</v>
      </c>
      <c r="P245">
        <v>3.35</v>
      </c>
      <c r="Q245">
        <v>4</v>
      </c>
      <c r="R245">
        <v>0</v>
      </c>
      <c r="S245" s="6">
        <v>42705</v>
      </c>
      <c r="T245">
        <v>2015</v>
      </c>
      <c r="U245" s="147" t="s">
        <v>754</v>
      </c>
      <c r="V245" s="73">
        <f t="shared" si="3"/>
        <v>1.3616438356164384</v>
      </c>
      <c r="Y245"/>
      <c r="Z245"/>
      <c r="AA245"/>
      <c r="AB245"/>
    </row>
    <row r="246" spans="1:28" x14ac:dyDescent="0.25">
      <c r="A246" t="s">
        <v>535</v>
      </c>
      <c r="B246" t="s">
        <v>536</v>
      </c>
      <c r="C246" t="s">
        <v>719</v>
      </c>
      <c r="D246">
        <v>4620</v>
      </c>
      <c r="E246" t="s">
        <v>7</v>
      </c>
      <c r="F246" s="6">
        <v>28574</v>
      </c>
      <c r="G246" t="s">
        <v>8</v>
      </c>
      <c r="H246" t="s">
        <v>9</v>
      </c>
      <c r="I246" s="6">
        <v>42502</v>
      </c>
      <c r="J246">
        <v>43279</v>
      </c>
      <c r="K246" t="s">
        <v>478</v>
      </c>
      <c r="L246" t="s">
        <v>462</v>
      </c>
      <c r="M246" t="s">
        <v>12</v>
      </c>
      <c r="N246" t="s">
        <v>29</v>
      </c>
      <c r="O246" t="s">
        <v>14</v>
      </c>
      <c r="P246">
        <v>1.97</v>
      </c>
      <c r="Q246">
        <v>2.8</v>
      </c>
      <c r="R246">
        <v>0</v>
      </c>
      <c r="S246" s="6">
        <v>42705</v>
      </c>
      <c r="T246">
        <v>2016</v>
      </c>
      <c r="U246" s="147" t="s">
        <v>753</v>
      </c>
      <c r="V246" s="73">
        <f t="shared" si="3"/>
        <v>2.128767123287671</v>
      </c>
      <c r="Y246"/>
      <c r="Z246"/>
      <c r="AA246"/>
      <c r="AB246"/>
    </row>
    <row r="247" spans="1:28" x14ac:dyDescent="0.25">
      <c r="A247" t="s">
        <v>537</v>
      </c>
      <c r="B247" t="s">
        <v>538</v>
      </c>
      <c r="C247" t="s">
        <v>722</v>
      </c>
      <c r="D247">
        <v>3960</v>
      </c>
      <c r="E247" t="s">
        <v>7</v>
      </c>
      <c r="F247" s="6">
        <v>34489</v>
      </c>
      <c r="G247" t="s">
        <v>8</v>
      </c>
      <c r="H247" t="s">
        <v>9</v>
      </c>
      <c r="I247" s="6">
        <v>42598</v>
      </c>
      <c r="J247">
        <v>42790</v>
      </c>
      <c r="K247" t="s">
        <v>466</v>
      </c>
      <c r="L247" t="s">
        <v>459</v>
      </c>
      <c r="M247" t="s">
        <v>12</v>
      </c>
      <c r="N247" t="s">
        <v>13</v>
      </c>
      <c r="O247" t="s">
        <v>24</v>
      </c>
      <c r="P247">
        <v>1.04</v>
      </c>
      <c r="Q247">
        <v>3</v>
      </c>
      <c r="R247">
        <v>0</v>
      </c>
      <c r="S247" s="6">
        <v>42705</v>
      </c>
      <c r="T247">
        <v>2016</v>
      </c>
      <c r="U247" s="147" t="s">
        <v>756</v>
      </c>
      <c r="V247" s="73">
        <f t="shared" si="3"/>
        <v>0.52602739726027392</v>
      </c>
      <c r="Y247"/>
      <c r="Z247"/>
      <c r="AA247"/>
      <c r="AB247"/>
    </row>
    <row r="248" spans="1:28" x14ac:dyDescent="0.25">
      <c r="A248" t="s">
        <v>539</v>
      </c>
      <c r="B248" t="s">
        <v>540</v>
      </c>
      <c r="C248" t="s">
        <v>720</v>
      </c>
      <c r="D248">
        <v>4840</v>
      </c>
      <c r="E248" t="s">
        <v>7</v>
      </c>
      <c r="F248" s="6">
        <v>27528</v>
      </c>
      <c r="G248" t="s">
        <v>8</v>
      </c>
      <c r="H248" t="s">
        <v>9</v>
      </c>
      <c r="I248" s="6">
        <v>42926</v>
      </c>
      <c r="J248">
        <v>43053</v>
      </c>
      <c r="K248" t="s">
        <v>458</v>
      </c>
      <c r="L248" t="s">
        <v>459</v>
      </c>
      <c r="M248" t="s">
        <v>12</v>
      </c>
      <c r="N248" t="s">
        <v>13</v>
      </c>
      <c r="O248" t="s">
        <v>24</v>
      </c>
      <c r="P248">
        <v>4.24</v>
      </c>
      <c r="Q248">
        <v>4</v>
      </c>
      <c r="R248">
        <v>0</v>
      </c>
      <c r="S248" s="6">
        <v>42705</v>
      </c>
      <c r="T248">
        <v>2017</v>
      </c>
      <c r="U248" s="147" t="s">
        <v>756</v>
      </c>
      <c r="V248" s="73">
        <f t="shared" si="3"/>
        <v>0.34794520547945207</v>
      </c>
      <c r="Y248"/>
      <c r="Z248"/>
      <c r="AA248"/>
      <c r="AB248"/>
    </row>
    <row r="249" spans="1:28" x14ac:dyDescent="0.25">
      <c r="A249" t="s">
        <v>541</v>
      </c>
      <c r="B249" t="s">
        <v>542</v>
      </c>
      <c r="C249" t="s">
        <v>720</v>
      </c>
      <c r="D249">
        <v>4620</v>
      </c>
      <c r="E249" t="s">
        <v>7</v>
      </c>
      <c r="F249" s="6">
        <v>33344</v>
      </c>
      <c r="G249" t="s">
        <v>8</v>
      </c>
      <c r="H249" t="s">
        <v>22</v>
      </c>
      <c r="I249" s="6">
        <v>41912</v>
      </c>
      <c r="J249">
        <v>43468</v>
      </c>
      <c r="K249" t="s">
        <v>478</v>
      </c>
      <c r="L249" t="s">
        <v>462</v>
      </c>
      <c r="M249" t="s">
        <v>12</v>
      </c>
      <c r="N249" t="s">
        <v>23</v>
      </c>
      <c r="O249" t="s">
        <v>19</v>
      </c>
      <c r="P249">
        <v>4</v>
      </c>
      <c r="Q249">
        <v>3.4</v>
      </c>
      <c r="R249">
        <v>0</v>
      </c>
      <c r="S249" s="6">
        <v>42705</v>
      </c>
      <c r="T249">
        <v>2014</v>
      </c>
      <c r="U249" s="147" t="s">
        <v>755</v>
      </c>
      <c r="V249" s="73">
        <f t="shared" si="3"/>
        <v>4.2630136986301368</v>
      </c>
      <c r="Y249"/>
      <c r="Z249"/>
      <c r="AA249"/>
      <c r="AB249"/>
    </row>
    <row r="250" spans="1:28" x14ac:dyDescent="0.25">
      <c r="A250" t="s">
        <v>543</v>
      </c>
      <c r="B250" t="s">
        <v>544</v>
      </c>
      <c r="C250" t="s">
        <v>720</v>
      </c>
      <c r="D250">
        <v>3960</v>
      </c>
      <c r="E250" t="s">
        <v>7</v>
      </c>
      <c r="F250" s="6">
        <v>30685</v>
      </c>
      <c r="G250" t="s">
        <v>8</v>
      </c>
      <c r="H250" t="s">
        <v>22</v>
      </c>
      <c r="I250" s="6">
        <v>41821</v>
      </c>
      <c r="J250">
        <v>43069</v>
      </c>
      <c r="K250" t="s">
        <v>498</v>
      </c>
      <c r="L250" t="s">
        <v>462</v>
      </c>
      <c r="M250" t="s">
        <v>12</v>
      </c>
      <c r="N250" t="s">
        <v>13</v>
      </c>
      <c r="O250" t="s">
        <v>19</v>
      </c>
      <c r="P250">
        <v>3.89</v>
      </c>
      <c r="Q250">
        <v>4</v>
      </c>
      <c r="R250">
        <v>0</v>
      </c>
      <c r="S250" s="6">
        <v>42705</v>
      </c>
      <c r="T250">
        <v>2014</v>
      </c>
      <c r="U250" s="147" t="s">
        <v>756</v>
      </c>
      <c r="V250" s="73">
        <f t="shared" si="3"/>
        <v>3.419178082191781</v>
      </c>
      <c r="Y250"/>
      <c r="Z250"/>
      <c r="AA250"/>
      <c r="AB250"/>
    </row>
    <row r="251" spans="1:28" x14ac:dyDescent="0.25">
      <c r="A251" t="s">
        <v>545</v>
      </c>
      <c r="B251" t="s">
        <v>546</v>
      </c>
      <c r="C251" t="s">
        <v>720</v>
      </c>
      <c r="D251">
        <v>4400</v>
      </c>
      <c r="E251" t="s">
        <v>7</v>
      </c>
      <c r="F251" s="6">
        <v>31979</v>
      </c>
      <c r="G251" t="s">
        <v>17</v>
      </c>
      <c r="H251" t="s">
        <v>9</v>
      </c>
      <c r="I251" s="6">
        <v>41774</v>
      </c>
      <c r="J251">
        <v>43479</v>
      </c>
      <c r="K251" t="s">
        <v>478</v>
      </c>
      <c r="L251" t="s">
        <v>462</v>
      </c>
      <c r="M251" t="s">
        <v>12</v>
      </c>
      <c r="N251" t="s">
        <v>29</v>
      </c>
      <c r="O251" t="s">
        <v>19</v>
      </c>
      <c r="P251">
        <v>5</v>
      </c>
      <c r="Q251">
        <v>3.1</v>
      </c>
      <c r="R251">
        <v>0</v>
      </c>
      <c r="S251" s="6">
        <v>42705</v>
      </c>
      <c r="T251">
        <v>2014</v>
      </c>
      <c r="U251" s="147" t="s">
        <v>755</v>
      </c>
      <c r="V251" s="73">
        <f t="shared" si="3"/>
        <v>4.6712328767123283</v>
      </c>
      <c r="Y251"/>
      <c r="Z251"/>
      <c r="AA251"/>
      <c r="AB251"/>
    </row>
    <row r="252" spans="1:28" x14ac:dyDescent="0.25">
      <c r="A252" t="s">
        <v>510</v>
      </c>
      <c r="B252" t="s">
        <v>547</v>
      </c>
      <c r="C252" t="s">
        <v>722</v>
      </c>
      <c r="D252">
        <v>3300</v>
      </c>
      <c r="E252" t="s">
        <v>7</v>
      </c>
      <c r="F252" s="6">
        <v>31084</v>
      </c>
      <c r="G252" t="s">
        <v>8</v>
      </c>
      <c r="H252" t="s">
        <v>9</v>
      </c>
      <c r="I252" s="6">
        <v>42229</v>
      </c>
      <c r="J252">
        <v>43108</v>
      </c>
      <c r="K252" t="s">
        <v>461</v>
      </c>
      <c r="L252" t="s">
        <v>462</v>
      </c>
      <c r="M252" t="s">
        <v>12</v>
      </c>
      <c r="N252" t="s">
        <v>13</v>
      </c>
      <c r="O252" t="s">
        <v>24</v>
      </c>
      <c r="P252">
        <v>1.27</v>
      </c>
      <c r="Q252">
        <v>3</v>
      </c>
      <c r="R252">
        <v>0</v>
      </c>
      <c r="S252" s="6">
        <v>42705</v>
      </c>
      <c r="T252">
        <v>2015</v>
      </c>
      <c r="U252" s="147" t="s">
        <v>753</v>
      </c>
      <c r="V252" s="73">
        <f t="shared" si="3"/>
        <v>2.408219178082192</v>
      </c>
      <c r="Y252"/>
      <c r="Z252"/>
      <c r="AA252"/>
      <c r="AB252"/>
    </row>
    <row r="253" spans="1:28" x14ac:dyDescent="0.25">
      <c r="A253" t="s">
        <v>548</v>
      </c>
      <c r="B253" t="s">
        <v>549</v>
      </c>
      <c r="C253" t="s">
        <v>720</v>
      </c>
      <c r="D253">
        <v>3080</v>
      </c>
      <c r="E253" t="s">
        <v>7</v>
      </c>
      <c r="F253" s="6">
        <v>32282</v>
      </c>
      <c r="G253" t="s">
        <v>8</v>
      </c>
      <c r="H253" t="s">
        <v>9</v>
      </c>
      <c r="I253" s="6">
        <v>41690</v>
      </c>
      <c r="J253">
        <v>43039</v>
      </c>
      <c r="K253" t="s">
        <v>478</v>
      </c>
      <c r="L253" t="s">
        <v>462</v>
      </c>
      <c r="M253" t="s">
        <v>12</v>
      </c>
      <c r="N253" t="s">
        <v>23</v>
      </c>
      <c r="O253" t="s">
        <v>19</v>
      </c>
      <c r="P253">
        <v>5</v>
      </c>
      <c r="Q253">
        <v>2.8</v>
      </c>
      <c r="R253">
        <v>0</v>
      </c>
      <c r="S253" s="6">
        <v>42705</v>
      </c>
      <c r="T253">
        <v>2014</v>
      </c>
      <c r="U253" s="147" t="s">
        <v>756</v>
      </c>
      <c r="V253" s="73">
        <f t="shared" si="3"/>
        <v>3.6958904109589041</v>
      </c>
      <c r="Y253"/>
      <c r="Z253"/>
      <c r="AA253"/>
      <c r="AB253"/>
    </row>
    <row r="254" spans="1:28" x14ac:dyDescent="0.25">
      <c r="A254" t="s">
        <v>550</v>
      </c>
      <c r="B254" t="s">
        <v>551</v>
      </c>
      <c r="C254" t="s">
        <v>720</v>
      </c>
      <c r="D254">
        <v>3300</v>
      </c>
      <c r="E254" t="s">
        <v>7</v>
      </c>
      <c r="F254" s="6">
        <v>31702</v>
      </c>
      <c r="G254" t="s">
        <v>17</v>
      </c>
      <c r="H254" t="s">
        <v>9</v>
      </c>
      <c r="I254" s="6">
        <v>42786</v>
      </c>
      <c r="J254">
        <v>42832</v>
      </c>
      <c r="K254" t="s">
        <v>481</v>
      </c>
      <c r="L254" t="s">
        <v>459</v>
      </c>
      <c r="M254" t="s">
        <v>12</v>
      </c>
      <c r="N254" t="s">
        <v>13</v>
      </c>
      <c r="O254" t="s">
        <v>19</v>
      </c>
      <c r="P254">
        <v>5</v>
      </c>
      <c r="Q254">
        <v>4</v>
      </c>
      <c r="R254">
        <v>0</v>
      </c>
      <c r="S254" s="6">
        <v>42705</v>
      </c>
      <c r="T254">
        <v>2017</v>
      </c>
      <c r="U254" s="147" t="s">
        <v>756</v>
      </c>
      <c r="V254" s="73">
        <f t="shared" si="3"/>
        <v>0.12602739726027398</v>
      </c>
      <c r="Y254"/>
      <c r="Z254"/>
      <c r="AA254"/>
      <c r="AB254"/>
    </row>
    <row r="255" spans="1:28" x14ac:dyDescent="0.25">
      <c r="A255" t="s">
        <v>552</v>
      </c>
      <c r="B255" t="s">
        <v>553</v>
      </c>
      <c r="C255" t="s">
        <v>720</v>
      </c>
      <c r="D255">
        <v>3080</v>
      </c>
      <c r="E255" t="s">
        <v>7</v>
      </c>
      <c r="F255" s="6">
        <v>26813</v>
      </c>
      <c r="G255" t="s">
        <v>8</v>
      </c>
      <c r="H255" t="s">
        <v>9</v>
      </c>
      <c r="I255" s="6">
        <v>42038</v>
      </c>
      <c r="J255">
        <v>43414</v>
      </c>
      <c r="K255" t="s">
        <v>498</v>
      </c>
      <c r="L255" t="s">
        <v>462</v>
      </c>
      <c r="M255" t="s">
        <v>12</v>
      </c>
      <c r="N255" t="s">
        <v>29</v>
      </c>
      <c r="O255" t="s">
        <v>19</v>
      </c>
      <c r="P255">
        <v>4.18</v>
      </c>
      <c r="Q255">
        <v>4</v>
      </c>
      <c r="R255">
        <v>0</v>
      </c>
      <c r="S255" s="6">
        <v>42705</v>
      </c>
      <c r="T255">
        <v>2015</v>
      </c>
      <c r="U255" s="147" t="s">
        <v>753</v>
      </c>
      <c r="V255" s="73">
        <f t="shared" si="3"/>
        <v>3.7698630136986302</v>
      </c>
      <c r="Y255"/>
      <c r="Z255"/>
      <c r="AA255"/>
      <c r="AB255"/>
    </row>
    <row r="256" spans="1:28" x14ac:dyDescent="0.25">
      <c r="A256" t="s">
        <v>554</v>
      </c>
      <c r="B256" t="s">
        <v>555</v>
      </c>
      <c r="C256" t="s">
        <v>719</v>
      </c>
      <c r="D256">
        <v>4620</v>
      </c>
      <c r="E256" t="s">
        <v>7</v>
      </c>
      <c r="F256" s="6">
        <v>33302</v>
      </c>
      <c r="G256" t="s">
        <v>8</v>
      </c>
      <c r="H256" t="s">
        <v>22</v>
      </c>
      <c r="I256" s="6">
        <v>41907</v>
      </c>
      <c r="J256">
        <v>43679</v>
      </c>
      <c r="K256" t="s">
        <v>556</v>
      </c>
      <c r="L256" t="s">
        <v>459</v>
      </c>
      <c r="M256" t="s">
        <v>12</v>
      </c>
      <c r="N256" t="s">
        <v>13</v>
      </c>
      <c r="O256" t="s">
        <v>14</v>
      </c>
      <c r="P256">
        <v>2.79</v>
      </c>
      <c r="Q256">
        <v>5</v>
      </c>
      <c r="R256">
        <v>0</v>
      </c>
      <c r="S256" s="6">
        <v>42705</v>
      </c>
      <c r="T256">
        <v>2014</v>
      </c>
      <c r="U256" s="147" t="s">
        <v>755</v>
      </c>
      <c r="V256" s="73">
        <f t="shared" si="3"/>
        <v>4.8547945205479452</v>
      </c>
      <c r="Y256"/>
      <c r="Z256"/>
      <c r="AA256"/>
      <c r="AB256"/>
    </row>
    <row r="257" spans="1:28" x14ac:dyDescent="0.25">
      <c r="A257" t="s">
        <v>47</v>
      </c>
      <c r="B257" t="s">
        <v>557</v>
      </c>
      <c r="C257" t="s">
        <v>722</v>
      </c>
      <c r="D257">
        <v>3520</v>
      </c>
      <c r="E257" t="s">
        <v>7</v>
      </c>
      <c r="F257" s="6">
        <v>33054</v>
      </c>
      <c r="G257" t="s">
        <v>8</v>
      </c>
      <c r="H257" t="s">
        <v>22</v>
      </c>
      <c r="I257" s="6">
        <v>41912</v>
      </c>
      <c r="J257">
        <v>43602</v>
      </c>
      <c r="K257" t="s">
        <v>481</v>
      </c>
      <c r="L257" t="s">
        <v>459</v>
      </c>
      <c r="M257" t="s">
        <v>12</v>
      </c>
      <c r="N257" t="s">
        <v>13</v>
      </c>
      <c r="O257" t="s">
        <v>24</v>
      </c>
      <c r="P257">
        <v>3.6</v>
      </c>
      <c r="Q257">
        <v>3</v>
      </c>
      <c r="R257">
        <v>0</v>
      </c>
      <c r="S257" s="6">
        <v>42705</v>
      </c>
      <c r="T257">
        <v>2014</v>
      </c>
      <c r="U257" s="147" t="s">
        <v>755</v>
      </c>
      <c r="V257" s="73">
        <f t="shared" si="3"/>
        <v>4.6301369863013697</v>
      </c>
      <c r="Y257"/>
      <c r="Z257"/>
      <c r="AA257"/>
      <c r="AB257"/>
    </row>
    <row r="258" spans="1:28" x14ac:dyDescent="0.25">
      <c r="A258" t="s">
        <v>558</v>
      </c>
      <c r="B258" t="s">
        <v>559</v>
      </c>
      <c r="C258" t="s">
        <v>720</v>
      </c>
      <c r="D258">
        <v>4400</v>
      </c>
      <c r="E258" t="s">
        <v>7</v>
      </c>
      <c r="F258" s="6">
        <v>32352</v>
      </c>
      <c r="G258" t="s">
        <v>8</v>
      </c>
      <c r="H258" t="s">
        <v>9</v>
      </c>
      <c r="I258" s="6">
        <v>43008</v>
      </c>
      <c r="J258">
        <v>43233</v>
      </c>
      <c r="K258" t="s">
        <v>461</v>
      </c>
      <c r="L258" t="s">
        <v>462</v>
      </c>
      <c r="M258" t="s">
        <v>12</v>
      </c>
      <c r="N258" t="s">
        <v>13</v>
      </c>
      <c r="O258" t="s">
        <v>19</v>
      </c>
      <c r="P258">
        <v>2.81</v>
      </c>
      <c r="Q258">
        <v>5</v>
      </c>
      <c r="R258">
        <v>0</v>
      </c>
      <c r="S258" s="6">
        <v>42705</v>
      </c>
      <c r="T258">
        <v>2017</v>
      </c>
      <c r="U258" s="147" t="s">
        <v>753</v>
      </c>
      <c r="V258" s="73">
        <f t="shared" ref="V258:V311" si="4">IF(L258="Ativo",("01/01/2020" - I258)/365,(J258-I258)/365)</f>
        <v>0.61643835616438358</v>
      </c>
      <c r="Y258"/>
      <c r="Z258"/>
      <c r="AA258"/>
      <c r="AB258"/>
    </row>
    <row r="259" spans="1:28" x14ac:dyDescent="0.25">
      <c r="A259" t="s">
        <v>560</v>
      </c>
      <c r="B259" t="s">
        <v>561</v>
      </c>
      <c r="C259" t="s">
        <v>720</v>
      </c>
      <c r="D259">
        <v>3520</v>
      </c>
      <c r="E259" t="s">
        <v>7</v>
      </c>
      <c r="F259" s="6">
        <v>27069</v>
      </c>
      <c r="G259" t="s">
        <v>8</v>
      </c>
      <c r="H259" t="s">
        <v>9</v>
      </c>
      <c r="I259" s="6">
        <v>42248</v>
      </c>
      <c r="J259">
        <v>43277</v>
      </c>
      <c r="K259" t="s">
        <v>498</v>
      </c>
      <c r="L259" t="s">
        <v>462</v>
      </c>
      <c r="M259" t="s">
        <v>12</v>
      </c>
      <c r="N259" t="s">
        <v>29</v>
      </c>
      <c r="O259" t="s">
        <v>19</v>
      </c>
      <c r="P259">
        <v>1.44</v>
      </c>
      <c r="Q259">
        <v>4</v>
      </c>
      <c r="R259">
        <v>0</v>
      </c>
      <c r="S259" s="6">
        <v>42705</v>
      </c>
      <c r="T259">
        <v>2015</v>
      </c>
      <c r="U259" s="147" t="s">
        <v>753</v>
      </c>
      <c r="V259" s="73">
        <f t="shared" si="4"/>
        <v>2.8191780821917809</v>
      </c>
      <c r="Y259"/>
      <c r="Z259"/>
      <c r="AA259"/>
      <c r="AB259"/>
    </row>
    <row r="260" spans="1:28" x14ac:dyDescent="0.25">
      <c r="A260" t="s">
        <v>562</v>
      </c>
      <c r="B260" t="s">
        <v>563</v>
      </c>
      <c r="C260" t="s">
        <v>720</v>
      </c>
      <c r="D260">
        <v>4840</v>
      </c>
      <c r="E260" t="s">
        <v>7</v>
      </c>
      <c r="F260" s="6">
        <v>28906</v>
      </c>
      <c r="G260" t="s">
        <v>17</v>
      </c>
      <c r="H260" t="s">
        <v>22</v>
      </c>
      <c r="I260" s="6">
        <v>42769</v>
      </c>
      <c r="J260">
        <v>43361</v>
      </c>
      <c r="K260" t="s">
        <v>478</v>
      </c>
      <c r="L260" t="s">
        <v>462</v>
      </c>
      <c r="M260" t="s">
        <v>12</v>
      </c>
      <c r="N260" t="s">
        <v>29</v>
      </c>
      <c r="O260" t="s">
        <v>19</v>
      </c>
      <c r="P260">
        <v>1.98</v>
      </c>
      <c r="Q260">
        <v>3</v>
      </c>
      <c r="R260">
        <v>0</v>
      </c>
      <c r="S260" s="6">
        <v>42705</v>
      </c>
      <c r="T260">
        <v>2017</v>
      </c>
      <c r="U260" s="147" t="s">
        <v>753</v>
      </c>
      <c r="V260" s="73">
        <f t="shared" si="4"/>
        <v>1.6219178082191781</v>
      </c>
      <c r="Y260"/>
      <c r="Z260"/>
      <c r="AA260"/>
      <c r="AB260"/>
    </row>
    <row r="261" spans="1:28" x14ac:dyDescent="0.25">
      <c r="A261" t="s">
        <v>564</v>
      </c>
      <c r="B261" t="s">
        <v>565</v>
      </c>
      <c r="C261" t="s">
        <v>722</v>
      </c>
      <c r="D261">
        <v>3300</v>
      </c>
      <c r="E261" t="s">
        <v>7</v>
      </c>
      <c r="F261" s="6">
        <v>31022</v>
      </c>
      <c r="G261" t="s">
        <v>17</v>
      </c>
      <c r="H261" t="s">
        <v>9</v>
      </c>
      <c r="I261" s="6">
        <v>43045</v>
      </c>
      <c r="J261">
        <v>43365</v>
      </c>
      <c r="K261" t="s">
        <v>458</v>
      </c>
      <c r="L261" t="s">
        <v>459</v>
      </c>
      <c r="M261" t="s">
        <v>12</v>
      </c>
      <c r="N261" t="s">
        <v>13</v>
      </c>
      <c r="O261" t="s">
        <v>24</v>
      </c>
      <c r="P261">
        <v>1.42</v>
      </c>
      <c r="Q261">
        <v>3</v>
      </c>
      <c r="R261">
        <v>0</v>
      </c>
      <c r="S261" s="6">
        <v>42705</v>
      </c>
      <c r="T261">
        <v>2017</v>
      </c>
      <c r="U261" s="147" t="s">
        <v>753</v>
      </c>
      <c r="V261" s="73">
        <f t="shared" si="4"/>
        <v>0.87671232876712324</v>
      </c>
      <c r="Y261"/>
      <c r="Z261"/>
      <c r="AA261"/>
      <c r="AB261"/>
    </row>
    <row r="262" spans="1:28" x14ac:dyDescent="0.25">
      <c r="A262" t="s">
        <v>566</v>
      </c>
      <c r="B262" t="s">
        <v>567</v>
      </c>
      <c r="C262" t="s">
        <v>720</v>
      </c>
      <c r="D262">
        <v>3740</v>
      </c>
      <c r="E262" t="s">
        <v>7</v>
      </c>
      <c r="F262" s="6">
        <v>35192</v>
      </c>
      <c r="G262" t="s">
        <v>8</v>
      </c>
      <c r="H262" t="s">
        <v>22</v>
      </c>
      <c r="I262" s="6">
        <v>41732</v>
      </c>
      <c r="J262">
        <v>42526</v>
      </c>
      <c r="K262" t="s">
        <v>478</v>
      </c>
      <c r="L262" t="s">
        <v>462</v>
      </c>
      <c r="M262" t="s">
        <v>12</v>
      </c>
      <c r="N262" t="s">
        <v>23</v>
      </c>
      <c r="O262" t="s">
        <v>19</v>
      </c>
      <c r="P262">
        <v>5</v>
      </c>
      <c r="Q262">
        <v>3</v>
      </c>
      <c r="R262">
        <v>0</v>
      </c>
      <c r="S262" s="6">
        <v>42705</v>
      </c>
      <c r="T262">
        <v>2014</v>
      </c>
      <c r="U262" s="147" t="s">
        <v>754</v>
      </c>
      <c r="V262" s="73">
        <f t="shared" si="4"/>
        <v>2.1753424657534248</v>
      </c>
      <c r="Y262"/>
      <c r="Z262"/>
      <c r="AA262"/>
      <c r="AB262"/>
    </row>
    <row r="263" spans="1:28" x14ac:dyDescent="0.25">
      <c r="A263" t="s">
        <v>568</v>
      </c>
      <c r="B263" t="s">
        <v>569</v>
      </c>
      <c r="C263" t="s">
        <v>720</v>
      </c>
      <c r="D263">
        <v>4180</v>
      </c>
      <c r="E263" t="s">
        <v>7</v>
      </c>
      <c r="F263" s="6">
        <v>30697</v>
      </c>
      <c r="G263" t="s">
        <v>8</v>
      </c>
      <c r="H263" t="s">
        <v>9</v>
      </c>
      <c r="I263" s="6">
        <v>41907</v>
      </c>
      <c r="J263">
        <v>42600</v>
      </c>
      <c r="K263" t="s">
        <v>461</v>
      </c>
      <c r="L263" t="s">
        <v>462</v>
      </c>
      <c r="M263" t="s">
        <v>12</v>
      </c>
      <c r="N263" t="s">
        <v>23</v>
      </c>
      <c r="O263" t="s">
        <v>19</v>
      </c>
      <c r="P263">
        <v>4.88</v>
      </c>
      <c r="Q263">
        <v>3</v>
      </c>
      <c r="R263">
        <v>0</v>
      </c>
      <c r="S263" s="6">
        <v>42705</v>
      </c>
      <c r="T263">
        <v>2014</v>
      </c>
      <c r="U263" s="147" t="s">
        <v>754</v>
      </c>
      <c r="V263" s="73">
        <f t="shared" si="4"/>
        <v>1.8986301369863015</v>
      </c>
      <c r="Y263"/>
      <c r="Z263"/>
      <c r="AA263"/>
      <c r="AB263"/>
    </row>
    <row r="264" spans="1:28" x14ac:dyDescent="0.25">
      <c r="A264" t="s">
        <v>570</v>
      </c>
      <c r="B264" t="s">
        <v>571</v>
      </c>
      <c r="C264" t="s">
        <v>721</v>
      </c>
      <c r="D264">
        <v>4070</v>
      </c>
      <c r="E264" t="s">
        <v>7</v>
      </c>
      <c r="F264" s="6">
        <v>31319</v>
      </c>
      <c r="G264" t="s">
        <v>8</v>
      </c>
      <c r="H264" t="s">
        <v>9</v>
      </c>
      <c r="I264" s="6">
        <v>42824</v>
      </c>
      <c r="J264">
        <v>43469</v>
      </c>
      <c r="K264" t="s">
        <v>458</v>
      </c>
      <c r="L264" t="s">
        <v>459</v>
      </c>
      <c r="M264" t="s">
        <v>12</v>
      </c>
      <c r="N264" t="s">
        <v>13</v>
      </c>
      <c r="O264" t="s">
        <v>24</v>
      </c>
      <c r="P264">
        <v>3.09</v>
      </c>
      <c r="Q264">
        <v>2</v>
      </c>
      <c r="R264">
        <v>0</v>
      </c>
      <c r="S264" s="6">
        <v>42705</v>
      </c>
      <c r="T264">
        <v>2017</v>
      </c>
      <c r="U264" s="147" t="s">
        <v>755</v>
      </c>
      <c r="V264" s="73">
        <f t="shared" si="4"/>
        <v>1.7671232876712328</v>
      </c>
      <c r="Y264"/>
      <c r="Z264"/>
      <c r="AA264"/>
      <c r="AB264"/>
    </row>
    <row r="265" spans="1:28" x14ac:dyDescent="0.25">
      <c r="A265" t="s">
        <v>572</v>
      </c>
      <c r="B265" t="s">
        <v>573</v>
      </c>
      <c r="C265" t="s">
        <v>720</v>
      </c>
      <c r="D265">
        <v>4180</v>
      </c>
      <c r="E265" t="s">
        <v>7</v>
      </c>
      <c r="F265" s="6">
        <v>32795</v>
      </c>
      <c r="G265" t="s">
        <v>8</v>
      </c>
      <c r="H265" t="s">
        <v>9</v>
      </c>
      <c r="I265" s="6">
        <v>42505</v>
      </c>
      <c r="J265">
        <v>42830</v>
      </c>
      <c r="K265" t="s">
        <v>461</v>
      </c>
      <c r="L265" t="s">
        <v>462</v>
      </c>
      <c r="M265" t="s">
        <v>12</v>
      </c>
      <c r="N265" t="s">
        <v>13</v>
      </c>
      <c r="O265" t="s">
        <v>19</v>
      </c>
      <c r="P265">
        <v>3.17</v>
      </c>
      <c r="Q265">
        <v>4</v>
      </c>
      <c r="R265">
        <v>0</v>
      </c>
      <c r="S265" s="6">
        <v>42705</v>
      </c>
      <c r="T265">
        <v>2016</v>
      </c>
      <c r="U265" s="147" t="s">
        <v>756</v>
      </c>
      <c r="V265" s="73">
        <f t="shared" si="4"/>
        <v>0.8904109589041096</v>
      </c>
      <c r="Y265"/>
      <c r="Z265"/>
      <c r="AA265"/>
      <c r="AB265"/>
    </row>
    <row r="266" spans="1:28" x14ac:dyDescent="0.25">
      <c r="A266" t="s">
        <v>574</v>
      </c>
      <c r="B266" t="s">
        <v>575</v>
      </c>
      <c r="C266" t="s">
        <v>720</v>
      </c>
      <c r="D266">
        <v>3520</v>
      </c>
      <c r="E266" t="s">
        <v>7</v>
      </c>
      <c r="F266" s="6">
        <v>27658</v>
      </c>
      <c r="G266" t="s">
        <v>8</v>
      </c>
      <c r="H266" t="s">
        <v>9</v>
      </c>
      <c r="I266" s="6">
        <v>42271</v>
      </c>
      <c r="J266">
        <v>42538</v>
      </c>
      <c r="K266" t="s">
        <v>478</v>
      </c>
      <c r="L266" t="s">
        <v>462</v>
      </c>
      <c r="M266" t="s">
        <v>12</v>
      </c>
      <c r="N266" t="s">
        <v>13</v>
      </c>
      <c r="O266" t="s">
        <v>19</v>
      </c>
      <c r="P266">
        <v>1.5</v>
      </c>
      <c r="Q266">
        <v>5</v>
      </c>
      <c r="R266">
        <v>0</v>
      </c>
      <c r="S266" s="6">
        <v>42705</v>
      </c>
      <c r="T266">
        <v>2015</v>
      </c>
      <c r="U266" s="147" t="s">
        <v>754</v>
      </c>
      <c r="V266" s="73">
        <f t="shared" si="4"/>
        <v>0.73150684931506849</v>
      </c>
      <c r="Y266"/>
      <c r="Z266"/>
      <c r="AA266"/>
      <c r="AB266"/>
    </row>
    <row r="267" spans="1:28" x14ac:dyDescent="0.25">
      <c r="A267" t="s">
        <v>576</v>
      </c>
      <c r="B267" t="s">
        <v>577</v>
      </c>
      <c r="C267" t="s">
        <v>720</v>
      </c>
      <c r="D267">
        <v>3960</v>
      </c>
      <c r="E267" t="s">
        <v>7</v>
      </c>
      <c r="F267" s="6">
        <v>33679</v>
      </c>
      <c r="G267" t="s">
        <v>17</v>
      </c>
      <c r="H267" t="s">
        <v>9</v>
      </c>
      <c r="I267" s="6">
        <v>42828</v>
      </c>
      <c r="J267">
        <v>43324</v>
      </c>
      <c r="K267" t="s">
        <v>461</v>
      </c>
      <c r="L267" t="s">
        <v>462</v>
      </c>
      <c r="M267" t="s">
        <v>12</v>
      </c>
      <c r="N267" t="s">
        <v>23</v>
      </c>
      <c r="O267" t="s">
        <v>19</v>
      </c>
      <c r="P267">
        <v>5</v>
      </c>
      <c r="Q267">
        <v>5</v>
      </c>
      <c r="R267">
        <v>0</v>
      </c>
      <c r="S267" s="6">
        <v>42705</v>
      </c>
      <c r="T267">
        <v>2017</v>
      </c>
      <c r="U267" s="147" t="s">
        <v>753</v>
      </c>
      <c r="V267" s="73">
        <f t="shared" si="4"/>
        <v>1.3589041095890411</v>
      </c>
      <c r="Y267"/>
      <c r="Z267"/>
      <c r="AA267"/>
      <c r="AB267"/>
    </row>
    <row r="268" spans="1:28" x14ac:dyDescent="0.25">
      <c r="A268" t="s">
        <v>578</v>
      </c>
      <c r="B268" t="s">
        <v>579</v>
      </c>
      <c r="C268" t="s">
        <v>719</v>
      </c>
      <c r="D268">
        <v>4180</v>
      </c>
      <c r="E268" t="s">
        <v>7</v>
      </c>
      <c r="F268" s="6">
        <v>33633</v>
      </c>
      <c r="G268" t="s">
        <v>17</v>
      </c>
      <c r="H268" t="s">
        <v>9</v>
      </c>
      <c r="I268" s="6">
        <v>42229</v>
      </c>
      <c r="J268">
        <v>43587</v>
      </c>
      <c r="K268" t="s">
        <v>478</v>
      </c>
      <c r="L268" t="s">
        <v>462</v>
      </c>
      <c r="M268" t="s">
        <v>12</v>
      </c>
      <c r="N268" t="s">
        <v>29</v>
      </c>
      <c r="O268" t="s">
        <v>14</v>
      </c>
      <c r="P268">
        <v>3.84</v>
      </c>
      <c r="Q268">
        <v>2.8</v>
      </c>
      <c r="R268">
        <v>0</v>
      </c>
      <c r="S268" s="6">
        <v>42705</v>
      </c>
      <c r="T268">
        <v>2015</v>
      </c>
      <c r="U268" s="147" t="s">
        <v>755</v>
      </c>
      <c r="V268" s="73">
        <f t="shared" si="4"/>
        <v>3.7205479452054795</v>
      </c>
      <c r="Y268"/>
      <c r="Z268"/>
      <c r="AA268"/>
      <c r="AB268"/>
    </row>
    <row r="269" spans="1:28" x14ac:dyDescent="0.25">
      <c r="A269" t="s">
        <v>580</v>
      </c>
      <c r="B269" t="s">
        <v>581</v>
      </c>
      <c r="C269" t="s">
        <v>720</v>
      </c>
      <c r="D269">
        <v>3960</v>
      </c>
      <c r="E269" t="s">
        <v>7</v>
      </c>
      <c r="F269" s="6">
        <v>30146</v>
      </c>
      <c r="G269" t="s">
        <v>17</v>
      </c>
      <c r="H269" t="s">
        <v>9</v>
      </c>
      <c r="I269" s="6">
        <v>42271</v>
      </c>
      <c r="J269">
        <v>42524</v>
      </c>
      <c r="K269" t="s">
        <v>498</v>
      </c>
      <c r="L269" t="s">
        <v>462</v>
      </c>
      <c r="M269" t="s">
        <v>12</v>
      </c>
      <c r="N269" t="s">
        <v>13</v>
      </c>
      <c r="O269" t="s">
        <v>19</v>
      </c>
      <c r="P269">
        <v>5</v>
      </c>
      <c r="Q269">
        <v>5</v>
      </c>
      <c r="R269">
        <v>0</v>
      </c>
      <c r="S269" s="6">
        <v>42705</v>
      </c>
      <c r="T269">
        <v>2015</v>
      </c>
      <c r="U269" s="147" t="s">
        <v>754</v>
      </c>
      <c r="V269" s="73">
        <f t="shared" si="4"/>
        <v>0.69315068493150689</v>
      </c>
      <c r="Y269"/>
      <c r="Z269"/>
      <c r="AA269"/>
      <c r="AB269"/>
    </row>
    <row r="270" spans="1:28" x14ac:dyDescent="0.25">
      <c r="A270" t="s">
        <v>582</v>
      </c>
      <c r="B270" t="s">
        <v>583</v>
      </c>
      <c r="C270" t="s">
        <v>722</v>
      </c>
      <c r="D270">
        <v>3740</v>
      </c>
      <c r="E270" t="s">
        <v>7</v>
      </c>
      <c r="F270" s="6">
        <v>32181</v>
      </c>
      <c r="G270" t="s">
        <v>17</v>
      </c>
      <c r="H270" t="s">
        <v>9</v>
      </c>
      <c r="I270" s="6">
        <v>42038</v>
      </c>
      <c r="J270">
        <v>43004</v>
      </c>
      <c r="K270" t="s">
        <v>481</v>
      </c>
      <c r="L270" t="s">
        <v>459</v>
      </c>
      <c r="M270" t="s">
        <v>12</v>
      </c>
      <c r="N270" t="s">
        <v>13</v>
      </c>
      <c r="O270" t="s">
        <v>24</v>
      </c>
      <c r="P270">
        <v>5</v>
      </c>
      <c r="Q270">
        <v>4</v>
      </c>
      <c r="R270">
        <v>0</v>
      </c>
      <c r="S270" s="6">
        <v>42705</v>
      </c>
      <c r="T270">
        <v>2015</v>
      </c>
      <c r="U270" s="147" t="s">
        <v>756</v>
      </c>
      <c r="V270" s="73">
        <f t="shared" si="4"/>
        <v>2.6465753424657534</v>
      </c>
      <c r="Y270"/>
      <c r="Z270"/>
      <c r="AA270"/>
      <c r="AB270"/>
    </row>
    <row r="271" spans="1:28" x14ac:dyDescent="0.25">
      <c r="A271" t="s">
        <v>366</v>
      </c>
      <c r="B271" t="s">
        <v>584</v>
      </c>
      <c r="C271" t="s">
        <v>719</v>
      </c>
      <c r="D271">
        <v>3740</v>
      </c>
      <c r="E271" t="s">
        <v>7</v>
      </c>
      <c r="F271" s="6">
        <v>23606</v>
      </c>
      <c r="G271" t="s">
        <v>17</v>
      </c>
      <c r="H271" t="s">
        <v>22</v>
      </c>
      <c r="I271" s="6">
        <v>41830</v>
      </c>
      <c r="J271">
        <v>43584</v>
      </c>
      <c r="K271" t="s">
        <v>478</v>
      </c>
      <c r="L271" t="s">
        <v>462</v>
      </c>
      <c r="M271" t="s">
        <v>12</v>
      </c>
      <c r="N271" t="s">
        <v>29</v>
      </c>
      <c r="O271" t="s">
        <v>14</v>
      </c>
      <c r="P271">
        <v>1.65</v>
      </c>
      <c r="Q271">
        <v>2.8</v>
      </c>
      <c r="R271">
        <v>0</v>
      </c>
      <c r="S271" s="6">
        <v>42705</v>
      </c>
      <c r="T271">
        <v>2014</v>
      </c>
      <c r="U271" s="147" t="s">
        <v>755</v>
      </c>
      <c r="V271" s="73">
        <f t="shared" si="4"/>
        <v>4.8054794520547945</v>
      </c>
      <c r="Y271"/>
      <c r="Z271"/>
      <c r="AA271"/>
      <c r="AB271"/>
    </row>
    <row r="272" spans="1:28" x14ac:dyDescent="0.25">
      <c r="A272" t="s">
        <v>585</v>
      </c>
      <c r="B272" t="s">
        <v>586</v>
      </c>
      <c r="C272" t="s">
        <v>720</v>
      </c>
      <c r="D272">
        <v>3355</v>
      </c>
      <c r="E272" t="s">
        <v>7</v>
      </c>
      <c r="F272" s="6">
        <v>31496</v>
      </c>
      <c r="G272" t="s">
        <v>8</v>
      </c>
      <c r="H272" t="s">
        <v>22</v>
      </c>
      <c r="I272" s="6">
        <v>42861</v>
      </c>
      <c r="J272">
        <v>43003</v>
      </c>
      <c r="K272" t="s">
        <v>478</v>
      </c>
      <c r="L272" t="s">
        <v>462</v>
      </c>
      <c r="M272" t="s">
        <v>12</v>
      </c>
      <c r="N272" t="s">
        <v>23</v>
      </c>
      <c r="O272" t="s">
        <v>19</v>
      </c>
      <c r="P272">
        <v>3.18</v>
      </c>
      <c r="Q272">
        <v>4</v>
      </c>
      <c r="R272">
        <v>0</v>
      </c>
      <c r="S272" s="6">
        <v>42705</v>
      </c>
      <c r="T272">
        <v>2017</v>
      </c>
      <c r="U272" s="147" t="s">
        <v>756</v>
      </c>
      <c r="V272" s="73">
        <f t="shared" si="4"/>
        <v>0.38904109589041097</v>
      </c>
      <c r="Y272"/>
      <c r="Z272"/>
      <c r="AA272"/>
      <c r="AB272"/>
    </row>
    <row r="273" spans="1:28" x14ac:dyDescent="0.25">
      <c r="A273" t="s">
        <v>587</v>
      </c>
      <c r="B273" t="s">
        <v>588</v>
      </c>
      <c r="C273" t="s">
        <v>720</v>
      </c>
      <c r="D273">
        <v>4620</v>
      </c>
      <c r="E273" t="s">
        <v>7</v>
      </c>
      <c r="F273" s="6">
        <v>32872</v>
      </c>
      <c r="G273" t="s">
        <v>17</v>
      </c>
      <c r="H273" t="s">
        <v>9</v>
      </c>
      <c r="I273" s="6">
        <v>43003</v>
      </c>
      <c r="J273">
        <v>43284</v>
      </c>
      <c r="K273" t="s">
        <v>478</v>
      </c>
      <c r="L273" t="s">
        <v>462</v>
      </c>
      <c r="M273" t="s">
        <v>12</v>
      </c>
      <c r="N273" t="s">
        <v>23</v>
      </c>
      <c r="O273" t="s">
        <v>19</v>
      </c>
      <c r="P273">
        <v>3.8</v>
      </c>
      <c r="Q273">
        <v>5</v>
      </c>
      <c r="R273">
        <v>0</v>
      </c>
      <c r="S273" s="6">
        <v>42705</v>
      </c>
      <c r="T273">
        <v>2017</v>
      </c>
      <c r="U273" s="147" t="s">
        <v>753</v>
      </c>
      <c r="V273" s="73">
        <f t="shared" si="4"/>
        <v>0.76986301369863008</v>
      </c>
      <c r="Y273"/>
      <c r="Z273"/>
      <c r="AA273"/>
      <c r="AB273"/>
    </row>
    <row r="274" spans="1:28" x14ac:dyDescent="0.25">
      <c r="A274" t="s">
        <v>589</v>
      </c>
      <c r="B274" t="s">
        <v>590</v>
      </c>
      <c r="C274" t="s">
        <v>720</v>
      </c>
      <c r="D274">
        <v>4620</v>
      </c>
      <c r="E274" t="s">
        <v>7</v>
      </c>
      <c r="F274" s="6">
        <v>29209</v>
      </c>
      <c r="G274" t="s">
        <v>17</v>
      </c>
      <c r="H274" t="s">
        <v>9</v>
      </c>
      <c r="I274" s="6">
        <v>42125</v>
      </c>
      <c r="J274">
        <v>42580</v>
      </c>
      <c r="K274" t="s">
        <v>461</v>
      </c>
      <c r="L274" t="s">
        <v>462</v>
      </c>
      <c r="M274" t="s">
        <v>12</v>
      </c>
      <c r="N274" t="s">
        <v>18</v>
      </c>
      <c r="O274" t="s">
        <v>19</v>
      </c>
      <c r="P274">
        <v>1.53</v>
      </c>
      <c r="Q274">
        <v>5</v>
      </c>
      <c r="R274">
        <v>0</v>
      </c>
      <c r="S274" s="6">
        <v>42705</v>
      </c>
      <c r="T274">
        <v>2015</v>
      </c>
      <c r="U274" s="147" t="s">
        <v>754</v>
      </c>
      <c r="V274" s="73">
        <f t="shared" si="4"/>
        <v>1.2465753424657535</v>
      </c>
      <c r="Y274"/>
      <c r="Z274"/>
      <c r="AA274"/>
      <c r="AB274"/>
    </row>
    <row r="275" spans="1:28" x14ac:dyDescent="0.25">
      <c r="A275" t="s">
        <v>5</v>
      </c>
      <c r="B275" t="s">
        <v>591</v>
      </c>
      <c r="C275" t="s">
        <v>720</v>
      </c>
      <c r="D275">
        <v>3520</v>
      </c>
      <c r="E275" t="s">
        <v>7</v>
      </c>
      <c r="F275" s="6">
        <v>34554</v>
      </c>
      <c r="G275" t="s">
        <v>8</v>
      </c>
      <c r="H275" t="s">
        <v>9</v>
      </c>
      <c r="I275" s="6">
        <v>42680</v>
      </c>
      <c r="J275">
        <v>42894</v>
      </c>
      <c r="K275" t="s">
        <v>461</v>
      </c>
      <c r="L275" t="s">
        <v>462</v>
      </c>
      <c r="M275" t="s">
        <v>12</v>
      </c>
      <c r="N275" t="s">
        <v>18</v>
      </c>
      <c r="O275" t="s">
        <v>19</v>
      </c>
      <c r="P275">
        <v>5</v>
      </c>
      <c r="Q275">
        <v>4</v>
      </c>
      <c r="R275">
        <v>0</v>
      </c>
      <c r="S275" s="6">
        <v>42705</v>
      </c>
      <c r="T275">
        <v>2016</v>
      </c>
      <c r="U275" s="147" t="s">
        <v>756</v>
      </c>
      <c r="V275" s="73">
        <f t="shared" si="4"/>
        <v>0.58630136986301373</v>
      </c>
      <c r="Y275"/>
      <c r="Z275"/>
      <c r="AA275"/>
      <c r="AB275"/>
    </row>
    <row r="276" spans="1:28" x14ac:dyDescent="0.25">
      <c r="A276" t="s">
        <v>592</v>
      </c>
      <c r="B276" t="s">
        <v>593</v>
      </c>
      <c r="C276" t="s">
        <v>720</v>
      </c>
      <c r="D276">
        <v>5170</v>
      </c>
      <c r="E276" t="s">
        <v>7</v>
      </c>
      <c r="F276" s="6">
        <v>30254</v>
      </c>
      <c r="G276" t="s">
        <v>17</v>
      </c>
      <c r="H276" t="s">
        <v>22</v>
      </c>
      <c r="I276" s="6">
        <v>41774</v>
      </c>
      <c r="J276">
        <v>43317</v>
      </c>
      <c r="K276" t="s">
        <v>478</v>
      </c>
      <c r="L276" t="s">
        <v>462</v>
      </c>
      <c r="M276" t="s">
        <v>12</v>
      </c>
      <c r="N276" t="s">
        <v>13</v>
      </c>
      <c r="O276" t="s">
        <v>19</v>
      </c>
      <c r="P276">
        <v>5</v>
      </c>
      <c r="Q276">
        <v>2.8</v>
      </c>
      <c r="R276">
        <v>0</v>
      </c>
      <c r="S276" s="6">
        <v>42705</v>
      </c>
      <c r="T276">
        <v>2014</v>
      </c>
      <c r="U276" s="147" t="s">
        <v>753</v>
      </c>
      <c r="V276" s="73">
        <f t="shared" si="4"/>
        <v>4.2273972602739729</v>
      </c>
      <c r="Y276"/>
      <c r="Z276"/>
      <c r="AA276"/>
      <c r="AB276"/>
    </row>
    <row r="277" spans="1:28" x14ac:dyDescent="0.25">
      <c r="A277" t="s">
        <v>594</v>
      </c>
      <c r="B277" t="s">
        <v>595</v>
      </c>
      <c r="C277" t="s">
        <v>720</v>
      </c>
      <c r="D277">
        <v>4400</v>
      </c>
      <c r="E277" t="s">
        <v>7</v>
      </c>
      <c r="F277" s="6">
        <v>22018</v>
      </c>
      <c r="G277" t="s">
        <v>8</v>
      </c>
      <c r="H277" t="s">
        <v>22</v>
      </c>
      <c r="I277" s="6">
        <v>41830</v>
      </c>
      <c r="J277">
        <v>42871</v>
      </c>
      <c r="K277" t="s">
        <v>478</v>
      </c>
      <c r="L277" t="s">
        <v>462</v>
      </c>
      <c r="M277" t="s">
        <v>12</v>
      </c>
      <c r="N277" t="s">
        <v>23</v>
      </c>
      <c r="O277" t="s">
        <v>19</v>
      </c>
      <c r="P277">
        <v>3.13</v>
      </c>
      <c r="Q277">
        <v>3</v>
      </c>
      <c r="R277">
        <v>0</v>
      </c>
      <c r="S277" s="6">
        <v>42705</v>
      </c>
      <c r="T277">
        <v>2014</v>
      </c>
      <c r="U277" s="147" t="s">
        <v>756</v>
      </c>
      <c r="V277" s="73">
        <f t="shared" si="4"/>
        <v>2.8520547945205479</v>
      </c>
      <c r="Y277"/>
      <c r="Z277"/>
      <c r="AA277"/>
      <c r="AB277"/>
    </row>
    <row r="278" spans="1:28" x14ac:dyDescent="0.25">
      <c r="A278" t="s">
        <v>596</v>
      </c>
      <c r="B278" t="s">
        <v>597</v>
      </c>
      <c r="C278" t="s">
        <v>722</v>
      </c>
      <c r="D278">
        <v>3300</v>
      </c>
      <c r="E278" t="s">
        <v>7</v>
      </c>
      <c r="F278" s="6">
        <v>29105</v>
      </c>
      <c r="G278" t="s">
        <v>17</v>
      </c>
      <c r="H278" t="s">
        <v>22</v>
      </c>
      <c r="I278" s="6">
        <v>42038</v>
      </c>
      <c r="J278">
        <v>43275</v>
      </c>
      <c r="K278" t="s">
        <v>478</v>
      </c>
      <c r="L278" t="s">
        <v>462</v>
      </c>
      <c r="M278" t="s">
        <v>12</v>
      </c>
      <c r="N278" t="s">
        <v>13</v>
      </c>
      <c r="O278" t="s">
        <v>24</v>
      </c>
      <c r="P278">
        <v>3.97</v>
      </c>
      <c r="Q278">
        <v>2.5</v>
      </c>
      <c r="R278">
        <v>0</v>
      </c>
      <c r="S278" s="6">
        <v>42705</v>
      </c>
      <c r="T278">
        <v>2015</v>
      </c>
      <c r="U278" s="147" t="s">
        <v>753</v>
      </c>
      <c r="V278" s="73">
        <f t="shared" si="4"/>
        <v>3.3890410958904109</v>
      </c>
      <c r="Y278"/>
      <c r="Z278"/>
      <c r="AA278"/>
      <c r="AB278"/>
    </row>
    <row r="279" spans="1:28" x14ac:dyDescent="0.25">
      <c r="A279" t="s">
        <v>598</v>
      </c>
      <c r="B279" t="s">
        <v>599</v>
      </c>
      <c r="C279" t="s">
        <v>720</v>
      </c>
      <c r="D279">
        <v>4345</v>
      </c>
      <c r="E279" t="s">
        <v>7</v>
      </c>
      <c r="F279" s="6">
        <v>21049</v>
      </c>
      <c r="G279" t="s">
        <v>8</v>
      </c>
      <c r="H279" t="s">
        <v>9</v>
      </c>
      <c r="I279" s="6">
        <v>42248</v>
      </c>
      <c r="J279">
        <v>43448</v>
      </c>
      <c r="K279" t="s">
        <v>478</v>
      </c>
      <c r="L279" t="s">
        <v>462</v>
      </c>
      <c r="M279" t="s">
        <v>12</v>
      </c>
      <c r="N279" t="s">
        <v>23</v>
      </c>
      <c r="O279" t="s">
        <v>19</v>
      </c>
      <c r="P279">
        <v>4.6399999999999997</v>
      </c>
      <c r="Q279">
        <v>1.5</v>
      </c>
      <c r="R279">
        <v>0</v>
      </c>
      <c r="S279" s="6">
        <v>42705</v>
      </c>
      <c r="T279">
        <v>2015</v>
      </c>
      <c r="U279" s="147" t="s">
        <v>753</v>
      </c>
      <c r="V279" s="73">
        <f t="shared" si="4"/>
        <v>3.2876712328767121</v>
      </c>
      <c r="Y279"/>
      <c r="Z279"/>
      <c r="AA279"/>
      <c r="AB279"/>
    </row>
    <row r="280" spans="1:28" x14ac:dyDescent="0.25">
      <c r="A280" t="s">
        <v>600</v>
      </c>
      <c r="B280" t="s">
        <v>601</v>
      </c>
      <c r="C280" t="s">
        <v>720</v>
      </c>
      <c r="D280">
        <v>4840</v>
      </c>
      <c r="E280" t="s">
        <v>7</v>
      </c>
      <c r="F280" s="6">
        <v>28713</v>
      </c>
      <c r="G280" t="s">
        <v>8</v>
      </c>
      <c r="H280" t="s">
        <v>22</v>
      </c>
      <c r="I280" s="6">
        <v>41907</v>
      </c>
      <c r="J280">
        <v>43195</v>
      </c>
      <c r="K280" t="s">
        <v>478</v>
      </c>
      <c r="L280" t="s">
        <v>462</v>
      </c>
      <c r="M280" t="s">
        <v>12</v>
      </c>
      <c r="N280" t="s">
        <v>23</v>
      </c>
      <c r="O280" t="s">
        <v>19</v>
      </c>
      <c r="P280">
        <v>3.6</v>
      </c>
      <c r="Q280">
        <v>2.4</v>
      </c>
      <c r="R280">
        <v>0</v>
      </c>
      <c r="S280" s="6">
        <v>42705</v>
      </c>
      <c r="T280">
        <v>2014</v>
      </c>
      <c r="U280" s="147" t="s">
        <v>753</v>
      </c>
      <c r="V280" s="73">
        <f t="shared" si="4"/>
        <v>3.5287671232876714</v>
      </c>
      <c r="Y280"/>
      <c r="Z280"/>
      <c r="AA280"/>
      <c r="AB280"/>
    </row>
    <row r="281" spans="1:28" x14ac:dyDescent="0.25">
      <c r="A281" t="s">
        <v>602</v>
      </c>
      <c r="B281" t="s">
        <v>603</v>
      </c>
      <c r="C281" t="s">
        <v>719</v>
      </c>
      <c r="D281">
        <v>4180</v>
      </c>
      <c r="E281" t="s">
        <v>7</v>
      </c>
      <c r="F281" s="6">
        <v>28534</v>
      </c>
      <c r="G281" t="s">
        <v>8</v>
      </c>
      <c r="H281" t="s">
        <v>9</v>
      </c>
      <c r="I281" s="6">
        <v>41830</v>
      </c>
      <c r="J281">
        <v>43417</v>
      </c>
      <c r="K281" t="s">
        <v>461</v>
      </c>
      <c r="L281" t="s">
        <v>462</v>
      </c>
      <c r="M281" t="s">
        <v>12</v>
      </c>
      <c r="N281" t="s">
        <v>29</v>
      </c>
      <c r="O281" t="s">
        <v>14</v>
      </c>
      <c r="P281">
        <v>5</v>
      </c>
      <c r="Q281">
        <v>4</v>
      </c>
      <c r="R281">
        <v>0</v>
      </c>
      <c r="S281" s="6">
        <v>42705</v>
      </c>
      <c r="T281">
        <v>2014</v>
      </c>
      <c r="U281" s="147" t="s">
        <v>753</v>
      </c>
      <c r="V281" s="73">
        <f t="shared" si="4"/>
        <v>4.3479452054794523</v>
      </c>
      <c r="Y281"/>
      <c r="Z281"/>
      <c r="AA281"/>
      <c r="AB281"/>
    </row>
    <row r="282" spans="1:28" x14ac:dyDescent="0.25">
      <c r="A282" t="s">
        <v>518</v>
      </c>
      <c r="B282" t="s">
        <v>604</v>
      </c>
      <c r="C282" t="s">
        <v>720</v>
      </c>
      <c r="D282">
        <v>3960</v>
      </c>
      <c r="E282" t="s">
        <v>7</v>
      </c>
      <c r="F282" s="6">
        <v>34369</v>
      </c>
      <c r="G282" t="s">
        <v>17</v>
      </c>
      <c r="H282" t="s">
        <v>9</v>
      </c>
      <c r="I282" s="6">
        <v>41907</v>
      </c>
      <c r="J282">
        <v>42828</v>
      </c>
      <c r="K282" t="s">
        <v>498</v>
      </c>
      <c r="L282" t="s">
        <v>462</v>
      </c>
      <c r="M282" t="s">
        <v>12</v>
      </c>
      <c r="N282" t="s">
        <v>29</v>
      </c>
      <c r="O282" t="s">
        <v>19</v>
      </c>
      <c r="P282">
        <v>2.61</v>
      </c>
      <c r="Q282">
        <v>3</v>
      </c>
      <c r="R282">
        <v>0</v>
      </c>
      <c r="S282" s="6">
        <v>42705</v>
      </c>
      <c r="T282">
        <v>2014</v>
      </c>
      <c r="U282" s="147" t="s">
        <v>756</v>
      </c>
      <c r="V282" s="73">
        <f t="shared" si="4"/>
        <v>2.5232876712328767</v>
      </c>
      <c r="Y282"/>
      <c r="Z282"/>
      <c r="AA282"/>
      <c r="AB282"/>
    </row>
    <row r="283" spans="1:28" x14ac:dyDescent="0.25">
      <c r="A283" t="s">
        <v>605</v>
      </c>
      <c r="B283" t="s">
        <v>606</v>
      </c>
      <c r="C283" t="s">
        <v>722</v>
      </c>
      <c r="D283">
        <v>5280</v>
      </c>
      <c r="E283" t="s">
        <v>7</v>
      </c>
      <c r="F283" s="6">
        <v>34044</v>
      </c>
      <c r="G283" t="s">
        <v>17</v>
      </c>
      <c r="H283" t="s">
        <v>9</v>
      </c>
      <c r="I283" s="6">
        <v>41912</v>
      </c>
      <c r="J283">
        <v>43431</v>
      </c>
      <c r="K283" t="s">
        <v>461</v>
      </c>
      <c r="L283" t="s">
        <v>462</v>
      </c>
      <c r="M283" t="s">
        <v>12</v>
      </c>
      <c r="N283" t="s">
        <v>13</v>
      </c>
      <c r="O283" t="s">
        <v>24</v>
      </c>
      <c r="P283">
        <v>3.54</v>
      </c>
      <c r="Q283">
        <v>5</v>
      </c>
      <c r="R283">
        <v>0</v>
      </c>
      <c r="S283" s="6">
        <v>42705</v>
      </c>
      <c r="T283">
        <v>2014</v>
      </c>
      <c r="U283" s="147" t="s">
        <v>753</v>
      </c>
      <c r="V283" s="73">
        <f t="shared" si="4"/>
        <v>4.161643835616438</v>
      </c>
      <c r="Y283"/>
      <c r="Z283"/>
      <c r="AA283"/>
      <c r="AB283"/>
    </row>
    <row r="284" spans="1:28" x14ac:dyDescent="0.25">
      <c r="A284" t="s">
        <v>607</v>
      </c>
      <c r="B284" t="s">
        <v>608</v>
      </c>
      <c r="C284" t="s">
        <v>720</v>
      </c>
      <c r="D284">
        <v>3300</v>
      </c>
      <c r="E284" t="s">
        <v>7</v>
      </c>
      <c r="F284" s="6">
        <v>29282</v>
      </c>
      <c r="G284" t="s">
        <v>8</v>
      </c>
      <c r="H284" t="s">
        <v>22</v>
      </c>
      <c r="I284" s="6">
        <v>41025</v>
      </c>
      <c r="J284">
        <v>42373</v>
      </c>
      <c r="K284" t="s">
        <v>498</v>
      </c>
      <c r="L284" t="s">
        <v>462</v>
      </c>
      <c r="M284" t="s">
        <v>12</v>
      </c>
      <c r="N284" t="s">
        <v>29</v>
      </c>
      <c r="O284" t="s">
        <v>19</v>
      </c>
      <c r="P284">
        <v>2.52</v>
      </c>
      <c r="Q284">
        <v>5</v>
      </c>
      <c r="R284">
        <v>0</v>
      </c>
      <c r="S284" s="6">
        <v>42705</v>
      </c>
      <c r="T284">
        <v>2012</v>
      </c>
      <c r="U284" s="147" t="s">
        <v>754</v>
      </c>
      <c r="V284" s="73">
        <f t="shared" si="4"/>
        <v>3.6931506849315068</v>
      </c>
      <c r="Y284"/>
      <c r="Z284"/>
      <c r="AA284"/>
      <c r="AB284"/>
    </row>
    <row r="285" spans="1:28" x14ac:dyDescent="0.25">
      <c r="A285" t="s">
        <v>609</v>
      </c>
      <c r="B285" t="s">
        <v>610</v>
      </c>
      <c r="C285" t="s">
        <v>720</v>
      </c>
      <c r="D285">
        <v>5060</v>
      </c>
      <c r="E285" t="s">
        <v>7</v>
      </c>
      <c r="F285" s="6">
        <v>33746</v>
      </c>
      <c r="G285" t="s">
        <v>17</v>
      </c>
      <c r="H285" t="s">
        <v>9</v>
      </c>
      <c r="I285" s="6">
        <v>42278</v>
      </c>
      <c r="J285">
        <v>42869</v>
      </c>
      <c r="K285" t="s">
        <v>458</v>
      </c>
      <c r="L285" t="s">
        <v>459</v>
      </c>
      <c r="M285" t="s">
        <v>12</v>
      </c>
      <c r="N285" t="s">
        <v>13</v>
      </c>
      <c r="O285" t="s">
        <v>24</v>
      </c>
      <c r="P285">
        <v>5</v>
      </c>
      <c r="Q285">
        <v>5</v>
      </c>
      <c r="R285">
        <v>0</v>
      </c>
      <c r="S285" s="6">
        <v>42705</v>
      </c>
      <c r="T285">
        <v>2015</v>
      </c>
      <c r="U285" s="147" t="s">
        <v>756</v>
      </c>
      <c r="V285" s="73">
        <f t="shared" si="4"/>
        <v>1.6191780821917807</v>
      </c>
      <c r="Y285"/>
      <c r="Z285"/>
      <c r="AA285"/>
      <c r="AB285"/>
    </row>
    <row r="286" spans="1:28" x14ac:dyDescent="0.25">
      <c r="A286" t="s">
        <v>611</v>
      </c>
      <c r="B286" t="s">
        <v>612</v>
      </c>
      <c r="C286" t="s">
        <v>720</v>
      </c>
      <c r="D286">
        <v>6380</v>
      </c>
      <c r="E286" t="s">
        <v>268</v>
      </c>
      <c r="F286" s="6">
        <v>31421</v>
      </c>
      <c r="G286" t="s">
        <v>17</v>
      </c>
      <c r="H286" t="s">
        <v>9</v>
      </c>
      <c r="I286" s="6">
        <v>41774</v>
      </c>
      <c r="J286">
        <v>42544</v>
      </c>
      <c r="K286" t="s">
        <v>458</v>
      </c>
      <c r="L286" t="s">
        <v>459</v>
      </c>
      <c r="M286" t="s">
        <v>12</v>
      </c>
      <c r="N286" t="s">
        <v>13</v>
      </c>
      <c r="O286" t="s">
        <v>24</v>
      </c>
      <c r="P286">
        <v>4.76</v>
      </c>
      <c r="Q286">
        <v>5</v>
      </c>
      <c r="R286">
        <v>0</v>
      </c>
      <c r="S286" s="6">
        <v>42705</v>
      </c>
      <c r="T286">
        <v>2014</v>
      </c>
      <c r="U286" s="147" t="s">
        <v>754</v>
      </c>
      <c r="V286" s="73">
        <f t="shared" si="4"/>
        <v>2.1095890410958904</v>
      </c>
      <c r="Y286"/>
      <c r="Z286"/>
      <c r="AA286"/>
      <c r="AB286"/>
    </row>
    <row r="287" spans="1:28" x14ac:dyDescent="0.25">
      <c r="A287" t="s">
        <v>613</v>
      </c>
      <c r="B287" t="s">
        <v>614</v>
      </c>
      <c r="C287" t="s">
        <v>720</v>
      </c>
      <c r="D287">
        <v>5060</v>
      </c>
      <c r="E287" t="s">
        <v>268</v>
      </c>
      <c r="F287" s="6">
        <v>29850</v>
      </c>
      <c r="G287" t="s">
        <v>8</v>
      </c>
      <c r="H287" t="s">
        <v>9</v>
      </c>
      <c r="I287" s="6">
        <v>41690</v>
      </c>
      <c r="J287">
        <v>42373</v>
      </c>
      <c r="K287" t="s">
        <v>478</v>
      </c>
      <c r="L287" t="s">
        <v>462</v>
      </c>
      <c r="M287" t="s">
        <v>12</v>
      </c>
      <c r="N287" t="s">
        <v>23</v>
      </c>
      <c r="O287" t="s">
        <v>19</v>
      </c>
      <c r="P287">
        <v>3.72</v>
      </c>
      <c r="Q287">
        <v>2.8</v>
      </c>
      <c r="R287">
        <v>0</v>
      </c>
      <c r="S287" s="6">
        <v>42705</v>
      </c>
      <c r="T287">
        <v>2014</v>
      </c>
      <c r="U287" s="147" t="s">
        <v>754</v>
      </c>
      <c r="V287" s="73">
        <f t="shared" si="4"/>
        <v>1.8712328767123287</v>
      </c>
      <c r="Y287"/>
      <c r="Z287"/>
      <c r="AA287"/>
      <c r="AB287"/>
    </row>
    <row r="288" spans="1:28" x14ac:dyDescent="0.25">
      <c r="A288" t="s">
        <v>615</v>
      </c>
      <c r="B288" t="s">
        <v>616</v>
      </c>
      <c r="C288" t="s">
        <v>720</v>
      </c>
      <c r="D288">
        <v>5060</v>
      </c>
      <c r="E288" t="s">
        <v>268</v>
      </c>
      <c r="F288" s="6">
        <v>33522</v>
      </c>
      <c r="G288" t="s">
        <v>8</v>
      </c>
      <c r="H288" t="s">
        <v>22</v>
      </c>
      <c r="I288" s="6">
        <v>42861</v>
      </c>
      <c r="J288">
        <v>42965</v>
      </c>
      <c r="K288" t="s">
        <v>461</v>
      </c>
      <c r="L288" t="s">
        <v>462</v>
      </c>
      <c r="M288" t="s">
        <v>12</v>
      </c>
      <c r="N288" t="s">
        <v>23</v>
      </c>
      <c r="O288" t="s">
        <v>19</v>
      </c>
      <c r="P288">
        <v>5</v>
      </c>
      <c r="Q288">
        <v>4</v>
      </c>
      <c r="R288">
        <v>0</v>
      </c>
      <c r="S288" s="6">
        <v>42705</v>
      </c>
      <c r="T288">
        <v>2017</v>
      </c>
      <c r="U288" s="147" t="s">
        <v>756</v>
      </c>
      <c r="V288" s="73">
        <f t="shared" si="4"/>
        <v>0.28493150684931506</v>
      </c>
      <c r="Y288"/>
      <c r="Z288"/>
      <c r="AA288"/>
      <c r="AB288"/>
    </row>
    <row r="289" spans="1:28" x14ac:dyDescent="0.25">
      <c r="A289" t="s">
        <v>617</v>
      </c>
      <c r="B289" t="s">
        <v>618</v>
      </c>
      <c r="C289" t="s">
        <v>722</v>
      </c>
      <c r="D289">
        <v>6160</v>
      </c>
      <c r="E289" t="s">
        <v>268</v>
      </c>
      <c r="F289" s="6">
        <v>34532</v>
      </c>
      <c r="G289" t="s">
        <v>8</v>
      </c>
      <c r="H289" t="s">
        <v>22</v>
      </c>
      <c r="I289" s="6">
        <v>42861</v>
      </c>
      <c r="J289">
        <v>42992</v>
      </c>
      <c r="K289" t="s">
        <v>478</v>
      </c>
      <c r="L289" t="s">
        <v>462</v>
      </c>
      <c r="M289" t="s">
        <v>12</v>
      </c>
      <c r="N289" t="s">
        <v>13</v>
      </c>
      <c r="O289" t="s">
        <v>24</v>
      </c>
      <c r="P289">
        <v>1.03</v>
      </c>
      <c r="Q289">
        <v>2.8</v>
      </c>
      <c r="R289">
        <v>0</v>
      </c>
      <c r="S289" s="6">
        <v>42705</v>
      </c>
      <c r="T289">
        <v>2017</v>
      </c>
      <c r="U289" s="147" t="s">
        <v>756</v>
      </c>
      <c r="V289" s="73">
        <f t="shared" si="4"/>
        <v>0.35890410958904112</v>
      </c>
      <c r="Y289"/>
      <c r="Z289"/>
      <c r="AA289"/>
      <c r="AB289"/>
    </row>
    <row r="290" spans="1:28" x14ac:dyDescent="0.25">
      <c r="A290" t="s">
        <v>619</v>
      </c>
      <c r="B290" t="s">
        <v>620</v>
      </c>
      <c r="C290" t="s">
        <v>720</v>
      </c>
      <c r="D290">
        <v>4840</v>
      </c>
      <c r="E290" t="s">
        <v>268</v>
      </c>
      <c r="F290" s="6">
        <v>32946</v>
      </c>
      <c r="G290" t="s">
        <v>8</v>
      </c>
      <c r="H290" t="s">
        <v>9</v>
      </c>
      <c r="I290" s="6">
        <v>41912</v>
      </c>
      <c r="J290">
        <v>43137</v>
      </c>
      <c r="K290" t="s">
        <v>478</v>
      </c>
      <c r="L290" t="s">
        <v>462</v>
      </c>
      <c r="M290" t="s">
        <v>12</v>
      </c>
      <c r="N290" t="s">
        <v>18</v>
      </c>
      <c r="O290" t="s">
        <v>19</v>
      </c>
      <c r="P290">
        <v>1.3</v>
      </c>
      <c r="Q290">
        <v>3.4</v>
      </c>
      <c r="R290">
        <v>0</v>
      </c>
      <c r="S290" s="6">
        <v>42705</v>
      </c>
      <c r="T290">
        <v>2014</v>
      </c>
      <c r="U290" s="147" t="s">
        <v>753</v>
      </c>
      <c r="V290" s="73">
        <f t="shared" si="4"/>
        <v>3.3561643835616439</v>
      </c>
      <c r="Y290"/>
      <c r="Z290"/>
      <c r="AA290"/>
      <c r="AB290"/>
    </row>
    <row r="291" spans="1:28" x14ac:dyDescent="0.25">
      <c r="A291" t="s">
        <v>621</v>
      </c>
      <c r="B291" t="s">
        <v>622</v>
      </c>
      <c r="C291" t="s">
        <v>720</v>
      </c>
      <c r="D291">
        <v>5500</v>
      </c>
      <c r="E291" t="s">
        <v>268</v>
      </c>
      <c r="F291" s="6">
        <v>31654</v>
      </c>
      <c r="G291" t="s">
        <v>8</v>
      </c>
      <c r="H291" t="s">
        <v>22</v>
      </c>
      <c r="I291" s="6">
        <v>41774</v>
      </c>
      <c r="J291">
        <v>42551</v>
      </c>
      <c r="K291" t="s">
        <v>478</v>
      </c>
      <c r="L291" t="s">
        <v>462</v>
      </c>
      <c r="M291" t="s">
        <v>12</v>
      </c>
      <c r="N291" t="s">
        <v>18</v>
      </c>
      <c r="O291" t="s">
        <v>19</v>
      </c>
      <c r="P291">
        <v>1.1599999999999999</v>
      </c>
      <c r="Q291">
        <v>3.1</v>
      </c>
      <c r="R291">
        <v>0</v>
      </c>
      <c r="S291" s="6">
        <v>42705</v>
      </c>
      <c r="T291">
        <v>2014</v>
      </c>
      <c r="U291" s="147" t="s">
        <v>754</v>
      </c>
      <c r="V291" s="73">
        <f t="shared" si="4"/>
        <v>2.128767123287671</v>
      </c>
      <c r="Y291"/>
      <c r="Z291"/>
      <c r="AA291"/>
      <c r="AB291"/>
    </row>
    <row r="292" spans="1:28" x14ac:dyDescent="0.25">
      <c r="A292" t="s">
        <v>167</v>
      </c>
      <c r="B292" t="s">
        <v>623</v>
      </c>
      <c r="C292" t="s">
        <v>721</v>
      </c>
      <c r="D292">
        <v>6380</v>
      </c>
      <c r="E292" t="s">
        <v>268</v>
      </c>
      <c r="F292" s="6">
        <v>25546</v>
      </c>
      <c r="G292" t="s">
        <v>17</v>
      </c>
      <c r="H292" t="s">
        <v>22</v>
      </c>
      <c r="I292" s="6">
        <v>42485</v>
      </c>
      <c r="J292">
        <v>42884</v>
      </c>
      <c r="K292" t="s">
        <v>461</v>
      </c>
      <c r="L292" t="s">
        <v>462</v>
      </c>
      <c r="M292" t="s">
        <v>12</v>
      </c>
      <c r="N292" t="s">
        <v>13</v>
      </c>
      <c r="O292" t="s">
        <v>24</v>
      </c>
      <c r="P292">
        <v>4.3499999999999996</v>
      </c>
      <c r="Q292">
        <v>3</v>
      </c>
      <c r="R292">
        <v>0</v>
      </c>
      <c r="S292" s="6">
        <v>42705</v>
      </c>
      <c r="T292">
        <v>2016</v>
      </c>
      <c r="U292" s="147" t="s">
        <v>756</v>
      </c>
      <c r="V292" s="73">
        <f t="shared" si="4"/>
        <v>1.0931506849315069</v>
      </c>
      <c r="Y292"/>
      <c r="Z292"/>
      <c r="AA292"/>
      <c r="AB292"/>
    </row>
    <row r="293" spans="1:28" x14ac:dyDescent="0.25">
      <c r="A293" t="s">
        <v>259</v>
      </c>
      <c r="B293" t="s">
        <v>624</v>
      </c>
      <c r="C293" t="s">
        <v>721</v>
      </c>
      <c r="D293">
        <v>5500</v>
      </c>
      <c r="E293" t="s">
        <v>268</v>
      </c>
      <c r="F293" s="6">
        <v>33052</v>
      </c>
      <c r="G293" t="s">
        <v>17</v>
      </c>
      <c r="H293" t="s">
        <v>9</v>
      </c>
      <c r="I293" s="6">
        <v>41865</v>
      </c>
      <c r="J293">
        <v>42833</v>
      </c>
      <c r="K293" t="s">
        <v>478</v>
      </c>
      <c r="L293" t="s">
        <v>462</v>
      </c>
      <c r="M293" t="s">
        <v>12</v>
      </c>
      <c r="N293" t="s">
        <v>13</v>
      </c>
      <c r="O293" t="s">
        <v>24</v>
      </c>
      <c r="P293">
        <v>2.5</v>
      </c>
      <c r="Q293">
        <v>3.6</v>
      </c>
      <c r="R293">
        <v>0</v>
      </c>
      <c r="S293" s="6">
        <v>42705</v>
      </c>
      <c r="T293">
        <v>2014</v>
      </c>
      <c r="U293" s="147" t="s">
        <v>756</v>
      </c>
      <c r="V293" s="73">
        <f t="shared" si="4"/>
        <v>2.6520547945205482</v>
      </c>
      <c r="Y293"/>
      <c r="Z293"/>
      <c r="AA293"/>
      <c r="AB293"/>
    </row>
    <row r="294" spans="1:28" x14ac:dyDescent="0.25">
      <c r="A294" t="s">
        <v>625</v>
      </c>
      <c r="B294" t="s">
        <v>626</v>
      </c>
      <c r="C294" t="s">
        <v>719</v>
      </c>
      <c r="D294">
        <v>6380</v>
      </c>
      <c r="E294" t="s">
        <v>268</v>
      </c>
      <c r="F294" s="6">
        <v>23202</v>
      </c>
      <c r="G294" t="s">
        <v>17</v>
      </c>
      <c r="H294" t="s">
        <v>9</v>
      </c>
      <c r="I294" s="6">
        <v>42551</v>
      </c>
      <c r="J294">
        <v>43516</v>
      </c>
      <c r="K294" t="s">
        <v>478</v>
      </c>
      <c r="L294" t="s">
        <v>462</v>
      </c>
      <c r="M294" t="s">
        <v>12</v>
      </c>
      <c r="N294" t="s">
        <v>29</v>
      </c>
      <c r="O294" t="s">
        <v>14</v>
      </c>
      <c r="P294">
        <v>1.67</v>
      </c>
      <c r="Q294">
        <v>3</v>
      </c>
      <c r="R294">
        <v>0</v>
      </c>
      <c r="S294" s="6">
        <v>42705</v>
      </c>
      <c r="T294">
        <v>2016</v>
      </c>
      <c r="U294" s="147" t="s">
        <v>755</v>
      </c>
      <c r="V294" s="73">
        <f t="shared" si="4"/>
        <v>2.6438356164383561</v>
      </c>
      <c r="Y294"/>
      <c r="Z294"/>
      <c r="AA294"/>
      <c r="AB294"/>
    </row>
    <row r="295" spans="1:28" x14ac:dyDescent="0.25">
      <c r="A295" t="s">
        <v>627</v>
      </c>
      <c r="B295" t="s">
        <v>628</v>
      </c>
      <c r="C295" t="s">
        <v>720</v>
      </c>
      <c r="D295">
        <v>5720</v>
      </c>
      <c r="E295" t="s">
        <v>268</v>
      </c>
      <c r="F295" s="6">
        <v>30644</v>
      </c>
      <c r="G295" t="s">
        <v>17</v>
      </c>
      <c r="H295" t="s">
        <v>22</v>
      </c>
      <c r="I295" s="6">
        <v>42611</v>
      </c>
      <c r="J295">
        <v>43003</v>
      </c>
      <c r="K295" t="s">
        <v>461</v>
      </c>
      <c r="L295" t="s">
        <v>462</v>
      </c>
      <c r="M295" t="s">
        <v>12</v>
      </c>
      <c r="N295" t="s">
        <v>29</v>
      </c>
      <c r="O295" t="s">
        <v>19</v>
      </c>
      <c r="P295">
        <v>1.3</v>
      </c>
      <c r="Q295">
        <v>4</v>
      </c>
      <c r="R295">
        <v>0</v>
      </c>
      <c r="S295" s="6">
        <v>42705</v>
      </c>
      <c r="T295">
        <v>2016</v>
      </c>
      <c r="U295" s="147" t="s">
        <v>756</v>
      </c>
      <c r="V295" s="73">
        <f t="shared" si="4"/>
        <v>1.0739726027397261</v>
      </c>
      <c r="Y295"/>
      <c r="Z295"/>
      <c r="AA295"/>
      <c r="AB295"/>
    </row>
    <row r="296" spans="1:28" x14ac:dyDescent="0.25">
      <c r="A296" t="s">
        <v>629</v>
      </c>
      <c r="B296" t="s">
        <v>630</v>
      </c>
      <c r="C296" t="s">
        <v>720</v>
      </c>
      <c r="D296">
        <v>4840</v>
      </c>
      <c r="E296" t="s">
        <v>268</v>
      </c>
      <c r="F296" s="6">
        <v>30886</v>
      </c>
      <c r="G296" t="s">
        <v>8</v>
      </c>
      <c r="H296" t="s">
        <v>9</v>
      </c>
      <c r="I296" s="6">
        <v>42551</v>
      </c>
      <c r="J296">
        <v>42824</v>
      </c>
      <c r="K296" t="s">
        <v>461</v>
      </c>
      <c r="L296" t="s">
        <v>462</v>
      </c>
      <c r="M296" t="s">
        <v>12</v>
      </c>
      <c r="N296" t="s">
        <v>23</v>
      </c>
      <c r="O296" t="s">
        <v>19</v>
      </c>
      <c r="P296">
        <v>4.5199999999999996</v>
      </c>
      <c r="Q296">
        <v>3</v>
      </c>
      <c r="R296">
        <v>0</v>
      </c>
      <c r="S296" s="6">
        <v>42705</v>
      </c>
      <c r="T296">
        <v>2016</v>
      </c>
      <c r="U296" s="147" t="s">
        <v>756</v>
      </c>
      <c r="V296" s="73">
        <f t="shared" si="4"/>
        <v>0.74794520547945209</v>
      </c>
      <c r="Y296"/>
      <c r="Z296"/>
      <c r="AA296"/>
      <c r="AB296"/>
    </row>
    <row r="297" spans="1:28" x14ac:dyDescent="0.25">
      <c r="A297" t="s">
        <v>631</v>
      </c>
      <c r="B297" t="s">
        <v>632</v>
      </c>
      <c r="C297" t="s">
        <v>720</v>
      </c>
      <c r="D297">
        <v>5720</v>
      </c>
      <c r="E297" t="s">
        <v>268</v>
      </c>
      <c r="F297" s="6">
        <v>31540</v>
      </c>
      <c r="G297" t="s">
        <v>8</v>
      </c>
      <c r="H297" t="s">
        <v>9</v>
      </c>
      <c r="I297" s="6">
        <v>42760</v>
      </c>
      <c r="J297">
        <v>43029</v>
      </c>
      <c r="K297" t="s">
        <v>461</v>
      </c>
      <c r="L297" t="s">
        <v>462</v>
      </c>
      <c r="M297" t="s">
        <v>12</v>
      </c>
      <c r="N297" t="s">
        <v>23</v>
      </c>
      <c r="O297" t="s">
        <v>19</v>
      </c>
      <c r="P297">
        <v>2.19</v>
      </c>
      <c r="Q297">
        <v>4</v>
      </c>
      <c r="R297">
        <v>0</v>
      </c>
      <c r="S297" s="6">
        <v>42705</v>
      </c>
      <c r="T297">
        <v>2017</v>
      </c>
      <c r="U297" s="147" t="s">
        <v>756</v>
      </c>
      <c r="V297" s="73">
        <f t="shared" si="4"/>
        <v>0.73698630136986298</v>
      </c>
      <c r="Y297"/>
      <c r="Z297"/>
      <c r="AA297"/>
      <c r="AB297"/>
    </row>
    <row r="298" spans="1:28" x14ac:dyDescent="0.25">
      <c r="A298" t="s">
        <v>633</v>
      </c>
      <c r="B298" t="s">
        <v>634</v>
      </c>
      <c r="C298" t="s">
        <v>720</v>
      </c>
      <c r="D298">
        <v>5720</v>
      </c>
      <c r="E298" t="s">
        <v>268</v>
      </c>
      <c r="F298" s="6">
        <v>26313</v>
      </c>
      <c r="G298" t="s">
        <v>8</v>
      </c>
      <c r="H298" t="s">
        <v>9</v>
      </c>
      <c r="I298" s="6">
        <v>41912</v>
      </c>
      <c r="J298">
        <v>42828</v>
      </c>
      <c r="K298" t="s">
        <v>461</v>
      </c>
      <c r="L298" t="s">
        <v>462</v>
      </c>
      <c r="M298" t="s">
        <v>12</v>
      </c>
      <c r="N298" t="s">
        <v>23</v>
      </c>
      <c r="O298" t="s">
        <v>19</v>
      </c>
      <c r="P298">
        <v>1.38</v>
      </c>
      <c r="Q298">
        <v>5</v>
      </c>
      <c r="R298">
        <v>0</v>
      </c>
      <c r="S298" s="6">
        <v>42705</v>
      </c>
      <c r="T298">
        <v>2014</v>
      </c>
      <c r="U298" s="147" t="s">
        <v>756</v>
      </c>
      <c r="V298" s="73">
        <f t="shared" si="4"/>
        <v>2.5095890410958903</v>
      </c>
      <c r="Y298"/>
      <c r="Z298"/>
      <c r="AA298"/>
      <c r="AB298"/>
    </row>
    <row r="299" spans="1:28" x14ac:dyDescent="0.25">
      <c r="A299" t="s">
        <v>635</v>
      </c>
      <c r="B299" t="s">
        <v>636</v>
      </c>
      <c r="C299" t="s">
        <v>720</v>
      </c>
      <c r="D299">
        <v>6325</v>
      </c>
      <c r="E299" t="s">
        <v>268</v>
      </c>
      <c r="F299" s="6">
        <v>21328</v>
      </c>
      <c r="G299" t="s">
        <v>8</v>
      </c>
      <c r="H299" t="s">
        <v>22</v>
      </c>
      <c r="I299" s="6">
        <v>41774</v>
      </c>
      <c r="J299">
        <v>43318</v>
      </c>
      <c r="K299" t="s">
        <v>461</v>
      </c>
      <c r="L299" t="s">
        <v>462</v>
      </c>
      <c r="M299" t="s">
        <v>12</v>
      </c>
      <c r="N299" t="s">
        <v>23</v>
      </c>
      <c r="O299" t="s">
        <v>19</v>
      </c>
      <c r="P299">
        <v>3.93</v>
      </c>
      <c r="Q299">
        <v>3</v>
      </c>
      <c r="R299">
        <v>0</v>
      </c>
      <c r="S299" s="6">
        <v>42705</v>
      </c>
      <c r="T299">
        <v>2014</v>
      </c>
      <c r="U299" s="147" t="s">
        <v>753</v>
      </c>
      <c r="V299" s="73">
        <f t="shared" si="4"/>
        <v>4.2301369863013702</v>
      </c>
      <c r="Y299"/>
      <c r="Z299"/>
      <c r="AA299"/>
      <c r="AB299"/>
    </row>
    <row r="300" spans="1:28" x14ac:dyDescent="0.25">
      <c r="A300" t="s">
        <v>637</v>
      </c>
      <c r="B300" t="s">
        <v>638</v>
      </c>
      <c r="C300" t="s">
        <v>720</v>
      </c>
      <c r="D300">
        <v>6380</v>
      </c>
      <c r="E300" t="s">
        <v>268</v>
      </c>
      <c r="F300" s="6">
        <v>20509</v>
      </c>
      <c r="G300" t="s">
        <v>8</v>
      </c>
      <c r="H300" t="s">
        <v>9</v>
      </c>
      <c r="I300" s="6">
        <v>41732</v>
      </c>
      <c r="J300">
        <v>43200</v>
      </c>
      <c r="K300" t="s">
        <v>478</v>
      </c>
      <c r="L300" t="s">
        <v>462</v>
      </c>
      <c r="M300" t="s">
        <v>12</v>
      </c>
      <c r="N300" t="s">
        <v>23</v>
      </c>
      <c r="O300" t="s">
        <v>19</v>
      </c>
      <c r="P300">
        <v>4.62</v>
      </c>
      <c r="Q300">
        <v>3</v>
      </c>
      <c r="R300">
        <v>0</v>
      </c>
      <c r="S300" s="6">
        <v>42705</v>
      </c>
      <c r="T300">
        <v>2014</v>
      </c>
      <c r="U300" s="147" t="s">
        <v>753</v>
      </c>
      <c r="V300" s="73">
        <f t="shared" si="4"/>
        <v>4.021917808219178</v>
      </c>
      <c r="Y300"/>
      <c r="Z300"/>
      <c r="AA300"/>
      <c r="AB300"/>
    </row>
    <row r="301" spans="1:28" x14ac:dyDescent="0.25">
      <c r="A301" t="s">
        <v>639</v>
      </c>
      <c r="B301" t="s">
        <v>640</v>
      </c>
      <c r="C301" t="s">
        <v>720</v>
      </c>
      <c r="D301">
        <v>5280</v>
      </c>
      <c r="E301" t="s">
        <v>268</v>
      </c>
      <c r="F301" s="6">
        <v>28363</v>
      </c>
      <c r="G301" t="s">
        <v>8</v>
      </c>
      <c r="H301" t="s">
        <v>9</v>
      </c>
      <c r="I301" s="6">
        <v>41912</v>
      </c>
      <c r="J301">
        <v>42418</v>
      </c>
      <c r="K301" t="s">
        <v>458</v>
      </c>
      <c r="L301" t="s">
        <v>459</v>
      </c>
      <c r="M301" t="s">
        <v>12</v>
      </c>
      <c r="N301" t="s">
        <v>13</v>
      </c>
      <c r="O301" t="s">
        <v>24</v>
      </c>
      <c r="P301">
        <v>5</v>
      </c>
      <c r="Q301">
        <v>3</v>
      </c>
      <c r="R301">
        <v>0</v>
      </c>
      <c r="S301" s="6">
        <v>42705</v>
      </c>
      <c r="T301">
        <v>2014</v>
      </c>
      <c r="U301" s="147" t="s">
        <v>754</v>
      </c>
      <c r="V301" s="73">
        <f t="shared" si="4"/>
        <v>1.3863013698630138</v>
      </c>
      <c r="Y301"/>
      <c r="Z301"/>
      <c r="AA301"/>
      <c r="AB301"/>
    </row>
    <row r="302" spans="1:28" x14ac:dyDescent="0.25">
      <c r="A302" t="s">
        <v>641</v>
      </c>
      <c r="B302" t="s">
        <v>642</v>
      </c>
      <c r="C302" t="s">
        <v>720</v>
      </c>
      <c r="D302">
        <v>5280</v>
      </c>
      <c r="E302" t="s">
        <v>268</v>
      </c>
      <c r="F302" s="6">
        <v>32364</v>
      </c>
      <c r="G302" t="s">
        <v>8</v>
      </c>
      <c r="H302" t="s">
        <v>22</v>
      </c>
      <c r="I302" s="6">
        <v>42828</v>
      </c>
      <c r="J302">
        <v>43343</v>
      </c>
      <c r="K302" t="s">
        <v>461</v>
      </c>
      <c r="L302" t="s">
        <v>462</v>
      </c>
      <c r="M302" t="s">
        <v>12</v>
      </c>
      <c r="N302" t="s">
        <v>18</v>
      </c>
      <c r="O302" t="s">
        <v>19</v>
      </c>
      <c r="P302">
        <v>3.66</v>
      </c>
      <c r="Q302">
        <v>3</v>
      </c>
      <c r="R302">
        <v>0</v>
      </c>
      <c r="S302" s="6">
        <v>42705</v>
      </c>
      <c r="T302">
        <v>2017</v>
      </c>
      <c r="U302" s="147" t="s">
        <v>753</v>
      </c>
      <c r="V302" s="73">
        <f t="shared" si="4"/>
        <v>1.4109589041095891</v>
      </c>
      <c r="Y302"/>
      <c r="Z302"/>
      <c r="AA302"/>
      <c r="AB302"/>
    </row>
    <row r="303" spans="1:28" x14ac:dyDescent="0.25">
      <c r="A303" t="s">
        <v>643</v>
      </c>
      <c r="B303" t="s">
        <v>644</v>
      </c>
      <c r="C303" t="s">
        <v>719</v>
      </c>
      <c r="D303">
        <v>6380</v>
      </c>
      <c r="E303" t="s">
        <v>268</v>
      </c>
      <c r="F303" s="6">
        <v>33466</v>
      </c>
      <c r="G303" t="s">
        <v>8</v>
      </c>
      <c r="H303" t="s">
        <v>22</v>
      </c>
      <c r="I303" s="6">
        <v>42140</v>
      </c>
      <c r="J303">
        <v>43191</v>
      </c>
      <c r="K303" t="s">
        <v>478</v>
      </c>
      <c r="L303" t="s">
        <v>462</v>
      </c>
      <c r="M303" t="s">
        <v>12</v>
      </c>
      <c r="N303" t="s">
        <v>29</v>
      </c>
      <c r="O303" t="s">
        <v>14</v>
      </c>
      <c r="P303">
        <v>1.79</v>
      </c>
      <c r="Q303">
        <v>3.7</v>
      </c>
      <c r="R303">
        <v>0</v>
      </c>
      <c r="S303" s="6">
        <v>42705</v>
      </c>
      <c r="T303">
        <v>2015</v>
      </c>
      <c r="U303" s="147" t="s">
        <v>753</v>
      </c>
      <c r="V303" s="73">
        <f t="shared" si="4"/>
        <v>2.8794520547945206</v>
      </c>
      <c r="Y303"/>
      <c r="Z303"/>
      <c r="AA303"/>
      <c r="AB303"/>
    </row>
    <row r="304" spans="1:28" x14ac:dyDescent="0.25">
      <c r="A304" t="s">
        <v>645</v>
      </c>
      <c r="B304" t="s">
        <v>646</v>
      </c>
      <c r="C304" t="s">
        <v>720</v>
      </c>
      <c r="D304">
        <v>6380</v>
      </c>
      <c r="E304" t="s">
        <v>268</v>
      </c>
      <c r="F304" s="6">
        <v>34230</v>
      </c>
      <c r="G304" t="s">
        <v>8</v>
      </c>
      <c r="H304" t="s">
        <v>22</v>
      </c>
      <c r="I304" s="6">
        <v>42861</v>
      </c>
      <c r="J304">
        <v>43366</v>
      </c>
      <c r="K304" t="s">
        <v>458</v>
      </c>
      <c r="L304" t="s">
        <v>459</v>
      </c>
      <c r="M304" t="s">
        <v>12</v>
      </c>
      <c r="N304" t="s">
        <v>13</v>
      </c>
      <c r="O304" t="s">
        <v>24</v>
      </c>
      <c r="P304">
        <v>3.02</v>
      </c>
      <c r="Q304">
        <v>3</v>
      </c>
      <c r="R304">
        <v>0</v>
      </c>
      <c r="S304" s="6">
        <v>42705</v>
      </c>
      <c r="T304">
        <v>2017</v>
      </c>
      <c r="U304" s="147" t="s">
        <v>753</v>
      </c>
      <c r="V304" s="73">
        <f t="shared" si="4"/>
        <v>1.3835616438356164</v>
      </c>
      <c r="Y304"/>
      <c r="Z304"/>
      <c r="AA304"/>
      <c r="AB304"/>
    </row>
    <row r="305" spans="1:28" x14ac:dyDescent="0.25">
      <c r="A305" t="s">
        <v>647</v>
      </c>
      <c r="B305" t="s">
        <v>648</v>
      </c>
      <c r="C305" t="s">
        <v>720</v>
      </c>
      <c r="D305">
        <v>6160</v>
      </c>
      <c r="E305" t="s">
        <v>268</v>
      </c>
      <c r="F305" s="6">
        <v>32755</v>
      </c>
      <c r="G305" t="s">
        <v>17</v>
      </c>
      <c r="H305" t="s">
        <v>22</v>
      </c>
      <c r="I305" s="6">
        <v>42038</v>
      </c>
      <c r="J305">
        <v>42474</v>
      </c>
      <c r="K305" t="s">
        <v>478</v>
      </c>
      <c r="L305" t="s">
        <v>462</v>
      </c>
      <c r="M305" t="s">
        <v>12</v>
      </c>
      <c r="N305" t="s">
        <v>18</v>
      </c>
      <c r="O305" t="s">
        <v>19</v>
      </c>
      <c r="P305">
        <v>1.84</v>
      </c>
      <c r="Q305">
        <v>3.4</v>
      </c>
      <c r="R305">
        <v>0</v>
      </c>
      <c r="S305" s="6">
        <v>42705</v>
      </c>
      <c r="T305">
        <v>2015</v>
      </c>
      <c r="U305" s="147" t="s">
        <v>754</v>
      </c>
      <c r="V305" s="73">
        <f t="shared" si="4"/>
        <v>1.1945205479452055</v>
      </c>
      <c r="Y305"/>
      <c r="Z305"/>
      <c r="AA305"/>
      <c r="AB305"/>
    </row>
    <row r="306" spans="1:28" x14ac:dyDescent="0.25">
      <c r="A306" t="s">
        <v>649</v>
      </c>
      <c r="B306" t="s">
        <v>650</v>
      </c>
      <c r="C306" t="s">
        <v>720</v>
      </c>
      <c r="D306">
        <v>4840</v>
      </c>
      <c r="E306" t="s">
        <v>268</v>
      </c>
      <c r="F306" s="6">
        <v>28190</v>
      </c>
      <c r="G306" t="s">
        <v>17</v>
      </c>
      <c r="H306" t="s">
        <v>22</v>
      </c>
      <c r="I306" s="6">
        <v>42861</v>
      </c>
      <c r="J306">
        <v>43313</v>
      </c>
      <c r="K306" t="s">
        <v>461</v>
      </c>
      <c r="L306" t="s">
        <v>462</v>
      </c>
      <c r="M306" t="s">
        <v>12</v>
      </c>
      <c r="N306" t="s">
        <v>23</v>
      </c>
      <c r="O306" t="s">
        <v>19</v>
      </c>
      <c r="P306">
        <v>2.48</v>
      </c>
      <c r="Q306">
        <v>5</v>
      </c>
      <c r="R306">
        <v>0</v>
      </c>
      <c r="S306" s="6">
        <v>42705</v>
      </c>
      <c r="T306">
        <v>2017</v>
      </c>
      <c r="U306" s="147" t="s">
        <v>753</v>
      </c>
      <c r="V306" s="73">
        <f t="shared" si="4"/>
        <v>1.2383561643835617</v>
      </c>
      <c r="Y306"/>
      <c r="Z306"/>
      <c r="AA306"/>
      <c r="AB306"/>
    </row>
    <row r="307" spans="1:28" x14ac:dyDescent="0.25">
      <c r="A307" t="s">
        <v>651</v>
      </c>
      <c r="B307" t="s">
        <v>652</v>
      </c>
      <c r="C307" t="s">
        <v>720</v>
      </c>
      <c r="D307">
        <v>6160</v>
      </c>
      <c r="E307" t="s">
        <v>268</v>
      </c>
      <c r="F307" s="6">
        <v>32553</v>
      </c>
      <c r="G307" t="s">
        <v>8</v>
      </c>
      <c r="H307" t="s">
        <v>22</v>
      </c>
      <c r="I307" s="6">
        <v>42961</v>
      </c>
      <c r="J307">
        <v>43284</v>
      </c>
      <c r="K307" t="s">
        <v>461</v>
      </c>
      <c r="L307" t="s">
        <v>462</v>
      </c>
      <c r="M307" t="s">
        <v>12</v>
      </c>
      <c r="N307" t="s">
        <v>23</v>
      </c>
      <c r="O307" t="s">
        <v>19</v>
      </c>
      <c r="P307">
        <v>3.03</v>
      </c>
      <c r="Q307">
        <v>5</v>
      </c>
      <c r="R307">
        <v>0</v>
      </c>
      <c r="S307" s="6">
        <v>42705</v>
      </c>
      <c r="T307">
        <v>2017</v>
      </c>
      <c r="U307" s="147" t="s">
        <v>753</v>
      </c>
      <c r="V307" s="73">
        <f t="shared" si="4"/>
        <v>0.8849315068493151</v>
      </c>
      <c r="Y307"/>
      <c r="Z307"/>
      <c r="AA307"/>
      <c r="AB307"/>
    </row>
    <row r="308" spans="1:28" x14ac:dyDescent="0.25">
      <c r="A308" t="s">
        <v>653</v>
      </c>
      <c r="B308" t="s">
        <v>654</v>
      </c>
      <c r="C308" t="s">
        <v>720</v>
      </c>
      <c r="D308">
        <v>5280</v>
      </c>
      <c r="E308" t="s">
        <v>268</v>
      </c>
      <c r="F308" s="6">
        <v>29945</v>
      </c>
      <c r="G308" t="s">
        <v>8</v>
      </c>
      <c r="H308" t="s">
        <v>9</v>
      </c>
      <c r="I308" s="6">
        <v>42588</v>
      </c>
      <c r="J308">
        <v>42627</v>
      </c>
      <c r="K308" t="s">
        <v>478</v>
      </c>
      <c r="L308" t="s">
        <v>462</v>
      </c>
      <c r="M308" t="s">
        <v>12</v>
      </c>
      <c r="N308" t="s">
        <v>29</v>
      </c>
      <c r="O308" t="s">
        <v>19</v>
      </c>
      <c r="P308">
        <v>4.6500000000000004</v>
      </c>
      <c r="Q308">
        <v>4</v>
      </c>
      <c r="R308">
        <v>0</v>
      </c>
      <c r="S308" s="6">
        <v>42705</v>
      </c>
      <c r="T308">
        <v>2016</v>
      </c>
      <c r="U308" s="147" t="s">
        <v>754</v>
      </c>
      <c r="V308" s="73">
        <f t="shared" si="4"/>
        <v>0.10684931506849316</v>
      </c>
      <c r="Y308"/>
      <c r="Z308"/>
      <c r="AA308"/>
      <c r="AB308"/>
    </row>
    <row r="309" spans="1:28" x14ac:dyDescent="0.25">
      <c r="A309" t="s">
        <v>655</v>
      </c>
      <c r="B309" t="s">
        <v>656</v>
      </c>
      <c r="C309" t="s">
        <v>720</v>
      </c>
      <c r="D309">
        <v>5060</v>
      </c>
      <c r="E309" t="s">
        <v>268</v>
      </c>
      <c r="F309" s="6">
        <v>33931</v>
      </c>
      <c r="G309" t="s">
        <v>8</v>
      </c>
      <c r="H309" t="s">
        <v>9</v>
      </c>
      <c r="I309" s="6">
        <v>41207</v>
      </c>
      <c r="J309">
        <v>43315</v>
      </c>
      <c r="K309" t="s">
        <v>478</v>
      </c>
      <c r="L309" t="s">
        <v>462</v>
      </c>
      <c r="M309" t="s">
        <v>12</v>
      </c>
      <c r="N309" t="s">
        <v>23</v>
      </c>
      <c r="O309" t="s">
        <v>19</v>
      </c>
      <c r="P309">
        <v>4.68</v>
      </c>
      <c r="Q309">
        <v>2</v>
      </c>
      <c r="R309">
        <v>0</v>
      </c>
      <c r="S309" s="6">
        <v>42705</v>
      </c>
      <c r="T309">
        <v>2012</v>
      </c>
      <c r="U309" s="147" t="s">
        <v>753</v>
      </c>
      <c r="V309" s="73">
        <f t="shared" si="4"/>
        <v>5.7753424657534245</v>
      </c>
      <c r="Y309"/>
      <c r="Z309"/>
      <c r="AA309"/>
      <c r="AB309"/>
    </row>
    <row r="310" spans="1:28" x14ac:dyDescent="0.25">
      <c r="A310" t="s">
        <v>657</v>
      </c>
      <c r="B310" t="s">
        <v>658</v>
      </c>
      <c r="C310" t="s">
        <v>720</v>
      </c>
      <c r="D310">
        <v>5500</v>
      </c>
      <c r="E310" t="s">
        <v>268</v>
      </c>
      <c r="F310" s="6">
        <v>21125</v>
      </c>
      <c r="G310" t="s">
        <v>8</v>
      </c>
      <c r="H310" t="s">
        <v>22</v>
      </c>
      <c r="I310" s="6">
        <v>42138</v>
      </c>
      <c r="J310">
        <v>42600</v>
      </c>
      <c r="K310" t="s">
        <v>478</v>
      </c>
      <c r="L310" t="s">
        <v>462</v>
      </c>
      <c r="M310" t="s">
        <v>12</v>
      </c>
      <c r="N310" t="s">
        <v>23</v>
      </c>
      <c r="O310" t="s">
        <v>19</v>
      </c>
      <c r="P310">
        <v>5</v>
      </c>
      <c r="Q310">
        <v>1.5</v>
      </c>
      <c r="R310">
        <v>0</v>
      </c>
      <c r="S310" s="6">
        <v>42705</v>
      </c>
      <c r="T310">
        <v>2015</v>
      </c>
      <c r="U310" s="147" t="s">
        <v>754</v>
      </c>
      <c r="V310" s="73">
        <f t="shared" si="4"/>
        <v>1.2657534246575342</v>
      </c>
      <c r="Y310"/>
      <c r="Z310"/>
      <c r="AA310"/>
      <c r="AB310"/>
    </row>
    <row r="311" spans="1:28" x14ac:dyDescent="0.25">
      <c r="A311" t="s">
        <v>659</v>
      </c>
      <c r="B311" t="s">
        <v>660</v>
      </c>
      <c r="C311" t="s">
        <v>720</v>
      </c>
      <c r="D311">
        <v>5060</v>
      </c>
      <c r="E311" t="s">
        <v>268</v>
      </c>
      <c r="F311" s="6">
        <v>29478</v>
      </c>
      <c r="G311" t="s">
        <v>17</v>
      </c>
      <c r="H311" t="s">
        <v>9</v>
      </c>
      <c r="I311" s="6">
        <v>41449</v>
      </c>
      <c r="J311">
        <v>42611</v>
      </c>
      <c r="K311" t="s">
        <v>478</v>
      </c>
      <c r="L311" t="s">
        <v>462</v>
      </c>
      <c r="M311" t="s">
        <v>12</v>
      </c>
      <c r="N311" t="s">
        <v>23</v>
      </c>
      <c r="O311" t="s">
        <v>19</v>
      </c>
      <c r="P311">
        <v>1.37</v>
      </c>
      <c r="Q311">
        <v>3.4</v>
      </c>
      <c r="R311">
        <v>0</v>
      </c>
      <c r="S311" s="6">
        <v>42705</v>
      </c>
      <c r="T311">
        <v>2013</v>
      </c>
      <c r="U311" s="147" t="s">
        <v>754</v>
      </c>
      <c r="V311" s="73">
        <f t="shared" si="4"/>
        <v>3.1835616438356165</v>
      </c>
      <c r="Y311"/>
      <c r="Z311"/>
      <c r="AA311"/>
      <c r="AB311"/>
    </row>
  </sheetData>
  <phoneticPr fontId="2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d 1 3 3 7 3 - 1 2 f 6 - 4 9 5 b - a b 2 7 - 3 c 7 6 6 4 0 8 f 2 0 d "   x m l n s = " h t t p : / / s c h e m a s . m i c r o s o f t . c o m / D a t a M a s h u p " > A A A A A M 8 G A A B Q S w M E F A A C A A g A 6 q N r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6 q N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j a 1 h g q 2 t n y Q M A A L U J A A A T A B w A R m 9 y b X V s Y X M v U 2 V j d G l v b j E u b S C i G A A o o B Q A A A A A A A A A A A A A A A A A A A A A A A A A A A C F V c 1 u 2 0 Y Q v h v w O y z Y i w w w j O U G O S T w Q T 8 2 Y h R N B V N p U Z i G M C J H 8 i Y r L r u 7 d J Q K f o S + Q G 9 B D z n 1 K f R i n V 2 S 4 p 9 S + 2 A t Z 7 6 Z + W Y 4 H 1 d j b L h M W V j 8 D t + e n p y e 6 A d Q m L D x l F 0 y g e b 0 h N H f t U w N k u F q G 6 M I f p P q 0 1 L K T 4 N r L j C Y W F 9 q 9 M C b v I k + a F Q 6 C j O e o I p + S X G q + C O y F + z d f D Y d z U f R S P 2 R 8 0 e p o 5 m S K 6 4 1 l Q U R z a Q y K y m 4 j M a 5 5 i l q v Z i A R r 1 w 9 R Y z + R n V + C b K U G Y C F 0 A h X w y P 9 Q K d O 7 P u x Z J H C R i I F H x 2 h 8 W S M i y 6 I c F W 6 K 1 3 5 r M 0 F 8 J n R u V 4 5 h c 9 j q e L 8 A H R U J u u 3 d 3 d j c H N p T e e e v 5 P P E 0 u P e f 2 7 p / u p p T / v g y b w B L 3 3 0 A 8 S E 0 9 b e Q j T 6 S m H H N Y 0 n C c y e A 7 B B q I H l Q 1 f H Z X e k Z C h D E I U P r S k r m v 2 E y k y F P Q t + g y Q p 3 R W d C 6 N 6 k e H K 3 u 7 7 z C f 3 H u + a w 6 D x v n i 8 b 5 R + + p V z S V G 2 L c q p r C p q 7 a I e f v d t 5 7 C m G J Z F e b T O E a E m l L W G N Q W 5 5 8 t v N C E P u v i k t m A a F t n Z c e O 1 a W I H s P O u Y b 2 i m X w 1 q D h s l B r 7 S h h G z C H 7 m w o O I 5 K J 5 b y e x 6 K j r v v + 3 / q f N V 1 h g 6 t U P Y / 5 v A A R c C 9 V c g f p a G N r c B K A x N S G j A 5 N p O 4 Y Y W a K 2 A / r s u n T 1 o G B 2 8 U N U t x i o 3 c O j X W Y O W 1 a F v c c 2 1 U d K y n K F a S b W B N E Y 3 x s o X N B x F 1 A w 1 K U 6 7 3 q 7 S N X y s C 1 W u o G l 3 Q f u / 0 o R T a j c P w / W q n t 6 N 8 w S l + T C + M M O Y g 6 A d / E g f E z 2 R e W p c 5 4 U 9 q B x B 4 S m p q V U Y S 4 U 3 0 4 K O W g X u O S B D w e N v Y f g G G E 0 P B P + z Y N H p 3 4 Z + c L B g V M K I V X s Q h w X / F Y R U Y b 7 U h p u c 3 q N s L H g m I E Y C 5 D j o 6 c D 3 P N 8 7 H 7 4 c X r y 8 O B + + 9 v w S r l p x p L v n m F R E 5 j y T I 2 F Q Q Y P D n H Z D W 2 y h s / m X D P W g R 7 k S W 9 B U m i E s M 7 g 1 b m 5 u o G 1 T e 7 p d b y X D 0 p 7 m m y U q 5 5 m A W v c L d D V Z + u m 7 i 0 U + 3 P a D W h o 9 m r G p y m 7 K l t p 6 / H s C 6 + X H D F S t s r b z i O S 6 k K M K 6 w / 5 i K L 6 M + 1 r q I / 5 j n B 8 + 2 V 5 / S q w u + F w z y x c c 4 q H 5 f v B G 6 X 2 E 0 V 3 N V 0 X 3 m H / R k l S b N 6 g u Z 6 k L 4 J T J o T 4 g d F 7 w u B 3 B D W 4 6 7 4 y u r s a 7 O p i h Y r p U o x B Q U x J U T N e F t f H q n f 4 E Y E j K S p C c x o + z T s Z u M M 1 X Y I l M 7 c p 9 x S c m R f j W 3 v n v z p r v L C a X 6 l 2 V s v d + 8 6 9 9 1 w v V p r F r O x P / 5 I 5 3 o b D l r f I 0 9 n p C U / / h 9 n b / w B Q S w E C L Q A U A A I A C A D q o 2 t Y t z E v x a Q A A A D 2 A A A A E g A A A A A A A A A A A A A A A A A A A A A A Q 2 9 u Z m l n L 1 B h Y 2 t h Z 2 U u e G 1 s U E s B A i 0 A F A A C A A g A 6 q N r W A / K 6 a u k A A A A 6 Q A A A B M A A A A A A A A A A A A A A A A A 8 A A A A F t D b 2 5 0 Z W 5 0 X 1 R 5 c G V z X S 5 4 b W x Q S w E C L Q A U A A I A C A D q o 2 t Y Y K t r Z 8 k D A A C 1 C Q A A E w A A A A A A A A A A A A A A A A D h A Q A A R m 9 y b X V s Y X M v U 2 V j d G l v b j E u b V B L B Q Y A A A A A A w A D A M I A A A D 3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G Q A A A A A A A H 4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R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O b 2 1 l L k V t c H J l Z 2 F k b y Z x d W 9 0 O y w m c X V v d D t J R C Z x d W 9 0 O y w m c X V v d D t Q Z X J m L l N j b 3 J l L k l E J n F 1 b 3 Q 7 L C Z x d W 9 0 O 1 N h b G F y a W 8 m c X V v d D s s J n F 1 b 3 Q 7 Q 2 F y Z 2 8 m c X V v d D s s J n F 1 b 3 Q 7 R G F 0 Y S 5 O Y X N j a W 1 l b n R v J n F 1 b 3 Q 7 L C Z x d W 9 0 O 1 N l e G 8 m c X V v d D s s J n F 1 b 3 Q 7 R X N 0 Y W R v L k N p d m l s J n F 1 b 3 Q 7 L C Z x d W 9 0 O 0 R h d G E u Q 2 9 u d H J h d G F j Y W 8 m c X V v d D s s J n F 1 b 3 Q 7 R G F 0 Y S 5 T Y W l k Y S Z x d W 9 0 O y w m c X V v d D t N b 3 R p d m 8 u U 2 F p Z G E m c X V v d D s s J n F 1 b 3 Q 7 U 3 R h d H V z L k l u d G V n c m F u d G U m c X V v d D s s J n F 1 b 3 Q 7 R G V w Y X J 0 Y W 1 l b n R v J n F 1 b 3 Q 7 L C Z x d W 9 0 O 0 Z v b n R l L l J l Y 3 J 1 d G F t Z W 5 0 b y Z x d W 9 0 O y w m c X V v d D t S Z W d p c 3 R y b y 5 Q Z X J m b 3 J t Y W 5 j Z S Z x d W 9 0 O y w m c X V v d D t Q Z X N x d W l z Y S 5 F b m d h a m F t Z W 5 0 b y Z x d W 9 0 O y w m c X V v d D t J b m R p Y 2 U u U 2 F 0 a X N m Y W N h b y Z x d W 9 0 O y w m c X V v d D t T c G V j a W F s L l B y b 2 p l Y 3 R z L k N v d W 5 0 J n F 1 b 3 Q 7 L C Z x d W 9 0 O 1 V s d G l t Y S 5 B d H V h b G l 6 Y W N h b y 5 Q Z X J m b 3 J t Y W 5 j Z S Z x d W 9 0 O y w m c X V v d D t B b m 8 u Q 2 9 u d H J h d G F j Y W 8 m c X V v d D s s J n F 1 b 3 Q 7 Q W 5 v L l N h a W R h J n F 1 b 3 Q 7 X S I g L z 4 8 R W 5 0 c n k g V H l w Z T 0 i R m l s b E N v b H V t b l R 5 c G V z I i B W Y W x 1 Z T 0 i c 0 J n W U d C U V l K Q m d Z S k F B W U d C Z 1 l H Q l F V R E N R T U c i I C 8 + P E V u d H J 5 I F R 5 c G U 9 I k Z p b G x U Y X J n Z X R O Y W 1 l Q 3 V z d G 9 t a X p l Z C I g V m F s d W U 9 I m w x I i A v P j x F b n R y e S B U e X B l P S J R d W V y e U l E I i B W Y W x 1 Z T 0 i c 2 F h M T N l M D g 4 L T Z k N W I t N G J h Y i 1 i O D k z L T M 0 Z T U y Z m I z O D l j Y S I g L z 4 8 R W 5 0 c n k g V H l w Z T 0 i R m l s b F R v R G F 0 Y U 1 v Z G V s R W 5 h Y m x l Z C I g V m F s d W U 9 I m w w I i A v P j x F b n R y e S B U e X B l P S J G a W x s T G F z d F V w Z G F 0 Z W Q i I F Z h b H V l P S J k M j A y N C 0 w M y 0 x M V Q y M z o z M T o y M C 4 x N z E w N T A x W i I g L z 4 8 R W 5 0 c n k g V H l w Z T 0 i R m l s b E 9 i a m V j d F R 5 c G U i I F Z h b H V l P S J z V G F i b G U i I C 8 + P E V u d H J 5 I F R 5 c G U 9 I k Z p b G x U Y X J n Z X Q i I F Z h b H V l P S J z V G F i U E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Q v Q X V 0 b 1 J l b W 9 2 Z W R D b 2 x 1 b W 5 z M S 5 7 T m 9 t Z S 5 F b X B y Z W d h Z G 8 s M H 0 m c X V v d D s s J n F 1 b 3 Q 7 U 2 V j d G l v b j E v Q k Q v Q X V 0 b 1 J l b W 9 2 Z W R D b 2 x 1 b W 5 z M S 5 7 S U Q s M X 0 m c X V v d D s s J n F 1 b 3 Q 7 U 2 V j d G l v b j E v Q k Q v Q X V 0 b 1 J l b W 9 2 Z W R D b 2 x 1 b W 5 z M S 5 7 U G V y Z i 5 T Y 2 9 y Z S 5 J R C w y f S Z x d W 9 0 O y w m c X V v d D t T Z W N 0 a W 9 u M S 9 C R C 9 B d X R v U m V t b 3 Z l Z E N v b H V t b n M x L n t T Y W x h c m l v L D N 9 J n F 1 b 3 Q 7 L C Z x d W 9 0 O 1 N l Y 3 R p b 2 4 x L 0 J E L 0 F 1 d G 9 S Z W 1 v d m V k Q 2 9 s d W 1 u c z E u e 0 N h c m d v L D R 9 J n F 1 b 3 Q 7 L C Z x d W 9 0 O 1 N l Y 3 R p b 2 4 x L 0 J E L 0 F 1 d G 9 S Z W 1 v d m V k Q 2 9 s d W 1 u c z E u e 0 R h d G E u T m F z Y 2 l t Z W 5 0 b y w 1 f S Z x d W 9 0 O y w m c X V v d D t T Z W N 0 a W 9 u M S 9 C R C 9 B d X R v U m V t b 3 Z l Z E N v b H V t b n M x L n t T Z X h v L D Z 9 J n F 1 b 3 Q 7 L C Z x d W 9 0 O 1 N l Y 3 R p b 2 4 x L 0 J E L 0 F 1 d G 9 S Z W 1 v d m V k Q 2 9 s d W 1 u c z E u e 0 V z d G F k b y 5 D a X Z p b C w 3 f S Z x d W 9 0 O y w m c X V v d D t T Z W N 0 a W 9 u M S 9 C R C 9 B d X R v U m V t b 3 Z l Z E N v b H V t b n M x L n t E Y X R h L k N v b n R y Y X R h Y 2 F v L D h 9 J n F 1 b 3 Q 7 L C Z x d W 9 0 O 1 N l Y 3 R p b 2 4 x L 0 J E L 0 F 1 d G 9 S Z W 1 v d m V k Q 2 9 s d W 1 u c z E u e 0 R h d G E u U 2 F p Z G E s O X 0 m c X V v d D s s J n F 1 b 3 Q 7 U 2 V j d G l v b j E v Q k Q v Q X V 0 b 1 J l b W 9 2 Z W R D b 2 x 1 b W 5 z M S 5 7 T W 9 0 a X Z v L l N h a W R h L D E w f S Z x d W 9 0 O y w m c X V v d D t T Z W N 0 a W 9 u M S 9 C R C 9 B d X R v U m V t b 3 Z l Z E N v b H V t b n M x L n t T d G F 0 d X M u S W 5 0 Z W d y Y W 5 0 Z S w x M X 0 m c X V v d D s s J n F 1 b 3 Q 7 U 2 V j d G l v b j E v Q k Q v Q X V 0 b 1 J l b W 9 2 Z W R D b 2 x 1 b W 5 z M S 5 7 R G V w Y X J 0 Y W 1 l b n R v L D E y f S Z x d W 9 0 O y w m c X V v d D t T Z W N 0 a W 9 u M S 9 C R C 9 B d X R v U m V t b 3 Z l Z E N v b H V t b n M x L n t G b 2 5 0 Z S 5 S Z W N y d X R h b W V u d G 8 s M T N 9 J n F 1 b 3 Q 7 L C Z x d W 9 0 O 1 N l Y 3 R p b 2 4 x L 0 J E L 0 F 1 d G 9 S Z W 1 v d m V k Q 2 9 s d W 1 u c z E u e 1 J l Z 2 l z d H J v L l B l c m Z v c m 1 h b m N l L D E 0 f S Z x d W 9 0 O y w m c X V v d D t T Z W N 0 a W 9 u M S 9 C R C 9 B d X R v U m V t b 3 Z l Z E N v b H V t b n M x L n t Q Z X N x d W l z Y S 5 F b m d h a m F t Z W 5 0 b y w x N X 0 m c X V v d D s s J n F 1 b 3 Q 7 U 2 V j d G l v b j E v Q k Q v Q X V 0 b 1 J l b W 9 2 Z W R D b 2 x 1 b W 5 z M S 5 7 S W 5 k a W N l L l N h d G l z Z m F j Y W 8 s M T Z 9 J n F 1 b 3 Q 7 L C Z x d W 9 0 O 1 N l Y 3 R p b 2 4 x L 0 J E L 0 F 1 d G 9 S Z W 1 v d m V k Q 2 9 s d W 1 u c z E u e 1 N w Z W N p Y W w u U H J v a m V j d H M u Q 2 9 1 b n Q s M T d 9 J n F 1 b 3 Q 7 L C Z x d W 9 0 O 1 N l Y 3 R p b 2 4 x L 0 J E L 0 F 1 d G 9 S Z W 1 v d m V k Q 2 9 s d W 1 u c z E u e 1 V s d G l t Y S 5 B d H V h b G l 6 Y W N h b y 5 Q Z X J m b 3 J t Y W 5 j Z S w x O H 0 m c X V v d D s s J n F 1 b 3 Q 7 U 2 V j d G l v b j E v Q k Q v Q X V 0 b 1 J l b W 9 2 Z W R D b 2 x 1 b W 5 z M S 5 7 Q W 5 v L k N v b n R y Y X R h Y 2 F v L D E 5 f S Z x d W 9 0 O y w m c X V v d D t T Z W N 0 a W 9 u M S 9 C R C 9 B d X R v U m V t b 3 Z l Z E N v b H V t b n M x L n t B b m 8 u U 2 F p Z G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C R C 9 B d X R v U m V t b 3 Z l Z E N v b H V t b n M x L n t O b 2 1 l L k V t c H J l Z 2 F k b y w w f S Z x d W 9 0 O y w m c X V v d D t T Z W N 0 a W 9 u M S 9 C R C 9 B d X R v U m V t b 3 Z l Z E N v b H V t b n M x L n t J R C w x f S Z x d W 9 0 O y w m c X V v d D t T Z W N 0 a W 9 u M S 9 C R C 9 B d X R v U m V t b 3 Z l Z E N v b H V t b n M x L n t Q Z X J m L l N j b 3 J l L k l E L D J 9 J n F 1 b 3 Q 7 L C Z x d W 9 0 O 1 N l Y 3 R p b 2 4 x L 0 J E L 0 F 1 d G 9 S Z W 1 v d m V k Q 2 9 s d W 1 u c z E u e 1 N h b G F y a W 8 s M 3 0 m c X V v d D s s J n F 1 b 3 Q 7 U 2 V j d G l v b j E v Q k Q v Q X V 0 b 1 J l b W 9 2 Z W R D b 2 x 1 b W 5 z M S 5 7 Q 2 F y Z 2 8 s N H 0 m c X V v d D s s J n F 1 b 3 Q 7 U 2 V j d G l v b j E v Q k Q v Q X V 0 b 1 J l b W 9 2 Z W R D b 2 x 1 b W 5 z M S 5 7 R G F 0 Y S 5 O Y X N j a W 1 l b n R v L D V 9 J n F 1 b 3 Q 7 L C Z x d W 9 0 O 1 N l Y 3 R p b 2 4 x L 0 J E L 0 F 1 d G 9 S Z W 1 v d m V k Q 2 9 s d W 1 u c z E u e 1 N l e G 8 s N n 0 m c X V v d D s s J n F 1 b 3 Q 7 U 2 V j d G l v b j E v Q k Q v Q X V 0 b 1 J l b W 9 2 Z W R D b 2 x 1 b W 5 z M S 5 7 R X N 0 Y W R v L k N p d m l s L D d 9 J n F 1 b 3 Q 7 L C Z x d W 9 0 O 1 N l Y 3 R p b 2 4 x L 0 J E L 0 F 1 d G 9 S Z W 1 v d m V k Q 2 9 s d W 1 u c z E u e 0 R h d G E u Q 2 9 u d H J h d G F j Y W 8 s O H 0 m c X V v d D s s J n F 1 b 3 Q 7 U 2 V j d G l v b j E v Q k Q v Q X V 0 b 1 J l b W 9 2 Z W R D b 2 x 1 b W 5 z M S 5 7 R G F 0 Y S 5 T Y W l k Y S w 5 f S Z x d W 9 0 O y w m c X V v d D t T Z W N 0 a W 9 u M S 9 C R C 9 B d X R v U m V t b 3 Z l Z E N v b H V t b n M x L n t N b 3 R p d m 8 u U 2 F p Z G E s M T B 9 J n F 1 b 3 Q 7 L C Z x d W 9 0 O 1 N l Y 3 R p b 2 4 x L 0 J E L 0 F 1 d G 9 S Z W 1 v d m V k Q 2 9 s d W 1 u c z E u e 1 N 0 Y X R 1 c y 5 J b n R l Z 3 J h b n R l L D E x f S Z x d W 9 0 O y w m c X V v d D t T Z W N 0 a W 9 u M S 9 C R C 9 B d X R v U m V t b 3 Z l Z E N v b H V t b n M x L n t E Z X B h c n R h b W V u d G 8 s M T J 9 J n F 1 b 3 Q 7 L C Z x d W 9 0 O 1 N l Y 3 R p b 2 4 x L 0 J E L 0 F 1 d G 9 S Z W 1 v d m V k Q 2 9 s d W 1 u c z E u e 0 Z v b n R l L l J l Y 3 J 1 d G F t Z W 5 0 b y w x M 3 0 m c X V v d D s s J n F 1 b 3 Q 7 U 2 V j d G l v b j E v Q k Q v Q X V 0 b 1 J l b W 9 2 Z W R D b 2 x 1 b W 5 z M S 5 7 U m V n a X N 0 c m 8 u U G V y Z m 9 y b W F u Y 2 U s M T R 9 J n F 1 b 3 Q 7 L C Z x d W 9 0 O 1 N l Y 3 R p b 2 4 x L 0 J E L 0 F 1 d G 9 S Z W 1 v d m V k Q 2 9 s d W 1 u c z E u e 1 B l c 3 F 1 a X N h L k V u Z 2 F q Y W 1 l b n R v L D E 1 f S Z x d W 9 0 O y w m c X V v d D t T Z W N 0 a W 9 u M S 9 C R C 9 B d X R v U m V t b 3 Z l Z E N v b H V t b n M x L n t J b m R p Y 2 U u U 2 F 0 a X N m Y W N h b y w x N n 0 m c X V v d D s s J n F 1 b 3 Q 7 U 2 V j d G l v b j E v Q k Q v Q X V 0 b 1 J l b W 9 2 Z W R D b 2 x 1 b W 5 z M S 5 7 U 3 B l Y 2 l h b C 5 Q c m 9 q Z W N 0 c y 5 D b 3 V u d C w x N 3 0 m c X V v d D s s J n F 1 b 3 Q 7 U 2 V j d G l v b j E v Q k Q v Q X V 0 b 1 J l b W 9 2 Z W R D b 2 x 1 b W 5 z M S 5 7 V W x 0 a W 1 h L k F 0 d W F s a X p h Y 2 F v L l B l c m Z v c m 1 h b m N l L D E 4 f S Z x d W 9 0 O y w m c X V v d D t T Z W N 0 a W 9 u M S 9 C R C 9 B d X R v U m V t b 3 Z l Z E N v b H V t b n M x L n t B b m 8 u Q 2 9 u d H J h d G F j Y W 8 s M T l 9 J n F 1 b 3 Q 7 L C Z x d W 9 0 O 1 N l Y 3 R p b 2 4 x L 0 J E L 0 F 1 d G 9 S Z W 1 v d m V k Q 2 9 s d W 1 u c z E u e 0 F u b y 5 T Y W l k Y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k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D Y W J l J U M z J U E 3 Y W x o b 3 N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2 9 s d W 5 h c 1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H V u Y X N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G l w b 0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m F s b 3 J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8 l Q z M l O U F s d G l t b 3 M l M j B j Y X J h Y 3 R l c m V z J T I w a W 5 z Z X J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2 9 s d W 5 h c y U y M F J l b m 9 t Z W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n z B f 3 p a 3 U 2 U 0 L w z R 0 i 8 C Q A A A A A C A A A A A A A Q Z g A A A A E A A C A A A A D Y M s 4 H X a h 1 d C 1 z 4 2 3 H K c b o J X q m l Z L 7 g / 0 L b 9 v O B j K L k Q A A A A A O g A A A A A I A A C A A A A D b y K W k y I + E 9 g t B 8 T R O F H z v 3 C 9 J B N k o 4 z U Z 6 j 2 F a 6 R O I V A A A A C g h p b 5 x s X V 1 u G M U N 8 1 b O V 3 h Z l j S E G D r X 3 w N 9 M l D P p l V 0 4 i A F W t U e 9 q M D t L Y V 8 l T p 0 E S c U N t F 8 A S 9 8 S U r P W x T u v U 0 c K E z + Y Q 5 w k E Y K h O V E n 5 k A A A A C e o E v l e L D U Z 2 A Y j p U h B E Y o m O b + C I i l S u + g R r 2 Y d C m V H 3 Q W l 9 V n f k r s r f 6 Z M r c T n z B w z 0 B d x l i j S D j 8 2 G 9 D D F P P < / D a t a M a s h u p > 
</file>

<file path=customXml/itemProps1.xml><?xml version="1.0" encoding="utf-8"?>
<ds:datastoreItem xmlns:ds="http://schemas.openxmlformats.org/officeDocument/2006/customXml" ds:itemID="{DC0C2252-FA98-4007-8B87-ADFFB9F0BD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Spider</dc:creator>
  <cp:lastModifiedBy>Marcelo MD</cp:lastModifiedBy>
  <dcterms:created xsi:type="dcterms:W3CDTF">2015-06-05T18:19:34Z</dcterms:created>
  <dcterms:modified xsi:type="dcterms:W3CDTF">2024-03-11T23:35:55Z</dcterms:modified>
</cp:coreProperties>
</file>