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id57\Desktop\Mestrado_ISEP\ADACORSA\WSSL\database\handover\"/>
    </mc:Choice>
  </mc:AlternateContent>
  <xr:revisionPtr revIDLastSave="0" documentId="13_ncr:1_{5D9BD9D7-D525-49DE-95D9-0B83CBA7CDFD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TablesHandover" sheetId="2" r:id="rId1"/>
    <sheet name="TablesHandover2" sheetId="3" r:id="rId2"/>
    <sheet name="Graphs" sheetId="6" r:id="rId3"/>
    <sheet name="GraphsAvg" sheetId="7" r:id="rId4"/>
    <sheet name="velocities" sheetId="13" r:id="rId5"/>
    <sheet name="velocitiesWSSL" sheetId="12" r:id="rId6"/>
    <sheet name="delays" sheetId="4" r:id="rId7"/>
  </sheets>
  <externalReferences>
    <externalReference r:id="rId8"/>
  </externalReferences>
  <definedNames>
    <definedName name="DadosExternos_1" localSheetId="6" hidden="1">delays!$A$1:$B$101</definedName>
    <definedName name="DadosExternos_2" localSheetId="5" hidden="1">velocitiesWSSL!$A$1:$D$21</definedName>
    <definedName name="DadosExternos_3" localSheetId="4" hidden="1">velocities!$A$1:$D$24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2" l="1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25" i="12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28" i="13"/>
  <c r="W7" i="7"/>
  <c r="W4" i="7"/>
  <c r="W5" i="7"/>
  <c r="W6" i="7"/>
  <c r="V7" i="7"/>
  <c r="V6" i="7"/>
  <c r="V5" i="7"/>
  <c r="V4" i="7"/>
  <c r="S4" i="7"/>
  <c r="S5" i="7"/>
  <c r="S6" i="7"/>
  <c r="S7" i="7"/>
  <c r="R7" i="7"/>
  <c r="R6" i="7"/>
  <c r="R5" i="7"/>
  <c r="R4" i="7"/>
  <c r="O4" i="7"/>
  <c r="O5" i="7"/>
  <c r="O6" i="7"/>
  <c r="O7" i="7"/>
  <c r="N7" i="7"/>
  <c r="N6" i="7"/>
  <c r="N5" i="7"/>
  <c r="N4" i="7"/>
  <c r="G7" i="7"/>
  <c r="H7" i="7"/>
  <c r="I7" i="7"/>
  <c r="J7" i="7"/>
  <c r="K7" i="7"/>
  <c r="G6" i="7"/>
  <c r="H6" i="7"/>
  <c r="I6" i="7"/>
  <c r="J6" i="7"/>
  <c r="K6" i="7"/>
  <c r="G5" i="7"/>
  <c r="H5" i="7"/>
  <c r="I5" i="7"/>
  <c r="J5" i="7"/>
  <c r="K5" i="7"/>
  <c r="F5" i="7"/>
  <c r="F6" i="7"/>
  <c r="F7" i="7"/>
  <c r="G4" i="7"/>
  <c r="H4" i="7"/>
  <c r="I4" i="7"/>
  <c r="J4" i="7"/>
  <c r="K4" i="7"/>
  <c r="F4" i="7"/>
  <c r="C7" i="7"/>
  <c r="C6" i="7"/>
  <c r="C5" i="7"/>
  <c r="B7" i="7"/>
  <c r="B6" i="7"/>
  <c r="B5" i="7"/>
  <c r="C4" i="7"/>
  <c r="B4" i="7"/>
  <c r="L4" i="6"/>
  <c r="N45" i="6" l="1"/>
  <c r="N46" i="6"/>
  <c r="N47" i="6"/>
  <c r="N48" i="6"/>
  <c r="M48" i="6"/>
  <c r="M47" i="6"/>
  <c r="M46" i="6"/>
  <c r="M45" i="6"/>
  <c r="L45" i="6"/>
  <c r="L46" i="6"/>
  <c r="L47" i="6"/>
  <c r="L48" i="6"/>
  <c r="K48" i="6"/>
  <c r="K47" i="6"/>
  <c r="K46" i="6"/>
  <c r="K45" i="6"/>
  <c r="J45" i="6"/>
  <c r="J46" i="6"/>
  <c r="J47" i="6"/>
  <c r="J48" i="6"/>
  <c r="I48" i="6"/>
  <c r="I47" i="6"/>
  <c r="I46" i="6"/>
  <c r="I45" i="6"/>
  <c r="H45" i="6"/>
  <c r="H46" i="6"/>
  <c r="H47" i="6"/>
  <c r="H48" i="6"/>
  <c r="G48" i="6"/>
  <c r="G47" i="6"/>
  <c r="G46" i="6"/>
  <c r="G45" i="6"/>
  <c r="F48" i="6"/>
  <c r="E48" i="6"/>
  <c r="F45" i="6"/>
  <c r="F46" i="6"/>
  <c r="F47" i="6"/>
  <c r="E47" i="6"/>
  <c r="E46" i="6"/>
  <c r="E45" i="6"/>
  <c r="M37" i="6"/>
  <c r="M38" i="6"/>
  <c r="M39" i="6"/>
  <c r="M40" i="6"/>
  <c r="L40" i="6"/>
  <c r="L39" i="6"/>
  <c r="L38" i="6"/>
  <c r="L37" i="6"/>
  <c r="B78" i="3"/>
  <c r="A78" i="3"/>
  <c r="H74" i="2"/>
  <c r="B74" i="2"/>
  <c r="A74" i="2"/>
  <c r="G74" i="2"/>
  <c r="G68" i="3"/>
  <c r="G78" i="3" s="1"/>
  <c r="H78" i="3"/>
  <c r="E36" i="6"/>
  <c r="E37" i="6"/>
  <c r="E38" i="6"/>
  <c r="D38" i="6"/>
  <c r="D37" i="6"/>
  <c r="D36" i="6"/>
  <c r="M29" i="6"/>
  <c r="M30" i="6"/>
  <c r="M31" i="6"/>
  <c r="M32" i="6"/>
  <c r="L32" i="6"/>
  <c r="L31" i="6"/>
  <c r="L30" i="6"/>
  <c r="L29" i="6"/>
  <c r="E28" i="6"/>
  <c r="E29" i="6"/>
  <c r="E30" i="6"/>
  <c r="E31" i="6"/>
  <c r="D31" i="6"/>
  <c r="D30" i="6"/>
  <c r="D29" i="6"/>
  <c r="D28" i="6"/>
  <c r="M21" i="6"/>
  <c r="M22" i="6"/>
  <c r="M23" i="6"/>
  <c r="M24" i="6"/>
  <c r="E23" i="6"/>
  <c r="E22" i="6"/>
  <c r="E21" i="6"/>
  <c r="E20" i="6"/>
  <c r="L24" i="6"/>
  <c r="L23" i="6"/>
  <c r="L22" i="6"/>
  <c r="L21" i="6"/>
  <c r="D23" i="6"/>
  <c r="D22" i="6"/>
  <c r="D21" i="6"/>
  <c r="D20" i="6"/>
  <c r="O15" i="6"/>
  <c r="K15" i="6"/>
  <c r="L15" i="6"/>
  <c r="M15" i="6"/>
  <c r="N15" i="6"/>
  <c r="K14" i="6"/>
  <c r="L14" i="6"/>
  <c r="M14" i="6"/>
  <c r="N14" i="6"/>
  <c r="O14" i="6"/>
  <c r="K13" i="6"/>
  <c r="L13" i="6"/>
  <c r="M13" i="6"/>
  <c r="N13" i="6"/>
  <c r="O13" i="6"/>
  <c r="K12" i="6"/>
  <c r="L12" i="6"/>
  <c r="M12" i="6"/>
  <c r="N12" i="6"/>
  <c r="O12" i="6"/>
  <c r="J15" i="6"/>
  <c r="J14" i="6"/>
  <c r="J13" i="6"/>
  <c r="J12" i="6"/>
  <c r="C15" i="6"/>
  <c r="D15" i="6"/>
  <c r="E15" i="6"/>
  <c r="F15" i="6"/>
  <c r="G15" i="6"/>
  <c r="C14" i="6"/>
  <c r="D14" i="6"/>
  <c r="E14" i="6"/>
  <c r="F14" i="6"/>
  <c r="G14" i="6"/>
  <c r="C13" i="6"/>
  <c r="D13" i="6"/>
  <c r="E13" i="6"/>
  <c r="F13" i="6"/>
  <c r="G13" i="6"/>
  <c r="B15" i="6"/>
  <c r="B14" i="6"/>
  <c r="B13" i="6"/>
  <c r="C12" i="6"/>
  <c r="D12" i="6"/>
  <c r="E12" i="6"/>
  <c r="F12" i="6"/>
  <c r="G12" i="6"/>
  <c r="B12" i="6"/>
  <c r="M7" i="6"/>
  <c r="M6" i="6"/>
  <c r="L7" i="6"/>
  <c r="L6" i="6"/>
  <c r="M5" i="6"/>
  <c r="L5" i="6"/>
  <c r="M4" i="6"/>
  <c r="E7" i="6"/>
  <c r="E6" i="6"/>
  <c r="E5" i="6"/>
  <c r="D7" i="6"/>
  <c r="D6" i="6"/>
  <c r="D5" i="6"/>
  <c r="E4" i="6"/>
  <c r="D4" i="6"/>
  <c r="AB69" i="3" l="1"/>
  <c r="AC69" i="3"/>
  <c r="AI69" i="3" s="1"/>
  <c r="AB70" i="3"/>
  <c r="AC70" i="3"/>
  <c r="AB71" i="3"/>
  <c r="AC71" i="3"/>
  <c r="AB72" i="3"/>
  <c r="AH72" i="3" s="1"/>
  <c r="AC72" i="3"/>
  <c r="AB73" i="3"/>
  <c r="AC73" i="3"/>
  <c r="AI73" i="3" s="1"/>
  <c r="AB74" i="3"/>
  <c r="AC74" i="3"/>
  <c r="AB75" i="3"/>
  <c r="AC75" i="3"/>
  <c r="AB76" i="3"/>
  <c r="AH76" i="3" s="1"/>
  <c r="AC76" i="3"/>
  <c r="AI76" i="3" s="1"/>
  <c r="AB77" i="3"/>
  <c r="AC77" i="3"/>
  <c r="AI77" i="3" s="1"/>
  <c r="AC68" i="3"/>
  <c r="AI68" i="3" s="1"/>
  <c r="AB68" i="3"/>
  <c r="AH68" i="3" s="1"/>
  <c r="S77" i="3"/>
  <c r="T77" i="3"/>
  <c r="S69" i="3"/>
  <c r="Y69" i="3" s="1"/>
  <c r="T69" i="3"/>
  <c r="Z69" i="3" s="1"/>
  <c r="S70" i="3"/>
  <c r="T70" i="3"/>
  <c r="S71" i="3"/>
  <c r="Y71" i="3" s="1"/>
  <c r="T71" i="3"/>
  <c r="Z71" i="3" s="1"/>
  <c r="S72" i="3"/>
  <c r="T72" i="3"/>
  <c r="S73" i="3"/>
  <c r="Y73" i="3" s="1"/>
  <c r="T73" i="3"/>
  <c r="Z73" i="3" s="1"/>
  <c r="S74" i="3"/>
  <c r="T74" i="3"/>
  <c r="S75" i="3"/>
  <c r="Y75" i="3" s="1"/>
  <c r="T75" i="3"/>
  <c r="Z75" i="3" s="1"/>
  <c r="S76" i="3"/>
  <c r="T76" i="3"/>
  <c r="T68" i="3"/>
  <c r="Z68" i="3" s="1"/>
  <c r="S68" i="3"/>
  <c r="Y68" i="3" s="1"/>
  <c r="J69" i="3"/>
  <c r="J78" i="3" s="1"/>
  <c r="K69" i="3"/>
  <c r="J70" i="3"/>
  <c r="K70" i="3"/>
  <c r="J71" i="3"/>
  <c r="K71" i="3"/>
  <c r="K78" i="3" s="1"/>
  <c r="J72" i="3"/>
  <c r="K72" i="3"/>
  <c r="Q72" i="3" s="1"/>
  <c r="J73" i="3"/>
  <c r="P73" i="3" s="1"/>
  <c r="K73" i="3"/>
  <c r="J74" i="3"/>
  <c r="K74" i="3"/>
  <c r="J75" i="3"/>
  <c r="K75" i="3"/>
  <c r="J76" i="3"/>
  <c r="K76" i="3"/>
  <c r="Q76" i="3" s="1"/>
  <c r="J77" i="3"/>
  <c r="P77" i="3" s="1"/>
  <c r="K77" i="3"/>
  <c r="K68" i="3"/>
  <c r="Q68" i="3" s="1"/>
  <c r="J68" i="3"/>
  <c r="P68" i="3" s="1"/>
  <c r="AH69" i="3"/>
  <c r="AH70" i="3"/>
  <c r="AI70" i="3"/>
  <c r="AH71" i="3"/>
  <c r="AI71" i="3"/>
  <c r="AI72" i="3"/>
  <c r="AH73" i="3"/>
  <c r="AH74" i="3"/>
  <c r="AI74" i="3"/>
  <c r="AH75" i="3"/>
  <c r="AI75" i="3"/>
  <c r="AH77" i="3"/>
  <c r="AG61" i="3"/>
  <c r="AF61" i="3"/>
  <c r="AG60" i="3"/>
  <c r="AF60" i="3"/>
  <c r="AG59" i="3"/>
  <c r="AF59" i="3"/>
  <c r="AG58" i="3"/>
  <c r="AF58" i="3"/>
  <c r="AG57" i="3"/>
  <c r="AF57" i="3"/>
  <c r="AG56" i="3"/>
  <c r="AF56" i="3"/>
  <c r="AG55" i="3"/>
  <c r="AF55" i="3"/>
  <c r="AG54" i="3"/>
  <c r="AF54" i="3"/>
  <c r="AG53" i="3"/>
  <c r="AF53" i="3"/>
  <c r="AG52" i="3"/>
  <c r="AF52" i="3"/>
  <c r="AE61" i="3"/>
  <c r="AD61" i="3"/>
  <c r="AE60" i="3"/>
  <c r="AD60" i="3"/>
  <c r="AE59" i="3"/>
  <c r="AD59" i="3"/>
  <c r="AE58" i="3"/>
  <c r="AD58" i="3"/>
  <c r="AE57" i="3"/>
  <c r="AD57" i="3"/>
  <c r="AE56" i="3"/>
  <c r="AD56" i="3"/>
  <c r="AE55" i="3"/>
  <c r="AD55" i="3"/>
  <c r="AE54" i="3"/>
  <c r="AD54" i="3"/>
  <c r="AE53" i="3"/>
  <c r="AD53" i="3"/>
  <c r="AE52" i="3"/>
  <c r="AD52" i="3"/>
  <c r="AH53" i="3"/>
  <c r="AI53" i="3"/>
  <c r="AH54" i="3"/>
  <c r="AI54" i="3"/>
  <c r="AH55" i="3"/>
  <c r="AI55" i="3"/>
  <c r="AH56" i="3"/>
  <c r="AI56" i="3"/>
  <c r="AH57" i="3"/>
  <c r="AI57" i="3"/>
  <c r="AH58" i="3"/>
  <c r="AI58" i="3"/>
  <c r="AH59" i="3"/>
  <c r="AI59" i="3"/>
  <c r="AH60" i="3"/>
  <c r="AI60" i="3"/>
  <c r="AH61" i="3"/>
  <c r="AI61" i="3"/>
  <c r="AI52" i="3"/>
  <c r="AH52" i="3"/>
  <c r="AB53" i="3"/>
  <c r="AC53" i="3"/>
  <c r="AB54" i="3"/>
  <c r="AC54" i="3"/>
  <c r="AB55" i="3"/>
  <c r="AC55" i="3"/>
  <c r="AB56" i="3"/>
  <c r="AC56" i="3"/>
  <c r="AB57" i="3"/>
  <c r="AC57" i="3"/>
  <c r="AB58" i="3"/>
  <c r="AC58" i="3"/>
  <c r="AB59" i="3"/>
  <c r="AC59" i="3"/>
  <c r="AB60" i="3"/>
  <c r="AC60" i="3"/>
  <c r="AB61" i="3"/>
  <c r="AC61" i="3"/>
  <c r="AC52" i="3"/>
  <c r="AB52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E45" i="3"/>
  <c r="AD45" i="3"/>
  <c r="AE44" i="3"/>
  <c r="AD44" i="3"/>
  <c r="AE43" i="3"/>
  <c r="AD43" i="3"/>
  <c r="AE42" i="3"/>
  <c r="AD42" i="3"/>
  <c r="AE41" i="3"/>
  <c r="AD41" i="3"/>
  <c r="AE40" i="3"/>
  <c r="AD40" i="3"/>
  <c r="AE39" i="3"/>
  <c r="AD39" i="3"/>
  <c r="AE38" i="3"/>
  <c r="AD38" i="3"/>
  <c r="AE37" i="3"/>
  <c r="AD37" i="3"/>
  <c r="AE36" i="3"/>
  <c r="AD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H43" i="3"/>
  <c r="AI43" i="3"/>
  <c r="AH44" i="3"/>
  <c r="AI44" i="3"/>
  <c r="AH45" i="3"/>
  <c r="AI45" i="3"/>
  <c r="AB37" i="3"/>
  <c r="AC37" i="3"/>
  <c r="AB38" i="3"/>
  <c r="AC38" i="3"/>
  <c r="AB39" i="3"/>
  <c r="AB46" i="3" s="1"/>
  <c r="AC39" i="3"/>
  <c r="AB40" i="3"/>
  <c r="AC40" i="3"/>
  <c r="AB41" i="3"/>
  <c r="AC41" i="3"/>
  <c r="AB42" i="3"/>
  <c r="AC42" i="3"/>
  <c r="AB43" i="3"/>
  <c r="AC43" i="3"/>
  <c r="AB44" i="3"/>
  <c r="AC44" i="3"/>
  <c r="AB45" i="3"/>
  <c r="AC45" i="3"/>
  <c r="AI36" i="3"/>
  <c r="AH36" i="3"/>
  <c r="AC36" i="3"/>
  <c r="AC46" i="3" s="1"/>
  <c r="AB36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E29" i="3"/>
  <c r="AD29" i="3"/>
  <c r="AE28" i="3"/>
  <c r="AD28" i="3"/>
  <c r="AE27" i="3"/>
  <c r="AD27" i="3"/>
  <c r="AE26" i="3"/>
  <c r="AD26" i="3"/>
  <c r="AE25" i="3"/>
  <c r="AD25" i="3"/>
  <c r="AE24" i="3"/>
  <c r="AD24" i="3"/>
  <c r="AE23" i="3"/>
  <c r="AD23" i="3"/>
  <c r="AE22" i="3"/>
  <c r="AD22" i="3"/>
  <c r="AE21" i="3"/>
  <c r="AD21" i="3"/>
  <c r="AE20" i="3"/>
  <c r="AD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I20" i="3"/>
  <c r="AH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C20" i="3"/>
  <c r="AB20" i="3"/>
  <c r="Y70" i="3"/>
  <c r="Z70" i="3"/>
  <c r="Y72" i="3"/>
  <c r="Z72" i="3"/>
  <c r="Y74" i="3"/>
  <c r="Z74" i="3"/>
  <c r="Y76" i="3"/>
  <c r="Z76" i="3"/>
  <c r="Y77" i="3"/>
  <c r="Z77" i="3"/>
  <c r="Z61" i="3"/>
  <c r="Y61" i="3"/>
  <c r="Z60" i="3"/>
  <c r="Y60" i="3"/>
  <c r="Z59" i="3"/>
  <c r="Y59" i="3"/>
  <c r="Z58" i="3"/>
  <c r="Y58" i="3"/>
  <c r="Z57" i="3"/>
  <c r="Y57" i="3"/>
  <c r="Z56" i="3"/>
  <c r="Y56" i="3"/>
  <c r="Z55" i="3"/>
  <c r="Y55" i="3"/>
  <c r="Z54" i="3"/>
  <c r="Y54" i="3"/>
  <c r="Z53" i="3"/>
  <c r="Y53" i="3"/>
  <c r="Z52" i="3"/>
  <c r="Y52" i="3"/>
  <c r="X61" i="3"/>
  <c r="W61" i="3"/>
  <c r="X60" i="3"/>
  <c r="W60" i="3"/>
  <c r="X59" i="3"/>
  <c r="W59" i="3"/>
  <c r="X58" i="3"/>
  <c r="W58" i="3"/>
  <c r="X57" i="3"/>
  <c r="W57" i="3"/>
  <c r="X56" i="3"/>
  <c r="W56" i="3"/>
  <c r="X55" i="3"/>
  <c r="W55" i="3"/>
  <c r="X54" i="3"/>
  <c r="W54" i="3"/>
  <c r="X53" i="3"/>
  <c r="W53" i="3"/>
  <c r="X52" i="3"/>
  <c r="W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V52" i="3"/>
  <c r="U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T52" i="3"/>
  <c r="S52" i="3"/>
  <c r="Z45" i="3"/>
  <c r="Y45" i="3"/>
  <c r="Z44" i="3"/>
  <c r="Y44" i="3"/>
  <c r="Z43" i="3"/>
  <c r="Y43" i="3"/>
  <c r="Z42" i="3"/>
  <c r="Y42" i="3"/>
  <c r="Z41" i="3"/>
  <c r="Y41" i="3"/>
  <c r="Z40" i="3"/>
  <c r="Y40" i="3"/>
  <c r="Z39" i="3"/>
  <c r="Y39" i="3"/>
  <c r="Z38" i="3"/>
  <c r="Y38" i="3"/>
  <c r="Z37" i="3"/>
  <c r="Y37" i="3"/>
  <c r="Z36" i="3"/>
  <c r="Y36" i="3"/>
  <c r="X45" i="3"/>
  <c r="W45" i="3"/>
  <c r="X44" i="3"/>
  <c r="W44" i="3"/>
  <c r="X43" i="3"/>
  <c r="W43" i="3"/>
  <c r="X42" i="3"/>
  <c r="W42" i="3"/>
  <c r="X41" i="3"/>
  <c r="W41" i="3"/>
  <c r="X40" i="3"/>
  <c r="W40" i="3"/>
  <c r="X39" i="3"/>
  <c r="W39" i="3"/>
  <c r="X38" i="3"/>
  <c r="W38" i="3"/>
  <c r="X37" i="3"/>
  <c r="W37" i="3"/>
  <c r="X36" i="3"/>
  <c r="W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V36" i="3"/>
  <c r="U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T36" i="3"/>
  <c r="S36" i="3"/>
  <c r="Z29" i="3"/>
  <c r="Y29" i="3"/>
  <c r="Z28" i="3"/>
  <c r="Y28" i="3"/>
  <c r="Z27" i="3"/>
  <c r="Y27" i="3"/>
  <c r="Z26" i="3"/>
  <c r="Y26" i="3"/>
  <c r="Z25" i="3"/>
  <c r="Y25" i="3"/>
  <c r="Z24" i="3"/>
  <c r="Y24" i="3"/>
  <c r="Z23" i="3"/>
  <c r="Y23" i="3"/>
  <c r="Z22" i="3"/>
  <c r="Y22" i="3"/>
  <c r="Z21" i="3"/>
  <c r="Y21" i="3"/>
  <c r="Z20" i="3"/>
  <c r="Y20" i="3"/>
  <c r="X29" i="3"/>
  <c r="W29" i="3"/>
  <c r="X28" i="3"/>
  <c r="W28" i="3"/>
  <c r="X27" i="3"/>
  <c r="W27" i="3"/>
  <c r="X26" i="3"/>
  <c r="W26" i="3"/>
  <c r="X25" i="3"/>
  <c r="W25" i="3"/>
  <c r="X24" i="3"/>
  <c r="W24" i="3"/>
  <c r="X23" i="3"/>
  <c r="W23" i="3"/>
  <c r="X22" i="3"/>
  <c r="W22" i="3"/>
  <c r="X21" i="3"/>
  <c r="W21" i="3"/>
  <c r="X20" i="3"/>
  <c r="W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V20" i="3"/>
  <c r="U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T20" i="3"/>
  <c r="S20" i="3"/>
  <c r="Q69" i="3"/>
  <c r="P70" i="3"/>
  <c r="Q70" i="3"/>
  <c r="P71" i="3"/>
  <c r="Q71" i="3"/>
  <c r="P72" i="3"/>
  <c r="Q73" i="3"/>
  <c r="P74" i="3"/>
  <c r="Q74" i="3"/>
  <c r="P75" i="3"/>
  <c r="Q75" i="3"/>
  <c r="P76" i="3"/>
  <c r="Q77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Q52" i="3"/>
  <c r="P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K52" i="3"/>
  <c r="J52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Q36" i="3"/>
  <c r="P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K36" i="3"/>
  <c r="J36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Q20" i="3"/>
  <c r="P20" i="3"/>
  <c r="O20" i="3"/>
  <c r="N20" i="3"/>
  <c r="M20" i="3"/>
  <c r="L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K20" i="3"/>
  <c r="J20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H68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H52" i="3"/>
  <c r="G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B52" i="3"/>
  <c r="A52" i="3"/>
  <c r="G37" i="3"/>
  <c r="H37" i="3"/>
  <c r="G38" i="3"/>
  <c r="H38" i="3"/>
  <c r="G39" i="3"/>
  <c r="H39" i="3"/>
  <c r="G40" i="3"/>
  <c r="H40" i="3"/>
  <c r="G41" i="3"/>
  <c r="G46" i="3" s="1"/>
  <c r="H41" i="3"/>
  <c r="G42" i="3"/>
  <c r="H42" i="3"/>
  <c r="G43" i="3"/>
  <c r="H43" i="3"/>
  <c r="G44" i="3"/>
  <c r="H44" i="3"/>
  <c r="G45" i="3"/>
  <c r="H45" i="3"/>
  <c r="H36" i="3"/>
  <c r="G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B36" i="3"/>
  <c r="A36" i="3"/>
  <c r="A21" i="3"/>
  <c r="B21" i="3"/>
  <c r="A22" i="3"/>
  <c r="B22" i="3"/>
  <c r="A23" i="3"/>
  <c r="E23" i="3" s="1"/>
  <c r="B23" i="3"/>
  <c r="D23" i="3" s="1"/>
  <c r="A24" i="3"/>
  <c r="E24" i="3" s="1"/>
  <c r="B24" i="3"/>
  <c r="D24" i="3" s="1"/>
  <c r="A25" i="3"/>
  <c r="B25" i="3"/>
  <c r="A26" i="3"/>
  <c r="B26" i="3"/>
  <c r="A27" i="3"/>
  <c r="B27" i="3"/>
  <c r="D27" i="3" s="1"/>
  <c r="A28" i="3"/>
  <c r="G28" i="3" s="1"/>
  <c r="B28" i="3"/>
  <c r="D28" i="3" s="1"/>
  <c r="A29" i="3"/>
  <c r="B29" i="3"/>
  <c r="E27" i="3"/>
  <c r="B20" i="3"/>
  <c r="D20" i="3" s="1"/>
  <c r="A20" i="3"/>
  <c r="C20" i="3" s="1"/>
  <c r="C21" i="3"/>
  <c r="D21" i="3"/>
  <c r="E21" i="3"/>
  <c r="F21" i="3"/>
  <c r="G21" i="3"/>
  <c r="H21" i="3"/>
  <c r="C22" i="3"/>
  <c r="D22" i="3"/>
  <c r="E22" i="3"/>
  <c r="F22" i="3"/>
  <c r="G22" i="3"/>
  <c r="H22" i="3"/>
  <c r="G24" i="3"/>
  <c r="C25" i="3"/>
  <c r="D25" i="3"/>
  <c r="E25" i="3"/>
  <c r="F25" i="3"/>
  <c r="G25" i="3"/>
  <c r="H25" i="3"/>
  <c r="C26" i="3"/>
  <c r="D26" i="3"/>
  <c r="E26" i="3"/>
  <c r="F26" i="3"/>
  <c r="G26" i="3"/>
  <c r="H26" i="3"/>
  <c r="H27" i="3"/>
  <c r="C28" i="3"/>
  <c r="E28" i="3"/>
  <c r="C29" i="3"/>
  <c r="D29" i="3"/>
  <c r="E29" i="3"/>
  <c r="F29" i="3"/>
  <c r="G29" i="3"/>
  <c r="H29" i="3"/>
  <c r="E20" i="3"/>
  <c r="AD13" i="3"/>
  <c r="AE13" i="3"/>
  <c r="AF13" i="3"/>
  <c r="AG13" i="3"/>
  <c r="AH13" i="3"/>
  <c r="AI13" i="3"/>
  <c r="AD5" i="3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I4" i="3"/>
  <c r="AH4" i="3"/>
  <c r="AG4" i="3"/>
  <c r="AF4" i="3"/>
  <c r="AE4" i="3"/>
  <c r="AD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C4" i="3"/>
  <c r="AB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X4" i="3"/>
  <c r="W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V4" i="3"/>
  <c r="U4" i="3"/>
  <c r="Z5" i="3"/>
  <c r="Z6" i="3"/>
  <c r="Z7" i="3"/>
  <c r="Z8" i="3"/>
  <c r="Z9" i="3"/>
  <c r="Z10" i="3"/>
  <c r="Z11" i="3"/>
  <c r="Z12" i="3"/>
  <c r="Z13" i="3"/>
  <c r="Y5" i="3"/>
  <c r="Y6" i="3"/>
  <c r="Y7" i="3"/>
  <c r="Y8" i="3"/>
  <c r="Y9" i="3"/>
  <c r="Y10" i="3"/>
  <c r="Y11" i="3"/>
  <c r="Y12" i="3"/>
  <c r="Y13" i="3"/>
  <c r="Z4" i="3"/>
  <c r="Y4" i="3"/>
  <c r="Q14" i="3"/>
  <c r="P14" i="3"/>
  <c r="P5" i="3"/>
  <c r="P15" i="3" s="1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Q4" i="3"/>
  <c r="P4" i="3"/>
  <c r="H14" i="3"/>
  <c r="G14" i="3"/>
  <c r="G5" i="3"/>
  <c r="G6" i="3"/>
  <c r="G7" i="3"/>
  <c r="G8" i="3"/>
  <c r="G9" i="3"/>
  <c r="G10" i="3"/>
  <c r="G11" i="3"/>
  <c r="G12" i="3"/>
  <c r="G13" i="3"/>
  <c r="G4" i="3"/>
  <c r="H5" i="3"/>
  <c r="H6" i="3"/>
  <c r="H7" i="3"/>
  <c r="H8" i="3"/>
  <c r="H9" i="3"/>
  <c r="H10" i="3"/>
  <c r="H11" i="3"/>
  <c r="H12" i="3"/>
  <c r="H13" i="3"/>
  <c r="H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T4" i="3"/>
  <c r="S4" i="3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K4" i="3"/>
  <c r="J4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B4" i="3"/>
  <c r="A4" i="3"/>
  <c r="AC78" i="3"/>
  <c r="AB78" i="3"/>
  <c r="S46" i="3"/>
  <c r="AC74" i="2"/>
  <c r="AB74" i="2"/>
  <c r="AI74" i="2" s="1"/>
  <c r="T74" i="2"/>
  <c r="S74" i="2"/>
  <c r="Z74" i="2" s="1"/>
  <c r="K74" i="2"/>
  <c r="J74" i="2"/>
  <c r="Q74" i="2" s="1"/>
  <c r="AC59" i="2"/>
  <c r="AB59" i="2"/>
  <c r="AI59" i="2" s="1"/>
  <c r="T59" i="2"/>
  <c r="S59" i="2"/>
  <c r="Z59" i="2" s="1"/>
  <c r="K59" i="2"/>
  <c r="J59" i="2"/>
  <c r="Q59" i="2" s="1"/>
  <c r="B59" i="2"/>
  <c r="H59" i="2" s="1"/>
  <c r="A59" i="2"/>
  <c r="G59" i="2" s="1"/>
  <c r="AC44" i="2"/>
  <c r="AB44" i="2"/>
  <c r="AI44" i="2" s="1"/>
  <c r="T44" i="2"/>
  <c r="S44" i="2"/>
  <c r="Z44" i="2" s="1"/>
  <c r="K44" i="2"/>
  <c r="J44" i="2"/>
  <c r="Q44" i="2" s="1"/>
  <c r="B44" i="2"/>
  <c r="A44" i="2"/>
  <c r="H44" i="2" s="1"/>
  <c r="AC29" i="2"/>
  <c r="AB29" i="2"/>
  <c r="AI29" i="2" s="1"/>
  <c r="T29" i="2"/>
  <c r="Z29" i="2" s="1"/>
  <c r="S29" i="2"/>
  <c r="U29" i="2" s="1"/>
  <c r="O29" i="2"/>
  <c r="N29" i="2"/>
  <c r="M29" i="2"/>
  <c r="L29" i="2"/>
  <c r="K29" i="2"/>
  <c r="J29" i="2"/>
  <c r="Q29" i="2" s="1"/>
  <c r="F29" i="2"/>
  <c r="E29" i="2"/>
  <c r="D29" i="2"/>
  <c r="C29" i="2"/>
  <c r="B29" i="2"/>
  <c r="A29" i="2"/>
  <c r="H29" i="2" s="1"/>
  <c r="AC14" i="2"/>
  <c r="AB14" i="2"/>
  <c r="AI14" i="2" s="1"/>
  <c r="T14" i="2"/>
  <c r="S14" i="2"/>
  <c r="Z14" i="2" s="1"/>
  <c r="K14" i="2"/>
  <c r="J14" i="2"/>
  <c r="Q14" i="2" s="1"/>
  <c r="B14" i="2"/>
  <c r="A14" i="2"/>
  <c r="H14" i="2" s="1"/>
  <c r="AH78" i="3" l="1"/>
  <c r="AH79" i="3" s="1"/>
  <c r="AI78" i="3"/>
  <c r="AI79" i="3" s="1"/>
  <c r="S78" i="3"/>
  <c r="T78" i="3"/>
  <c r="Z78" i="3"/>
  <c r="P69" i="3"/>
  <c r="P78" i="3"/>
  <c r="P79" i="3" s="1"/>
  <c r="Q78" i="3"/>
  <c r="Q79" i="3" s="1"/>
  <c r="Y78" i="3"/>
  <c r="T46" i="3"/>
  <c r="P46" i="3"/>
  <c r="Q46" i="3"/>
  <c r="G79" i="3"/>
  <c r="D39" i="6" s="1"/>
  <c r="H79" i="3"/>
  <c r="E39" i="6" s="1"/>
  <c r="H46" i="3"/>
  <c r="F27" i="3"/>
  <c r="C24" i="3"/>
  <c r="H23" i="3"/>
  <c r="F23" i="3"/>
  <c r="C23" i="3"/>
  <c r="G27" i="3"/>
  <c r="G23" i="3"/>
  <c r="H28" i="3"/>
  <c r="H24" i="3"/>
  <c r="F28" i="3"/>
  <c r="F24" i="3"/>
  <c r="C27" i="3"/>
  <c r="F20" i="3"/>
  <c r="H20" i="3"/>
  <c r="G20" i="3"/>
  <c r="AE14" i="3"/>
  <c r="Q15" i="3"/>
  <c r="G15" i="3"/>
  <c r="K14" i="3"/>
  <c r="U14" i="3"/>
  <c r="P62" i="3"/>
  <c r="W14" i="3"/>
  <c r="S30" i="3"/>
  <c r="Q62" i="3"/>
  <c r="Z14" i="3"/>
  <c r="T30" i="3"/>
  <c r="AF30" i="3"/>
  <c r="Y14" i="3"/>
  <c r="J30" i="3"/>
  <c r="W30" i="3"/>
  <c r="AF14" i="3"/>
  <c r="A30" i="3"/>
  <c r="H62" i="3"/>
  <c r="V14" i="3"/>
  <c r="AD14" i="3"/>
  <c r="AH30" i="3"/>
  <c r="A46" i="3"/>
  <c r="G47" i="3" s="1"/>
  <c r="AB62" i="3"/>
  <c r="AC30" i="3"/>
  <c r="B46" i="3"/>
  <c r="AC62" i="3"/>
  <c r="J14" i="3"/>
  <c r="AB30" i="3"/>
  <c r="G30" i="3"/>
  <c r="G62" i="3"/>
  <c r="D30" i="3"/>
  <c r="A14" i="3"/>
  <c r="S14" i="3"/>
  <c r="AB14" i="3"/>
  <c r="A62" i="3"/>
  <c r="B14" i="3"/>
  <c r="T14" i="3"/>
  <c r="AC14" i="3"/>
  <c r="Z30" i="3"/>
  <c r="M30" i="3"/>
  <c r="K30" i="3"/>
  <c r="B62" i="3"/>
  <c r="B30" i="3"/>
  <c r="C30" i="3"/>
  <c r="L30" i="3"/>
  <c r="U30" i="3"/>
  <c r="S62" i="3"/>
  <c r="T62" i="3"/>
  <c r="J46" i="3"/>
  <c r="P47" i="3" s="1"/>
  <c r="J62" i="3"/>
  <c r="K46" i="3"/>
  <c r="Q47" i="3" s="1"/>
  <c r="K62" i="3"/>
  <c r="G14" i="2"/>
  <c r="U14" i="2"/>
  <c r="AD14" i="2"/>
  <c r="AD29" i="2"/>
  <c r="G44" i="2"/>
  <c r="U44" i="2"/>
  <c r="AD44" i="2"/>
  <c r="U59" i="2"/>
  <c r="AD59" i="2"/>
  <c r="Y74" i="2"/>
  <c r="V14" i="2"/>
  <c r="AE14" i="2"/>
  <c r="V29" i="2"/>
  <c r="AE29" i="2"/>
  <c r="V44" i="2"/>
  <c r="AE44" i="2"/>
  <c r="V59" i="2"/>
  <c r="AE59" i="2"/>
  <c r="W14" i="2"/>
  <c r="AF14" i="2"/>
  <c r="W29" i="2"/>
  <c r="AF29" i="2"/>
  <c r="W44" i="2"/>
  <c r="AF44" i="2"/>
  <c r="X14" i="2"/>
  <c r="AG14" i="2"/>
  <c r="X29" i="2"/>
  <c r="AG29" i="2"/>
  <c r="X44" i="2"/>
  <c r="AG44" i="2"/>
  <c r="X59" i="2"/>
  <c r="AG59" i="2"/>
  <c r="AF59" i="2"/>
  <c r="P14" i="2"/>
  <c r="Y14" i="2"/>
  <c r="AH14" i="2"/>
  <c r="G29" i="2"/>
  <c r="P29" i="2"/>
  <c r="Y29" i="2"/>
  <c r="AH29" i="2"/>
  <c r="P44" i="2"/>
  <c r="Y44" i="2"/>
  <c r="AH44" i="2"/>
  <c r="P59" i="2"/>
  <c r="Y59" i="2"/>
  <c r="AH59" i="2"/>
  <c r="P74" i="2"/>
  <c r="AH74" i="2"/>
  <c r="W59" i="2"/>
  <c r="Y79" i="3" l="1"/>
  <c r="Z79" i="3"/>
  <c r="Z31" i="3"/>
  <c r="L31" i="3"/>
  <c r="H63" i="3"/>
  <c r="H47" i="3"/>
  <c r="G31" i="3"/>
  <c r="AE15" i="3"/>
  <c r="Q30" i="3"/>
  <c r="Q31" i="3" s="1"/>
  <c r="U31" i="3"/>
  <c r="W31" i="3"/>
  <c r="C31" i="3"/>
  <c r="AI30" i="3"/>
  <c r="AI31" i="3" s="1"/>
  <c r="M31" i="3"/>
  <c r="D31" i="3"/>
  <c r="AH31" i="3"/>
  <c r="H30" i="3"/>
  <c r="H31" i="3" s="1"/>
  <c r="Z15" i="3"/>
  <c r="Q63" i="3"/>
  <c r="Y30" i="3"/>
  <c r="Y31" i="3" s="1"/>
  <c r="AD30" i="3"/>
  <c r="AD31" i="3" s="1"/>
  <c r="AI14" i="3"/>
  <c r="AI15" i="3" s="1"/>
  <c r="P63" i="3"/>
  <c r="AF15" i="3"/>
  <c r="W15" i="3"/>
  <c r="V30" i="3"/>
  <c r="V31" i="3" s="1"/>
  <c r="AH14" i="3"/>
  <c r="AH15" i="3" s="1"/>
  <c r="N30" i="3"/>
  <c r="N31" i="3" s="1"/>
  <c r="P30" i="3"/>
  <c r="P31" i="3" s="1"/>
  <c r="E30" i="3"/>
  <c r="E31" i="3" s="1"/>
  <c r="AE30" i="3"/>
  <c r="AE31" i="3" s="1"/>
  <c r="AD46" i="3"/>
  <c r="AD47" i="3" s="1"/>
  <c r="X30" i="3"/>
  <c r="X31" i="3" s="1"/>
  <c r="AF46" i="3"/>
  <c r="AF47" i="3" s="1"/>
  <c r="O30" i="3"/>
  <c r="O31" i="3" s="1"/>
  <c r="AD62" i="3"/>
  <c r="AD63" i="3" s="1"/>
  <c r="AD15" i="3"/>
  <c r="H15" i="3"/>
  <c r="AI62" i="3"/>
  <c r="AI63" i="3" s="1"/>
  <c r="U62" i="3"/>
  <c r="U63" i="3" s="1"/>
  <c r="AH46" i="3"/>
  <c r="AH47" i="3" s="1"/>
  <c r="F30" i="3"/>
  <c r="F31" i="3" s="1"/>
  <c r="AF62" i="3"/>
  <c r="AF63" i="3" s="1"/>
  <c r="U15" i="3"/>
  <c r="AE46" i="3"/>
  <c r="AE47" i="3" s="1"/>
  <c r="V46" i="3"/>
  <c r="V47" i="3" s="1"/>
  <c r="AG46" i="3"/>
  <c r="AG47" i="3" s="1"/>
  <c r="Y62" i="3"/>
  <c r="Y63" i="3" s="1"/>
  <c r="X46" i="3"/>
  <c r="X47" i="3" s="1"/>
  <c r="U46" i="3"/>
  <c r="U47" i="3" s="1"/>
  <c r="Y15" i="3"/>
  <c r="W62" i="3"/>
  <c r="W63" i="3" s="1"/>
  <c r="V62" i="3"/>
  <c r="V63" i="3" s="1"/>
  <c r="AI46" i="3"/>
  <c r="AI47" i="3" s="1"/>
  <c r="Z46" i="3"/>
  <c r="Z47" i="3" s="1"/>
  <c r="W46" i="3"/>
  <c r="W47" i="3" s="1"/>
  <c r="AF31" i="3"/>
  <c r="AG14" i="3"/>
  <c r="AG15" i="3" s="1"/>
  <c r="X62" i="3"/>
  <c r="X63" i="3" s="1"/>
  <c r="Y46" i="3"/>
  <c r="Y47" i="3" s="1"/>
  <c r="AE62" i="3"/>
  <c r="AE63" i="3" s="1"/>
  <c r="X14" i="3"/>
  <c r="X15" i="3" s="1"/>
  <c r="AH62" i="3"/>
  <c r="AH63" i="3" s="1"/>
  <c r="Z62" i="3"/>
  <c r="Z63" i="3" s="1"/>
  <c r="G63" i="3"/>
  <c r="AG62" i="3"/>
  <c r="AG63" i="3" s="1"/>
  <c r="AG30" i="3"/>
  <c r="AG31" i="3" s="1"/>
  <c r="V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1461DB-EF02-4BEF-BDAF-5E9B137EC272}" keepAlive="1" name="Consulta - delays" description="Conexão com a consulta 'delays' na pasta de trabalho." type="5" refreshedVersion="8" background="1" saveData="1">
    <dbPr connection="Provider=Microsoft.Mashup.OleDb.1;Data Source=$Workbook$;Location=delays;Extended Properties=&quot;&quot;" command="SELECT * FROM [delays]"/>
  </connection>
  <connection id="2" xr16:uid="{A4CE57E5-2FC2-44A5-A021-E80BB7AD974D}" keepAlive="1" name="Consulta - velocities" description="Conexão com a consulta 'velocities' na pasta de trabalho." type="5" refreshedVersion="8" background="1" saveData="1">
    <dbPr connection="Provider=Microsoft.Mashup.OleDb.1;Data Source=$Workbook$;Location=velocities;Extended Properties=&quot;&quot;" command="SELECT * FROM [velocities]"/>
  </connection>
  <connection id="3" xr16:uid="{ACAAD044-87DB-4031-B1F5-BD1254756FF5}" keepAlive="1" name="Consulta - velocitiesWSSL (2)" description="Conexão com a consulta 'velocitiesWSSL (2)' na pasta de trabalho." type="5" refreshedVersion="8" background="1" saveData="1">
    <dbPr connection="Provider=Microsoft.Mashup.OleDb.1;Data Source=$Workbook$;Location=&quot;velocitiesWSSL (2)&quot;;Extended Properties=&quot;&quot;" command="SELECT * FROM [velocitiesWSSL (2)]"/>
  </connection>
</connections>
</file>

<file path=xl/sharedStrings.xml><?xml version="1.0" encoding="utf-8"?>
<sst xmlns="http://schemas.openxmlformats.org/spreadsheetml/2006/main" count="1631" uniqueCount="188">
  <si>
    <t>100000 messages / each 0.1 ms</t>
  </si>
  <si>
    <t>50000 messages / each 0,1 ms</t>
  </si>
  <si>
    <t>10000 messages / each 0,1 ms</t>
  </si>
  <si>
    <t>1000 messages / each 0,1 ms</t>
  </si>
  <si>
    <t>Ardupilot</t>
  </si>
  <si>
    <t>Safety</t>
  </si>
  <si>
    <t>Security</t>
  </si>
  <si>
    <t>Safety and Security</t>
  </si>
  <si>
    <t>Sent time (ms)</t>
  </si>
  <si>
    <t>Reception time (ms)</t>
  </si>
  <si>
    <t>-</t>
  </si>
  <si>
    <t>100000 messages / each 0.2 ms</t>
  </si>
  <si>
    <t>50000 messages / each 0,2 ms</t>
  </si>
  <si>
    <t>10000 messages / each 0,2 ms</t>
  </si>
  <si>
    <t>1000 messages / each 0,2 ms</t>
  </si>
  <si>
    <t>100000 messages / each 0.5 ms</t>
  </si>
  <si>
    <t>50000 messages / each 0,5 ms</t>
  </si>
  <si>
    <t>10000 messages / each 0,5 ms</t>
  </si>
  <si>
    <t>1000 messages / each 0,5 ms</t>
  </si>
  <si>
    <t>100000 messages / each 1 ms</t>
  </si>
  <si>
    <t>50000 messages / each 1 ms</t>
  </si>
  <si>
    <t>10000 messages / each 1 ms</t>
  </si>
  <si>
    <t>1000 messages / each 1 ms</t>
  </si>
  <si>
    <t>100000 messages / each 3 ms</t>
  </si>
  <si>
    <t>50000 messages / each 3 ms</t>
  </si>
  <si>
    <t>10000 messages / each 3 ms</t>
  </si>
  <si>
    <t>1000 messages / each 3 ms</t>
  </si>
  <si>
    <t>Column1</t>
  </si>
  <si>
    <t>Column2</t>
  </si>
  <si>
    <t>Delay_2</t>
  </si>
  <si>
    <t>Delay_3</t>
  </si>
  <si>
    <t>Delay_4</t>
  </si>
  <si>
    <t>Delay_5</t>
  </si>
  <si>
    <t>Delay_6</t>
  </si>
  <si>
    <t>Delay_7</t>
  </si>
  <si>
    <t>Delay_8</t>
  </si>
  <si>
    <t>Delay_9</t>
  </si>
  <si>
    <t>Delay_10</t>
  </si>
  <si>
    <t>Delay_11</t>
  </si>
  <si>
    <t>Delay_12</t>
  </si>
  <si>
    <t>Delay_13</t>
  </si>
  <si>
    <t>Delay_14</t>
  </si>
  <si>
    <t>Delay_15</t>
  </si>
  <si>
    <t>Delay_16</t>
  </si>
  <si>
    <t>Delay_17</t>
  </si>
  <si>
    <t>Delay_18</t>
  </si>
  <si>
    <t>Delay_19</t>
  </si>
  <si>
    <t>Delay_20</t>
  </si>
  <si>
    <t>Delay_21</t>
  </si>
  <si>
    <t>Delay_22</t>
  </si>
  <si>
    <t>Delay_23</t>
  </si>
  <si>
    <t>Delay_24</t>
  </si>
  <si>
    <t>Delay_25</t>
  </si>
  <si>
    <t>Delay_26</t>
  </si>
  <si>
    <t>Delay_27</t>
  </si>
  <si>
    <t>Delay_28</t>
  </si>
  <si>
    <t>Delay_29</t>
  </si>
  <si>
    <t>Delay_30</t>
  </si>
  <si>
    <t>Delay_31</t>
  </si>
  <si>
    <t>Delay_32</t>
  </si>
  <si>
    <t>Delay_33</t>
  </si>
  <si>
    <t>Delay_34</t>
  </si>
  <si>
    <t>Delay_35</t>
  </si>
  <si>
    <t>Delay_36</t>
  </si>
  <si>
    <t>Delay_37</t>
  </si>
  <si>
    <t>Delay_38</t>
  </si>
  <si>
    <t>Delay_39</t>
  </si>
  <si>
    <t>Delay_40</t>
  </si>
  <si>
    <t>Delay_41</t>
  </si>
  <si>
    <t>Delay_42</t>
  </si>
  <si>
    <t>Delay_43</t>
  </si>
  <si>
    <t>Delay_44</t>
  </si>
  <si>
    <t>Delay_45</t>
  </si>
  <si>
    <t>Delay_46</t>
  </si>
  <si>
    <t>Delay_47</t>
  </si>
  <si>
    <t>Delay_48</t>
  </si>
  <si>
    <t>Delay_49</t>
  </si>
  <si>
    <t>Delay_50</t>
  </si>
  <si>
    <t>Delay_51</t>
  </si>
  <si>
    <t>Delay_52</t>
  </si>
  <si>
    <t>Delay_53</t>
  </si>
  <si>
    <t>Delay_54</t>
  </si>
  <si>
    <t>Delay_55</t>
  </si>
  <si>
    <t>Delay_56</t>
  </si>
  <si>
    <t>Delay_57</t>
  </si>
  <si>
    <t>Delay_58</t>
  </si>
  <si>
    <t>Delay_59</t>
  </si>
  <si>
    <t>Delay_60</t>
  </si>
  <si>
    <t>Delay_61</t>
  </si>
  <si>
    <t>Delay_62</t>
  </si>
  <si>
    <t>Delay_63</t>
  </si>
  <si>
    <t>Delay_64</t>
  </si>
  <si>
    <t>Delay_65</t>
  </si>
  <si>
    <t>Delay_66</t>
  </si>
  <si>
    <t>Delay_67</t>
  </si>
  <si>
    <t>Delay_68</t>
  </si>
  <si>
    <t>Delay_69</t>
  </si>
  <si>
    <t>Delay_70</t>
  </si>
  <si>
    <t>Delay_71</t>
  </si>
  <si>
    <t>Delay_72</t>
  </si>
  <si>
    <t>Delay_73</t>
  </si>
  <si>
    <t>Delay_74</t>
  </si>
  <si>
    <t>Delay_75</t>
  </si>
  <si>
    <t>Delay_76</t>
  </si>
  <si>
    <t>Delay_77</t>
  </si>
  <si>
    <t>Delay_78</t>
  </si>
  <si>
    <t>Delay_79</t>
  </si>
  <si>
    <t>Delay_80</t>
  </si>
  <si>
    <t>Delay_81</t>
  </si>
  <si>
    <t>Delay_82</t>
  </si>
  <si>
    <t>Delay_83</t>
  </si>
  <si>
    <t>Delay_84</t>
  </si>
  <si>
    <t>Delay_85</t>
  </si>
  <si>
    <t>Delay_86</t>
  </si>
  <si>
    <t>Delay_87</t>
  </si>
  <si>
    <t>Delay_88</t>
  </si>
  <si>
    <t>Delay_89</t>
  </si>
  <si>
    <t>Delay_90</t>
  </si>
  <si>
    <t>Delay_91</t>
  </si>
  <si>
    <t>Delay_92</t>
  </si>
  <si>
    <t>Delay_93</t>
  </si>
  <si>
    <t>Delay_94</t>
  </si>
  <si>
    <t>Delay_95</t>
  </si>
  <si>
    <t>Delay_96</t>
  </si>
  <si>
    <t>Delay_97</t>
  </si>
  <si>
    <t>Delay_98</t>
  </si>
  <si>
    <t>Delay_99</t>
  </si>
  <si>
    <t>Delay_100</t>
  </si>
  <si>
    <t>Delay_1</t>
  </si>
  <si>
    <t>10000 Hz</t>
  </si>
  <si>
    <t>Num. Msgs</t>
  </si>
  <si>
    <t>Sent time</t>
  </si>
  <si>
    <t>Rcpt. time</t>
  </si>
  <si>
    <t>5000 Hz</t>
  </si>
  <si>
    <t>2000 Hz</t>
  </si>
  <si>
    <t>1000 Hz</t>
  </si>
  <si>
    <t>MQTT</t>
  </si>
  <si>
    <t>333 Hz</t>
  </si>
  <si>
    <t xml:space="preserve"> 0</t>
  </si>
  <si>
    <t>1688133827770466</t>
  </si>
  <si>
    <t>1688133828772070</t>
  </si>
  <si>
    <t>1688133830772070</t>
  </si>
  <si>
    <t>1688133831772171</t>
  </si>
  <si>
    <t>1688133832772578</t>
  </si>
  <si>
    <t>1688133833772866</t>
  </si>
  <si>
    <t>1688133834773360</t>
  </si>
  <si>
    <t>1688133835773640</t>
  </si>
  <si>
    <t>1688133837775033</t>
  </si>
  <si>
    <t>1688133838774959</t>
  </si>
  <si>
    <t>1688133839775899</t>
  </si>
  <si>
    <t>1688133840776076</t>
  </si>
  <si>
    <t>1688133841776542</t>
  </si>
  <si>
    <t>1688133842776873</t>
  </si>
  <si>
    <t>1688133843777209</t>
  </si>
  <si>
    <t>1688133844777562</t>
  </si>
  <si>
    <t>1688133845778133</t>
  </si>
  <si>
    <t>1688133846778459</t>
  </si>
  <si>
    <t>1688133847778801</t>
  </si>
  <si>
    <t>1688133848779233</t>
  </si>
  <si>
    <t>Time (s)</t>
  </si>
  <si>
    <t>Vel. North (m/s)</t>
  </si>
  <si>
    <t>1688133723606319</t>
  </si>
  <si>
    <t>1688133724606026</t>
  </si>
  <si>
    <t>1688133725606096</t>
  </si>
  <si>
    <t>1688133726606233</t>
  </si>
  <si>
    <t>1688133727606440</t>
  </si>
  <si>
    <t>1688133728606418</t>
  </si>
  <si>
    <t>1688133729606481</t>
  </si>
  <si>
    <t>1688133730606594</t>
  </si>
  <si>
    <t>1688133731606707</t>
  </si>
  <si>
    <t>1688133732606866</t>
  </si>
  <si>
    <t>1688133733606994</t>
  </si>
  <si>
    <t>1688133734607060</t>
  </si>
  <si>
    <t>1688133735607177</t>
  </si>
  <si>
    <t>1688133736607546</t>
  </si>
  <si>
    <t>1688133737607541</t>
  </si>
  <si>
    <t>1688133738607829</t>
  </si>
  <si>
    <t>1688133739607900</t>
  </si>
  <si>
    <t>1688133740608019</t>
  </si>
  <si>
    <t>1688133741608102</t>
  </si>
  <si>
    <t>1688133742608229</t>
  </si>
  <si>
    <t>1688133743608155</t>
  </si>
  <si>
    <t>1688133744608113</t>
  </si>
  <si>
    <t>1688133745608554</t>
  </si>
  <si>
    <t>Vel. Down</t>
  </si>
  <si>
    <t>Vel. East</t>
  </si>
  <si>
    <t>Vel. North</t>
  </si>
  <si>
    <t>Timestamp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</si>
</sst>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+0"/>
    <numFmt numFmtId="165" formatCode="\+0;\-0;0"/>
    <numFmt numFmtId="166" formatCode="0.0%"/>
    <numFmt numFmtId="167" formatCode="\+0.0%"/>
    <numFmt numFmtId="168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rgb="FF000000"/>
      <name val="Liberation Sans1"/>
    </font>
    <font>
      <b/>
      <sz val="11"/>
      <color rgb="FF000000"/>
      <name val="Calibri"/>
      <family val="2"/>
    </font>
    <font>
      <sz val="10"/>
      <color theme="1"/>
      <name val="Liberation Sans"/>
    </font>
    <font>
      <b/>
      <sz val="12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1" applyAlignment="1">
      <alignment horizontal="center" vertical="center"/>
    </xf>
    <xf numFmtId="0" fontId="3" fillId="0" borderId="0" xfId="1"/>
    <xf numFmtId="0" fontId="4" fillId="0" borderId="2" xfId="1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2" fillId="0" borderId="0" xfId="1" applyFont="1"/>
    <xf numFmtId="1" fontId="5" fillId="0" borderId="2" xfId="1" applyNumberFormat="1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/>
    <xf numFmtId="0" fontId="1" fillId="0" borderId="0" xfId="1" applyFont="1"/>
    <xf numFmtId="0" fontId="3" fillId="0" borderId="0" xfId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6" fillId="0" borderId="0" xfId="1" applyNumberFormat="1" applyFont="1" applyAlignment="1">
      <alignment horizontal="center" vertical="center"/>
    </xf>
    <xf numFmtId="166" fontId="5" fillId="0" borderId="2" xfId="2" applyNumberFormat="1" applyFont="1" applyBorder="1" applyAlignment="1">
      <alignment horizontal="center" vertical="center" wrapText="1"/>
    </xf>
    <xf numFmtId="166" fontId="6" fillId="0" borderId="0" xfId="2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6" fontId="0" fillId="0" borderId="0" xfId="2" applyNumberFormat="1" applyFont="1"/>
    <xf numFmtId="166" fontId="6" fillId="0" borderId="0" xfId="1" applyNumberFormat="1" applyFont="1" applyAlignment="1">
      <alignment horizontal="center" vertical="center"/>
    </xf>
    <xf numFmtId="166" fontId="3" fillId="0" borderId="0" xfId="1" applyNumberFormat="1" applyAlignment="1">
      <alignment horizontal="center" vertical="center"/>
    </xf>
    <xf numFmtId="166" fontId="3" fillId="0" borderId="0" xfId="1" applyNumberForma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3" xfId="0" applyBorder="1"/>
    <xf numFmtId="165" fontId="0" fillId="0" borderId="0" xfId="0" applyNumberFormat="1"/>
    <xf numFmtId="165" fontId="5" fillId="0" borderId="2" xfId="0" applyNumberFormat="1" applyFont="1" applyBorder="1" applyAlignment="1">
      <alignment horizontal="center" vertical="center" wrapText="1"/>
    </xf>
    <xf numFmtId="167" fontId="5" fillId="0" borderId="2" xfId="2" applyNumberFormat="1" applyFont="1" applyBorder="1" applyAlignment="1">
      <alignment horizontal="center" vertical="center" wrapText="1"/>
    </xf>
    <xf numFmtId="2" fontId="0" fillId="0" borderId="0" xfId="0" applyNumberFormat="1"/>
    <xf numFmtId="168" fontId="0" fillId="0" borderId="0" xfId="0" applyNumberFormat="1"/>
    <xf numFmtId="2" fontId="0" fillId="2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2" borderId="6" xfId="0" applyNumberFormat="1" applyFill="1" applyBorder="1"/>
    <xf numFmtId="2" fontId="0" fillId="0" borderId="6" xfId="0" applyNumberFormat="1" applyBorder="1"/>
    <xf numFmtId="1" fontId="0" fillId="0" borderId="6" xfId="0" applyNumberFormat="1" applyBorder="1"/>
    <xf numFmtId="1" fontId="0" fillId="2" borderId="6" xfId="0" applyNumberFormat="1" applyFill="1" applyBorder="1"/>
    <xf numFmtId="0" fontId="4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4BF250BA-B7D8-449F-9601-666F04027E05}"/>
    <cellStyle name="Porcentagem 2" xfId="2" xr:uid="{1CC62E2F-4A14-4A03-91F9-01584A696C6A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0.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WSSL</a:t>
            </a:r>
            <a:r>
              <a:rPr lang="en-US" baseline="0"/>
              <a:t> costs variety with increase of frequency - ADACORSA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Graphs!$B$9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Graphs!$G$12:$G$15</c:f>
              <c:numCache>
                <c:formatCode>0.0%</c:formatCode>
                <c:ptCount val="4"/>
                <c:pt idx="0">
                  <c:v>0.69202499081220137</c:v>
                </c:pt>
                <c:pt idx="1">
                  <c:v>0.66662972813238774</c:v>
                </c:pt>
                <c:pt idx="2">
                  <c:v>0.66993059824755008</c:v>
                </c:pt>
                <c:pt idx="3">
                  <c:v>0.66474054855448483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4-4783-AEB5-EFAE9E011360}"/>
            </c:ext>
          </c:extLst>
        </c:ser>
        <c:ser>
          <c:idx val="1"/>
          <c:order val="1"/>
          <c:tx>
            <c:strRef>
              <c:f>Graphs!$D$17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Graphs!$E$20:$E$23</c:f>
              <c:numCache>
                <c:formatCode>0.0%</c:formatCode>
                <c:ptCount val="4"/>
                <c:pt idx="0">
                  <c:v>0.37100397442543626</c:v>
                </c:pt>
                <c:pt idx="1">
                  <c:v>0.358413345306348</c:v>
                </c:pt>
                <c:pt idx="2">
                  <c:v>0.35373825482497484</c:v>
                </c:pt>
                <c:pt idx="3">
                  <c:v>0.34815611852240774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4-4783-AEB5-EFAE9E011360}"/>
            </c:ext>
          </c:extLst>
        </c:ser>
        <c:ser>
          <c:idx val="2"/>
          <c:order val="2"/>
          <c:tx>
            <c:strRef>
              <c:f>Graphs!$D$25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Graphs!$E$28:$E$31</c:f>
              <c:numCache>
                <c:formatCode>0.0%</c:formatCode>
                <c:ptCount val="4"/>
                <c:pt idx="0">
                  <c:v>0.2188912461950005</c:v>
                </c:pt>
                <c:pt idx="1">
                  <c:v>0.20268026784231982</c:v>
                </c:pt>
                <c:pt idx="2">
                  <c:v>0.2019798326460196</c:v>
                </c:pt>
                <c:pt idx="3">
                  <c:v>0.24477328114614874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4-4783-AEB5-EFAE9E011360}"/>
            </c:ext>
          </c:extLst>
        </c:ser>
        <c:ser>
          <c:idx val="3"/>
          <c:order val="3"/>
          <c:tx>
            <c:strRef>
              <c:f>Graphs!$C$1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Graphs!$E$4:$E$7</c:f>
              <c:numCache>
                <c:formatCode>0.0%</c:formatCode>
                <c:ptCount val="4"/>
                <c:pt idx="0">
                  <c:v>1.0046893317702228</c:v>
                </c:pt>
                <c:pt idx="1">
                  <c:v>1.0382468226630241</c:v>
                </c:pt>
                <c:pt idx="2">
                  <c:v>1.0283287468877693</c:v>
                </c:pt>
                <c:pt idx="3">
                  <c:v>1.0199140495079604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D4-4783-AEB5-EFAE9E011360}"/>
            </c:ext>
          </c:extLst>
        </c:ser>
        <c:ser>
          <c:idx val="4"/>
          <c:order val="4"/>
          <c:tx>
            <c:strRef>
              <c:f>Graphs!$C$33</c:f>
              <c:strCache>
                <c:ptCount val="1"/>
                <c:pt idx="0">
                  <c:v>333 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Graphs!$E$36:$E$39</c:f>
              <c:numCache>
                <c:formatCode>0.0%</c:formatCode>
                <c:ptCount val="4"/>
                <c:pt idx="0">
                  <c:v>8.1621429264663065E-2</c:v>
                </c:pt>
                <c:pt idx="1">
                  <c:v>7.9092159559834938E-2</c:v>
                </c:pt>
                <c:pt idx="2">
                  <c:v>7.7684406734340766E-2</c:v>
                </c:pt>
                <c:pt idx="3">
                  <c:v>7.7945079855079022E-2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B-4D41-8215-05489474E2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WSSL Costs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MQTT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Graphs!$G$43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Graphs!$G$45:$G$48</c:f>
              <c:numCache>
                <c:formatCode>0</c:formatCode>
                <c:ptCount val="4"/>
                <c:pt idx="0">
                  <c:v>272.5</c:v>
                </c:pt>
                <c:pt idx="1">
                  <c:v>2707.8</c:v>
                </c:pt>
                <c:pt idx="2">
                  <c:v>13528.5</c:v>
                </c:pt>
                <c:pt idx="3">
                  <c:v>26980.400000000001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98A-A0F7-915744B12523}"/>
            </c:ext>
          </c:extLst>
        </c:ser>
        <c:ser>
          <c:idx val="1"/>
          <c:order val="1"/>
          <c:tx>
            <c:strRef>
              <c:f>Graphs!$I$43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Graphs!$I$45:$I$48</c:f>
              <c:numCache>
                <c:formatCode>0</c:formatCode>
                <c:ptCount val="4"/>
                <c:pt idx="0">
                  <c:v>579.5</c:v>
                </c:pt>
                <c:pt idx="1">
                  <c:v>5791.6</c:v>
                </c:pt>
                <c:pt idx="2">
                  <c:v>28959.4</c:v>
                </c:pt>
                <c:pt idx="3">
                  <c:v>57900.3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F-498A-A0F7-915744B12523}"/>
            </c:ext>
          </c:extLst>
        </c:ser>
        <c:ser>
          <c:idx val="2"/>
          <c:order val="2"/>
          <c:tx>
            <c:strRef>
              <c:f>Graphs!$K$43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Graphs!$K$45:$K$48</c:f>
              <c:numCache>
                <c:formatCode>0</c:formatCode>
                <c:ptCount val="4"/>
                <c:pt idx="0">
                  <c:v>1085.4000000000001</c:v>
                </c:pt>
                <c:pt idx="1">
                  <c:v>10843.3</c:v>
                </c:pt>
                <c:pt idx="2">
                  <c:v>54197.3</c:v>
                </c:pt>
                <c:pt idx="3">
                  <c:v>90274.583333333328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F-498A-A0F7-915744B12523}"/>
            </c:ext>
          </c:extLst>
        </c:ser>
        <c:ser>
          <c:idx val="3"/>
          <c:order val="3"/>
          <c:tx>
            <c:strRef>
              <c:f>Graphs!$C$1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Graphs!$E$45:$E$48</c:f>
              <c:numCache>
                <c:formatCode>0</c:formatCode>
                <c:ptCount val="4"/>
                <c:pt idx="0">
                  <c:v>170.9</c:v>
                </c:pt>
                <c:pt idx="1">
                  <c:v>1684.7</c:v>
                </c:pt>
                <c:pt idx="2">
                  <c:v>8395</c:v>
                </c:pt>
                <c:pt idx="3">
                  <c:v>16778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F-498A-A0F7-915744B12523}"/>
            </c:ext>
          </c:extLst>
        </c:ser>
        <c:ser>
          <c:idx val="4"/>
          <c:order val="4"/>
          <c:tx>
            <c:strRef>
              <c:f>Graphs!$M$43</c:f>
              <c:strCache>
                <c:ptCount val="1"/>
                <c:pt idx="0">
                  <c:v>333 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Graphs!$N$45:$N$48</c:f>
              <c:numCache>
                <c:formatCode>0</c:formatCode>
                <c:ptCount val="4"/>
                <c:pt idx="0">
                  <c:v>3091.1</c:v>
                </c:pt>
                <c:pt idx="1">
                  <c:v>30970.2</c:v>
                </c:pt>
                <c:pt idx="2">
                  <c:v>154830.29999999999</c:v>
                </c:pt>
                <c:pt idx="3">
                  <c:v>309686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F-498A-A0F7-915744B1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messages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WSSL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GraphsAvg!$F$1</c:f>
              <c:strCache>
                <c:ptCount val="1"/>
                <c:pt idx="0">
                  <c:v>5000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GraphsAvg!$J$4:$J$7</c:f>
              <c:numCache>
                <c:formatCode>0</c:formatCode>
                <c:ptCount val="4"/>
                <c:pt idx="0">
                  <c:v>46.6</c:v>
                </c:pt>
                <c:pt idx="1">
                  <c:v>4509.8</c:v>
                </c:pt>
                <c:pt idx="2">
                  <c:v>22540</c:v>
                </c:pt>
                <c:pt idx="3">
                  <c:v>44912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C-4630-AC82-488EBBA097C1}"/>
            </c:ext>
          </c:extLst>
        </c:ser>
        <c:ser>
          <c:idx val="1"/>
          <c:order val="1"/>
          <c:tx>
            <c:strRef>
              <c:f>GraphsAvg!$N$1</c:f>
              <c:strCache>
                <c:ptCount val="1"/>
                <c:pt idx="0">
                  <c:v>2000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GraphsAvg!$O$4:$O$7</c:f>
              <c:numCache>
                <c:formatCode>0</c:formatCode>
                <c:ptCount val="4"/>
                <c:pt idx="0">
                  <c:v>793.4</c:v>
                </c:pt>
                <c:pt idx="1">
                  <c:v>7866.3</c:v>
                </c:pt>
                <c:pt idx="2">
                  <c:v>39202.5</c:v>
                </c:pt>
                <c:pt idx="3">
                  <c:v>78057.7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C-4630-AC82-488EBBA097C1}"/>
            </c:ext>
          </c:extLst>
        </c:ser>
        <c:ser>
          <c:idx val="2"/>
          <c:order val="2"/>
          <c:tx>
            <c:strRef>
              <c:f>GraphsAvg!$R$1</c:f>
              <c:strCache>
                <c:ptCount val="1"/>
                <c:pt idx="0">
                  <c:v>1000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GraphsAvg!$S$4:$S$7</c:f>
              <c:numCache>
                <c:formatCode>0</c:formatCode>
                <c:ptCount val="4"/>
                <c:pt idx="0">
                  <c:v>1321.4</c:v>
                </c:pt>
                <c:pt idx="1">
                  <c:v>13039.7</c:v>
                </c:pt>
                <c:pt idx="2">
                  <c:v>65143.1</c:v>
                </c:pt>
                <c:pt idx="3">
                  <c:v>130424.5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C-4630-AC82-488EBBA097C1}"/>
            </c:ext>
          </c:extLst>
        </c:ser>
        <c:ser>
          <c:idx val="3"/>
          <c:order val="3"/>
          <c:tx>
            <c:strRef>
              <c:f>GraphsAvg!$A$1</c:f>
              <c:strCache>
                <c:ptCount val="1"/>
                <c:pt idx="0">
                  <c:v>10000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GraphsAvg!$C$4:$C$7</c:f>
              <c:numCache>
                <c:formatCode>0</c:formatCode>
                <c:ptCount val="4"/>
                <c:pt idx="0">
                  <c:v>342</c:v>
                </c:pt>
                <c:pt idx="1">
                  <c:v>3432</c:v>
                </c:pt>
                <c:pt idx="2">
                  <c:v>17026.400000000001</c:v>
                </c:pt>
                <c:pt idx="3">
                  <c:v>33888.300000000003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C-4630-AC82-488EBBA097C1}"/>
            </c:ext>
          </c:extLst>
        </c:ser>
        <c:ser>
          <c:idx val="4"/>
          <c:order val="4"/>
          <c:tx>
            <c:strRef>
              <c:f>GraphsAvg!$U$1</c:f>
              <c:strCache>
                <c:ptCount val="1"/>
                <c:pt idx="0">
                  <c:v>333 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GraphsAvg!$W$4:$W$7</c:f>
              <c:numCache>
                <c:formatCode>0</c:formatCode>
                <c:ptCount val="4"/>
                <c:pt idx="0">
                  <c:v>3343.4</c:v>
                </c:pt>
                <c:pt idx="1">
                  <c:v>33419.699999999997</c:v>
                </c:pt>
                <c:pt idx="2">
                  <c:v>166858.20000000001</c:v>
                </c:pt>
                <c:pt idx="3">
                  <c:v>333824.5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C-4630-AC82-488EBBA09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Telemetry without WSSL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94912718082921E-2"/>
          <c:y val="0.12746458735459623"/>
          <c:w val="0.89548249365765209"/>
          <c:h val="0.74399389278674799"/>
        </c:manualLayout>
      </c:layout>
      <c:lineChart>
        <c:grouping val="standard"/>
        <c:varyColors val="0"/>
        <c:ser>
          <c:idx val="1"/>
          <c:order val="0"/>
          <c:tx>
            <c:strRef>
              <c:f>velocities!$B$1</c:f>
              <c:strCache>
                <c:ptCount val="1"/>
                <c:pt idx="0">
                  <c:v>Vel. 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C-4E21-AA7B-23705EC3F551}"/>
                </c:ext>
              </c:extLst>
            </c:dLbl>
            <c:dLbl>
              <c:idx val="1"/>
              <c:layout>
                <c:manualLayout>
                  <c:x val="-5.0236025510738747E-2"/>
                  <c:y val="1.09701754206794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1C-4E21-AA7B-23705EC3F551}"/>
                </c:ext>
              </c:extLst>
            </c:dLbl>
            <c:dLbl>
              <c:idx val="2"/>
              <c:layout>
                <c:manualLayout>
                  <c:x val="-4.4045991465551486E-2"/>
                  <c:y val="-3.3490098757110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1C-4E21-AA7B-23705EC3F551}"/>
                </c:ext>
              </c:extLst>
            </c:dLbl>
            <c:dLbl>
              <c:idx val="4"/>
              <c:layout>
                <c:manualLayout>
                  <c:x val="-5.023602551073876E-2"/>
                  <c:y val="-1.8358235376220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1C-4E21-AA7B-23705EC3F551}"/>
                </c:ext>
              </c:extLst>
            </c:dLbl>
            <c:dLbl>
              <c:idx val="8"/>
              <c:layout>
                <c:manualLayout>
                  <c:x val="-3.4760940397770612E-2"/>
                  <c:y val="-1.8358235376219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1C-4E21-AA7B-23705EC3F551}"/>
                </c:ext>
              </c:extLst>
            </c:dLbl>
            <c:dLbl>
              <c:idx val="9"/>
              <c:layout>
                <c:manualLayout>
                  <c:x val="-4.4045991465551541E-2"/>
                  <c:y val="-3.5651793525809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1C-4E21-AA7B-23705EC3F551}"/>
                </c:ext>
              </c:extLst>
            </c:dLbl>
            <c:dLbl>
              <c:idx val="11"/>
              <c:layout>
                <c:manualLayout>
                  <c:x val="-4.8688516999441919E-2"/>
                  <c:y val="-1.4034845838822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1C-4E21-AA7B-23705EC3F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velocities!$A$27:$A$49</c:f>
              <c:numCache>
                <c:formatCode>0.0</c:formatCode>
                <c:ptCount val="23"/>
                <c:pt idx="0">
                  <c:v>0</c:v>
                </c:pt>
                <c:pt idx="1">
                  <c:v>999.71</c:v>
                </c:pt>
                <c:pt idx="2">
                  <c:v>1000.07</c:v>
                </c:pt>
                <c:pt idx="3">
                  <c:v>1000.14</c:v>
                </c:pt>
                <c:pt idx="4">
                  <c:v>1000.21</c:v>
                </c:pt>
                <c:pt idx="5">
                  <c:v>999.97</c:v>
                </c:pt>
                <c:pt idx="6">
                  <c:v>1000.07</c:v>
                </c:pt>
                <c:pt idx="7">
                  <c:v>1000.11</c:v>
                </c:pt>
                <c:pt idx="8">
                  <c:v>1000.11</c:v>
                </c:pt>
                <c:pt idx="9">
                  <c:v>1000.16</c:v>
                </c:pt>
                <c:pt idx="10">
                  <c:v>1000.13</c:v>
                </c:pt>
                <c:pt idx="11">
                  <c:v>1000.07</c:v>
                </c:pt>
                <c:pt idx="12">
                  <c:v>1000.11</c:v>
                </c:pt>
                <c:pt idx="13">
                  <c:v>1000.37</c:v>
                </c:pt>
                <c:pt idx="14">
                  <c:v>1000</c:v>
                </c:pt>
                <c:pt idx="15">
                  <c:v>1000.28</c:v>
                </c:pt>
                <c:pt idx="16">
                  <c:v>1000.08</c:v>
                </c:pt>
                <c:pt idx="17">
                  <c:v>1000.11</c:v>
                </c:pt>
                <c:pt idx="18">
                  <c:v>1000.09</c:v>
                </c:pt>
                <c:pt idx="19">
                  <c:v>1000.12</c:v>
                </c:pt>
                <c:pt idx="20">
                  <c:v>999.93</c:v>
                </c:pt>
                <c:pt idx="21">
                  <c:v>999.96</c:v>
                </c:pt>
                <c:pt idx="22">
                  <c:v>1000.44</c:v>
                </c:pt>
              </c:numCache>
            </c:numRef>
          </c:cat>
          <c:val>
            <c:numRef>
              <c:f>velocities!$B$2:$B$24</c:f>
              <c:numCache>
                <c:formatCode>0.00</c:formatCode>
                <c:ptCount val="23"/>
                <c:pt idx="0">
                  <c:v>0</c:v>
                </c:pt>
                <c:pt idx="1">
                  <c:v>2.19</c:v>
                </c:pt>
                <c:pt idx="2">
                  <c:v>1.84</c:v>
                </c:pt>
                <c:pt idx="3">
                  <c:v>9</c:v>
                </c:pt>
                <c:pt idx="4">
                  <c:v>1.4</c:v>
                </c:pt>
                <c:pt idx="5">
                  <c:v>1.32</c:v>
                </c:pt>
                <c:pt idx="6">
                  <c:v>0.81</c:v>
                </c:pt>
                <c:pt idx="7">
                  <c:v>0.67</c:v>
                </c:pt>
                <c:pt idx="8">
                  <c:v>0.67</c:v>
                </c:pt>
                <c:pt idx="9">
                  <c:v>0.66</c:v>
                </c:pt>
                <c:pt idx="10">
                  <c:v>9</c:v>
                </c:pt>
                <c:pt idx="11">
                  <c:v>0.69</c:v>
                </c:pt>
                <c:pt idx="12">
                  <c:v>0.69</c:v>
                </c:pt>
                <c:pt idx="13">
                  <c:v>0.69</c:v>
                </c:pt>
                <c:pt idx="14">
                  <c:v>0.67</c:v>
                </c:pt>
                <c:pt idx="15">
                  <c:v>0.59</c:v>
                </c:pt>
                <c:pt idx="16">
                  <c:v>0.62</c:v>
                </c:pt>
                <c:pt idx="17">
                  <c:v>1.04</c:v>
                </c:pt>
                <c:pt idx="18">
                  <c:v>1.17</c:v>
                </c:pt>
                <c:pt idx="19">
                  <c:v>1.18</c:v>
                </c:pt>
                <c:pt idx="20">
                  <c:v>1.2</c:v>
                </c:pt>
                <c:pt idx="21">
                  <c:v>1.19</c:v>
                </c:pt>
                <c:pt idx="22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C-4E21-AA7B-23705EC3F551}"/>
            </c:ext>
          </c:extLst>
        </c:ser>
        <c:ser>
          <c:idx val="0"/>
          <c:order val="1"/>
          <c:tx>
            <c:strRef>
              <c:f>velocities!$C$1</c:f>
              <c:strCache>
                <c:ptCount val="1"/>
                <c:pt idx="0">
                  <c:v>Vel. 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92677238464969E-3"/>
                  <c:y val="-1.406718615425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1C-4E21-AA7B-23705EC3F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velocities!$A$27:$A$49</c:f>
              <c:numCache>
                <c:formatCode>0.0</c:formatCode>
                <c:ptCount val="23"/>
                <c:pt idx="0">
                  <c:v>0</c:v>
                </c:pt>
                <c:pt idx="1">
                  <c:v>999.71</c:v>
                </c:pt>
                <c:pt idx="2">
                  <c:v>1000.07</c:v>
                </c:pt>
                <c:pt idx="3">
                  <c:v>1000.14</c:v>
                </c:pt>
                <c:pt idx="4">
                  <c:v>1000.21</c:v>
                </c:pt>
                <c:pt idx="5">
                  <c:v>999.97</c:v>
                </c:pt>
                <c:pt idx="6">
                  <c:v>1000.07</c:v>
                </c:pt>
                <c:pt idx="7">
                  <c:v>1000.11</c:v>
                </c:pt>
                <c:pt idx="8">
                  <c:v>1000.11</c:v>
                </c:pt>
                <c:pt idx="9">
                  <c:v>1000.16</c:v>
                </c:pt>
                <c:pt idx="10">
                  <c:v>1000.13</c:v>
                </c:pt>
                <c:pt idx="11">
                  <c:v>1000.07</c:v>
                </c:pt>
                <c:pt idx="12">
                  <c:v>1000.11</c:v>
                </c:pt>
                <c:pt idx="13">
                  <c:v>1000.37</c:v>
                </c:pt>
                <c:pt idx="14">
                  <c:v>1000</c:v>
                </c:pt>
                <c:pt idx="15">
                  <c:v>1000.28</c:v>
                </c:pt>
                <c:pt idx="16">
                  <c:v>1000.08</c:v>
                </c:pt>
                <c:pt idx="17">
                  <c:v>1000.11</c:v>
                </c:pt>
                <c:pt idx="18">
                  <c:v>1000.09</c:v>
                </c:pt>
                <c:pt idx="19">
                  <c:v>1000.12</c:v>
                </c:pt>
                <c:pt idx="20">
                  <c:v>999.93</c:v>
                </c:pt>
                <c:pt idx="21">
                  <c:v>999.96</c:v>
                </c:pt>
                <c:pt idx="22">
                  <c:v>1000.44</c:v>
                </c:pt>
              </c:numCache>
            </c:numRef>
          </c:cat>
          <c:val>
            <c:numRef>
              <c:f>velocities!$C$2:$C$24</c:f>
              <c:numCache>
                <c:formatCode>0.00</c:formatCode>
                <c:ptCount val="23"/>
                <c:pt idx="0">
                  <c:v>0</c:v>
                </c:pt>
                <c:pt idx="1">
                  <c:v>-1.87</c:v>
                </c:pt>
                <c:pt idx="2">
                  <c:v>-1.58</c:v>
                </c:pt>
                <c:pt idx="3">
                  <c:v>-1.38</c:v>
                </c:pt>
                <c:pt idx="4">
                  <c:v>-1.44</c:v>
                </c:pt>
                <c:pt idx="5">
                  <c:v>-1.38</c:v>
                </c:pt>
                <c:pt idx="6">
                  <c:v>-0.85</c:v>
                </c:pt>
                <c:pt idx="7">
                  <c:v>-0.7</c:v>
                </c:pt>
                <c:pt idx="8">
                  <c:v>-0.7</c:v>
                </c:pt>
                <c:pt idx="9">
                  <c:v>-0.68</c:v>
                </c:pt>
                <c:pt idx="10">
                  <c:v>-0.67</c:v>
                </c:pt>
                <c:pt idx="11">
                  <c:v>-0.67</c:v>
                </c:pt>
                <c:pt idx="12">
                  <c:v>-0.68</c:v>
                </c:pt>
                <c:pt idx="13">
                  <c:v>-0.68</c:v>
                </c:pt>
                <c:pt idx="14">
                  <c:v>-0.7</c:v>
                </c:pt>
                <c:pt idx="15">
                  <c:v>-0.77</c:v>
                </c:pt>
                <c:pt idx="16">
                  <c:v>-0.81</c:v>
                </c:pt>
                <c:pt idx="17">
                  <c:v>-1.39</c:v>
                </c:pt>
                <c:pt idx="18">
                  <c:v>-1.57</c:v>
                </c:pt>
                <c:pt idx="19">
                  <c:v>-1.58</c:v>
                </c:pt>
                <c:pt idx="20">
                  <c:v>-1.6</c:v>
                </c:pt>
                <c:pt idx="21">
                  <c:v>-1.6</c:v>
                </c:pt>
                <c:pt idx="22">
                  <c:v>-1.58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91-4585-B7E3-930F8DDEC0B7}"/>
            </c:ext>
          </c:extLst>
        </c:ser>
        <c:ser>
          <c:idx val="2"/>
          <c:order val="2"/>
          <c:tx>
            <c:strRef>
              <c:f>velocities!$D$1</c:f>
              <c:strCache>
                <c:ptCount val="1"/>
                <c:pt idx="0">
                  <c:v>Vel. Down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velocities!$D$2:$D$24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C-4E21-AA7B-23705EC3F5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745071"/>
        <c:axId val="68756111"/>
      </c:lineChart>
      <c:catAx>
        <c:axId val="6874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inter-message 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6111"/>
        <c:crosses val="autoZero"/>
        <c:auto val="1"/>
        <c:lblAlgn val="ctr"/>
        <c:lblOffset val="100"/>
        <c:noMultiLvlLbl val="0"/>
      </c:catAx>
      <c:valAx>
        <c:axId val="6875611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Telemetry with WSSL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94912718082921E-2"/>
          <c:y val="0.12746458735459623"/>
          <c:w val="0.89548249365765209"/>
          <c:h val="0.74399389278674799"/>
        </c:manualLayout>
      </c:layout>
      <c:lineChart>
        <c:grouping val="standard"/>
        <c:varyColors val="0"/>
        <c:ser>
          <c:idx val="0"/>
          <c:order val="0"/>
          <c:tx>
            <c:strRef>
              <c:f>velocitiesWSSL!$B$1</c:f>
              <c:strCache>
                <c:ptCount val="1"/>
                <c:pt idx="0">
                  <c:v>Vel. 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B2-437B-912C-F3EBD3D438E1}"/>
                </c:ext>
              </c:extLst>
            </c:dLbl>
            <c:dLbl>
              <c:idx val="1"/>
              <c:layout>
                <c:manualLayout>
                  <c:x val="-5.0236025510738747E-2"/>
                  <c:y val="1.09701754206794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B2-437B-912C-F3EBD3D438E1}"/>
                </c:ext>
              </c:extLst>
            </c:dLbl>
            <c:dLbl>
              <c:idx val="2"/>
              <c:layout>
                <c:manualLayout>
                  <c:x val="-3.9403465931661052E-2"/>
                  <c:y val="-2.0519930144918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B2-437B-912C-F3EBD3D438E1}"/>
                </c:ext>
              </c:extLst>
            </c:dLbl>
            <c:dLbl>
              <c:idx val="4"/>
              <c:layout>
                <c:manualLayout>
                  <c:x val="-3.3213431886473799E-2"/>
                  <c:y val="-1.8358235376220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B2-437B-912C-F3EBD3D438E1}"/>
                </c:ext>
              </c:extLst>
            </c:dLbl>
            <c:dLbl>
              <c:idx val="8"/>
              <c:layout>
                <c:manualLayout>
                  <c:x val="-3.4760940397770612E-2"/>
                  <c:y val="-1.8358235376219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B2-437B-912C-F3EBD3D438E1}"/>
                </c:ext>
              </c:extLst>
            </c:dLbl>
            <c:dLbl>
              <c:idx val="9"/>
              <c:layout>
                <c:manualLayout>
                  <c:x val="-3.0118414863880175E-2"/>
                  <c:y val="-2.2681624913617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B2-437B-912C-F3EBD3D438E1}"/>
                </c:ext>
              </c:extLst>
            </c:dLbl>
            <c:dLbl>
              <c:idx val="11"/>
              <c:layout>
                <c:manualLayout>
                  <c:x val="-3.3213431886473799E-2"/>
                  <c:y val="-1.6196540607521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B2-437B-912C-F3EBD3D438E1}"/>
                </c:ext>
              </c:extLst>
            </c:dLbl>
            <c:dLbl>
              <c:idx val="16"/>
              <c:layout>
                <c:manualLayout>
                  <c:x val="-1.4643329750912169E-2"/>
                  <c:y val="-1.4034845838822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AD-45DA-8D6E-908283B4E5B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AD-45DA-8D6E-908283B4E5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velocitiesWSSL!$A$24:$A$43</c:f>
              <c:numCache>
                <c:formatCode>0.0</c:formatCode>
                <c:ptCount val="20"/>
                <c:pt idx="0">
                  <c:v>0</c:v>
                </c:pt>
                <c:pt idx="1">
                  <c:v>1001.61</c:v>
                </c:pt>
                <c:pt idx="2">
                  <c:v>2000</c:v>
                </c:pt>
                <c:pt idx="3">
                  <c:v>1000.1</c:v>
                </c:pt>
                <c:pt idx="4">
                  <c:v>1000.4</c:v>
                </c:pt>
                <c:pt idx="5">
                  <c:v>1000.29</c:v>
                </c:pt>
                <c:pt idx="6">
                  <c:v>1000.5</c:v>
                </c:pt>
                <c:pt idx="7">
                  <c:v>1000.28</c:v>
                </c:pt>
                <c:pt idx="8">
                  <c:v>2001.39</c:v>
                </c:pt>
                <c:pt idx="9">
                  <c:v>999.92</c:v>
                </c:pt>
                <c:pt idx="10">
                  <c:v>1000.94</c:v>
                </c:pt>
                <c:pt idx="11">
                  <c:v>1000.18</c:v>
                </c:pt>
                <c:pt idx="12">
                  <c:v>1000.47</c:v>
                </c:pt>
                <c:pt idx="13">
                  <c:v>1000.33</c:v>
                </c:pt>
                <c:pt idx="14">
                  <c:v>1000.33</c:v>
                </c:pt>
                <c:pt idx="15">
                  <c:v>1000.36</c:v>
                </c:pt>
                <c:pt idx="16">
                  <c:v>1000.57</c:v>
                </c:pt>
                <c:pt idx="17">
                  <c:v>1000.32</c:v>
                </c:pt>
                <c:pt idx="18">
                  <c:v>1000.35</c:v>
                </c:pt>
                <c:pt idx="19">
                  <c:v>1000.43</c:v>
                </c:pt>
              </c:numCache>
            </c:numRef>
          </c:cat>
          <c:val>
            <c:numRef>
              <c:f>velocitiesWSSL!$B$2:$B$21</c:f>
              <c:numCache>
                <c:formatCode>General</c:formatCode>
                <c:ptCount val="20"/>
                <c:pt idx="0">
                  <c:v>0.84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</c:v>
                </c:pt>
                <c:pt idx="7">
                  <c:v>0.67</c:v>
                </c:pt>
                <c:pt idx="8">
                  <c:v>0.67</c:v>
                </c:pt>
                <c:pt idx="9">
                  <c:v>0.67</c:v>
                </c:pt>
                <c:pt idx="10">
                  <c:v>0.67</c:v>
                </c:pt>
                <c:pt idx="11">
                  <c:v>0.67</c:v>
                </c:pt>
                <c:pt idx="12">
                  <c:v>0.67</c:v>
                </c:pt>
                <c:pt idx="13">
                  <c:v>0.67</c:v>
                </c:pt>
                <c:pt idx="14">
                  <c:v>1.17</c:v>
                </c:pt>
                <c:pt idx="15">
                  <c:v>0.77</c:v>
                </c:pt>
                <c:pt idx="16">
                  <c:v>0.12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AD-45DA-8D6E-908283B4E5B7}"/>
            </c:ext>
          </c:extLst>
        </c:ser>
        <c:ser>
          <c:idx val="1"/>
          <c:order val="1"/>
          <c:tx>
            <c:strRef>
              <c:f>velocitiesWSSL!$C$1</c:f>
              <c:strCache>
                <c:ptCount val="1"/>
                <c:pt idx="0">
                  <c:v>Vel. 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layout>
                <c:manualLayout>
                  <c:x val="1.795109873104302E-3"/>
                  <c:y val="1.4034845838822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AD-45DA-8D6E-908283B4E5B7}"/>
                </c:ext>
              </c:extLst>
            </c:dLbl>
            <c:dLbl>
              <c:idx val="16"/>
              <c:layout>
                <c:manualLayout>
                  <c:x val="-1.0151655834107088E-2"/>
                  <c:y val="2.0519930144918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AD-45DA-8D6E-908283B4E5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velocitiesWSSL!$A$24:$A$43</c:f>
              <c:numCache>
                <c:formatCode>0.0</c:formatCode>
                <c:ptCount val="20"/>
                <c:pt idx="0">
                  <c:v>0</c:v>
                </c:pt>
                <c:pt idx="1">
                  <c:v>1001.61</c:v>
                </c:pt>
                <c:pt idx="2">
                  <c:v>2000</c:v>
                </c:pt>
                <c:pt idx="3">
                  <c:v>1000.1</c:v>
                </c:pt>
                <c:pt idx="4">
                  <c:v>1000.4</c:v>
                </c:pt>
                <c:pt idx="5">
                  <c:v>1000.29</c:v>
                </c:pt>
                <c:pt idx="6">
                  <c:v>1000.5</c:v>
                </c:pt>
                <c:pt idx="7">
                  <c:v>1000.28</c:v>
                </c:pt>
                <c:pt idx="8">
                  <c:v>2001.39</c:v>
                </c:pt>
                <c:pt idx="9">
                  <c:v>999.92</c:v>
                </c:pt>
                <c:pt idx="10">
                  <c:v>1000.94</c:v>
                </c:pt>
                <c:pt idx="11">
                  <c:v>1000.18</c:v>
                </c:pt>
                <c:pt idx="12">
                  <c:v>1000.47</c:v>
                </c:pt>
                <c:pt idx="13">
                  <c:v>1000.33</c:v>
                </c:pt>
                <c:pt idx="14">
                  <c:v>1000.33</c:v>
                </c:pt>
                <c:pt idx="15">
                  <c:v>1000.36</c:v>
                </c:pt>
                <c:pt idx="16">
                  <c:v>1000.57</c:v>
                </c:pt>
                <c:pt idx="17">
                  <c:v>1000.32</c:v>
                </c:pt>
                <c:pt idx="18">
                  <c:v>1000.35</c:v>
                </c:pt>
                <c:pt idx="19">
                  <c:v>1000.43</c:v>
                </c:pt>
              </c:numCache>
            </c:numRef>
          </c:cat>
          <c:val>
            <c:numRef>
              <c:f>velocitiesWSSL!$C$2:$C$21</c:f>
              <c:numCache>
                <c:formatCode>General</c:formatCode>
                <c:ptCount val="20"/>
                <c:pt idx="0">
                  <c:v>-0.9</c:v>
                </c:pt>
                <c:pt idx="1">
                  <c:v>-0.72</c:v>
                </c:pt>
                <c:pt idx="2">
                  <c:v>-0.72</c:v>
                </c:pt>
                <c:pt idx="3">
                  <c:v>-0.72</c:v>
                </c:pt>
                <c:pt idx="4">
                  <c:v>-0.71</c:v>
                </c:pt>
                <c:pt idx="5">
                  <c:v>-0.71</c:v>
                </c:pt>
                <c:pt idx="6">
                  <c:v>-0.72</c:v>
                </c:pt>
                <c:pt idx="7">
                  <c:v>-0.74</c:v>
                </c:pt>
                <c:pt idx="8">
                  <c:v>-0.74</c:v>
                </c:pt>
                <c:pt idx="9">
                  <c:v>-0.74</c:v>
                </c:pt>
                <c:pt idx="10">
                  <c:v>-0.74</c:v>
                </c:pt>
                <c:pt idx="11">
                  <c:v>-0.74</c:v>
                </c:pt>
                <c:pt idx="12">
                  <c:v>-0.74</c:v>
                </c:pt>
                <c:pt idx="13">
                  <c:v>-0.74</c:v>
                </c:pt>
                <c:pt idx="14">
                  <c:v>-1.62</c:v>
                </c:pt>
                <c:pt idx="15">
                  <c:v>-1.08</c:v>
                </c:pt>
                <c:pt idx="16">
                  <c:v>-0.2</c:v>
                </c:pt>
                <c:pt idx="17">
                  <c:v>-0.01</c:v>
                </c:pt>
                <c:pt idx="18">
                  <c:v>-0.02</c:v>
                </c:pt>
                <c:pt idx="19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AD-45DA-8D6E-908283B4E5B7}"/>
            </c:ext>
          </c:extLst>
        </c:ser>
        <c:ser>
          <c:idx val="2"/>
          <c:order val="2"/>
          <c:tx>
            <c:strRef>
              <c:f>velocitiesWSSL!$D$1</c:f>
              <c:strCache>
                <c:ptCount val="1"/>
                <c:pt idx="0">
                  <c:v>Vel. Down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8"/>
              <c:layout>
                <c:manualLayout>
                  <c:x val="-8.4532957057248063E-3"/>
                  <c:y val="-3.1328403988412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AD-45DA-8D6E-908283B4E5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velocitiesWSSL!$A$24:$A$43</c:f>
              <c:numCache>
                <c:formatCode>0.0</c:formatCode>
                <c:ptCount val="20"/>
                <c:pt idx="0">
                  <c:v>0</c:v>
                </c:pt>
                <c:pt idx="1">
                  <c:v>1001.61</c:v>
                </c:pt>
                <c:pt idx="2">
                  <c:v>2000</c:v>
                </c:pt>
                <c:pt idx="3">
                  <c:v>1000.1</c:v>
                </c:pt>
                <c:pt idx="4">
                  <c:v>1000.4</c:v>
                </c:pt>
                <c:pt idx="5">
                  <c:v>1000.29</c:v>
                </c:pt>
                <c:pt idx="6">
                  <c:v>1000.5</c:v>
                </c:pt>
                <c:pt idx="7">
                  <c:v>1000.28</c:v>
                </c:pt>
                <c:pt idx="8">
                  <c:v>2001.39</c:v>
                </c:pt>
                <c:pt idx="9">
                  <c:v>999.92</c:v>
                </c:pt>
                <c:pt idx="10">
                  <c:v>1000.94</c:v>
                </c:pt>
                <c:pt idx="11">
                  <c:v>1000.18</c:v>
                </c:pt>
                <c:pt idx="12">
                  <c:v>1000.47</c:v>
                </c:pt>
                <c:pt idx="13">
                  <c:v>1000.33</c:v>
                </c:pt>
                <c:pt idx="14">
                  <c:v>1000.33</c:v>
                </c:pt>
                <c:pt idx="15">
                  <c:v>1000.36</c:v>
                </c:pt>
                <c:pt idx="16">
                  <c:v>1000.57</c:v>
                </c:pt>
                <c:pt idx="17">
                  <c:v>1000.32</c:v>
                </c:pt>
                <c:pt idx="18">
                  <c:v>1000.35</c:v>
                </c:pt>
                <c:pt idx="19">
                  <c:v>1000.43</c:v>
                </c:pt>
              </c:numCache>
            </c:numRef>
          </c:cat>
          <c:val>
            <c:numRef>
              <c:f>velocitiesWSSL!$D$2:$D$21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</c:v>
                </c:pt>
                <c:pt idx="17">
                  <c:v>0.57999999999999996</c:v>
                </c:pt>
                <c:pt idx="18">
                  <c:v>0.01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AD-45DA-8D6E-908283B4E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745071"/>
        <c:axId val="68756111"/>
      </c:lineChart>
      <c:catAx>
        <c:axId val="6874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inter-message 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6111"/>
        <c:crosses val="autoZero"/>
        <c:auto val="1"/>
        <c:lblAlgn val="ctr"/>
        <c:lblOffset val="100"/>
        <c:noMultiLvlLbl val="0"/>
      </c:catAx>
      <c:valAx>
        <c:axId val="6875611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ysClr val="windowText" lastClr="000000"/>
                </a:solidFill>
              </a:rPr>
              <a:t>WSSL delay detection for 100 messages - ADACORSA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delays!$B$1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CC-4CF2-93CC-296CFC9CAA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CC-4CF2-93CC-296CFC9CAA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CC-4CF2-93CC-296CFC9CAA8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CC-4CF2-93CC-296CFC9CAA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CC-4CF2-93CC-296CFC9CAA8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CC-4CF2-93CC-296CFC9CAA8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CC-4CF2-93CC-296CFC9CAA8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CC-4CF2-93CC-296CFC9CAA8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CC-4CF2-93CC-296CFC9CAA8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CC-4CF2-93CC-296CFC9CAA8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CC-4CF2-93CC-296CFC9CAA8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CC-4CF2-93CC-296CFC9CAA8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CC-4CF2-93CC-296CFC9CAA8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CC-4CF2-93CC-296CFC9CAA8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CC-4CF2-93CC-296CFC9CAA8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CC-4CF2-93CC-296CFC9CAA8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BCC-4CF2-93CC-296CFC9CAA8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CC-4CF2-93CC-296CFC9CAA8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BCC-4CF2-93CC-296CFC9CAA8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CC-4CF2-93CC-296CFC9CAA8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BCC-4CF2-93CC-296CFC9CAA8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BCC-4CF2-93CC-296CFC9CAA8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BCC-4CF2-93CC-296CFC9CAA8D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BCC-4CF2-93CC-296CFC9CAA8D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BCC-4CF2-93CC-296CFC9CAA8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BCC-4CF2-93CC-296CFC9CAA8D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BCC-4CF2-93CC-296CFC9CAA8D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BCC-4CF2-93CC-296CFC9CAA8D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BCC-4CF2-93CC-296CFC9CAA8D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BCC-4CF2-93CC-296CFC9CAA8D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BCC-4CF2-93CC-296CFC9CAA8D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BCC-4CF2-93CC-296CFC9CAA8D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BCC-4CF2-93CC-296CFC9CAA8D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BCC-4CF2-93CC-296CFC9CAA8D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BCC-4CF2-93CC-296CFC9CAA8D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BCC-4CF2-93CC-296CFC9CAA8D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BCC-4CF2-93CC-296CFC9CAA8D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BCC-4CF2-93CC-296CFC9CAA8D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BCC-4CF2-93CC-296CFC9CAA8D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BCC-4CF2-93CC-296CFC9CAA8D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BCC-4CF2-93CC-296CFC9CAA8D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BCC-4CF2-93CC-296CFC9CAA8D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BCC-4CF2-93CC-296CFC9CAA8D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BCC-4CF2-93CC-296CFC9CAA8D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BCC-4CF2-93CC-296CFC9CAA8D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BCC-4CF2-93CC-296CFC9CAA8D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BCC-4CF2-93CC-296CFC9CAA8D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BCC-4CF2-93CC-296CFC9CAA8D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CC-4CF2-93CC-296CFC9CAA8D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BCC-4CF2-93CC-296CFC9CAA8D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CC-4CF2-93CC-296CFC9CAA8D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BCC-4CF2-93CC-296CFC9CAA8D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CC-4CF2-93CC-296CFC9CAA8D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BCC-4CF2-93CC-296CFC9CAA8D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CC-4CF2-93CC-296CFC9CAA8D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BCC-4CF2-93CC-296CFC9CAA8D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BCC-4CF2-93CC-296CFC9CAA8D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BCC-4CF2-93CC-296CFC9CAA8D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BCC-4CF2-93CC-296CFC9CAA8D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BCC-4CF2-93CC-296CFC9CAA8D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BCC-4CF2-93CC-296CFC9CAA8D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BCC-4CF2-93CC-296CFC9CAA8D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BCC-4CF2-93CC-296CFC9CAA8D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BCC-4CF2-93CC-296CFC9CAA8D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BCC-4CF2-93CC-296CFC9CAA8D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BCC-4CF2-93CC-296CFC9CAA8D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BCC-4CF2-93CC-296CFC9CAA8D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BCC-4CF2-93CC-296CFC9CAA8D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BCC-4CF2-93CC-296CFC9CAA8D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BCC-4CF2-93CC-296CFC9CAA8D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BCC-4CF2-93CC-296CFC9CAA8D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BCC-4CF2-93CC-296CFC9CAA8D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BCC-4CF2-93CC-296CFC9CAA8D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BCC-4CF2-93CC-296CFC9CAA8D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BCC-4CF2-93CC-296CFC9CAA8D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BCC-4CF2-93CC-296CFC9CAA8D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BCC-4CF2-93CC-296CFC9CAA8D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BCC-4CF2-93CC-296CFC9CAA8D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BCC-4CF2-93CC-296CFC9CAA8D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ABCC-4CF2-93CC-296CFC9CAA8D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BCC-4CF2-93CC-296CFC9CAA8D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BCC-4CF2-93CC-296CFC9CAA8D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BCC-4CF2-93CC-296CFC9CAA8D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BCC-4CF2-93CC-296CFC9CAA8D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BCC-4CF2-93CC-296CFC9CAA8D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BCC-4CF2-93CC-296CFC9CAA8D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ABCC-4CF2-93CC-296CFC9CAA8D}"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ABCC-4CF2-93CC-296CFC9CAA8D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ABCC-4CF2-93CC-296CFC9CAA8D}"/>
                </c:ext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ABCC-4CF2-93CC-296CFC9CAA8D}"/>
                </c:ext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ABCC-4CF2-93CC-296CFC9CA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delays!$A$2:$A$101</c:f>
              <c:strCache>
                <c:ptCount val="100"/>
                <c:pt idx="0">
                  <c:v>Delay_1</c:v>
                </c:pt>
                <c:pt idx="1">
                  <c:v>Delay_2</c:v>
                </c:pt>
                <c:pt idx="2">
                  <c:v>Delay_3</c:v>
                </c:pt>
                <c:pt idx="3">
                  <c:v>Delay_4</c:v>
                </c:pt>
                <c:pt idx="4">
                  <c:v>Delay_5</c:v>
                </c:pt>
                <c:pt idx="5">
                  <c:v>Delay_6</c:v>
                </c:pt>
                <c:pt idx="6">
                  <c:v>Delay_7</c:v>
                </c:pt>
                <c:pt idx="7">
                  <c:v>Delay_8</c:v>
                </c:pt>
                <c:pt idx="8">
                  <c:v>Delay_9</c:v>
                </c:pt>
                <c:pt idx="9">
                  <c:v>Delay_10</c:v>
                </c:pt>
                <c:pt idx="10">
                  <c:v>Delay_11</c:v>
                </c:pt>
                <c:pt idx="11">
                  <c:v>Delay_12</c:v>
                </c:pt>
                <c:pt idx="12">
                  <c:v>Delay_13</c:v>
                </c:pt>
                <c:pt idx="13">
                  <c:v>Delay_14</c:v>
                </c:pt>
                <c:pt idx="14">
                  <c:v>Delay_15</c:v>
                </c:pt>
                <c:pt idx="15">
                  <c:v>Delay_16</c:v>
                </c:pt>
                <c:pt idx="16">
                  <c:v>Delay_17</c:v>
                </c:pt>
                <c:pt idx="17">
                  <c:v>Delay_18</c:v>
                </c:pt>
                <c:pt idx="18">
                  <c:v>Delay_19</c:v>
                </c:pt>
                <c:pt idx="19">
                  <c:v>Delay_20</c:v>
                </c:pt>
                <c:pt idx="20">
                  <c:v>Delay_21</c:v>
                </c:pt>
                <c:pt idx="21">
                  <c:v>Delay_22</c:v>
                </c:pt>
                <c:pt idx="22">
                  <c:v>Delay_23</c:v>
                </c:pt>
                <c:pt idx="23">
                  <c:v>Delay_24</c:v>
                </c:pt>
                <c:pt idx="24">
                  <c:v>Delay_25</c:v>
                </c:pt>
                <c:pt idx="25">
                  <c:v>Delay_26</c:v>
                </c:pt>
                <c:pt idx="26">
                  <c:v>Delay_27</c:v>
                </c:pt>
                <c:pt idx="27">
                  <c:v>Delay_28</c:v>
                </c:pt>
                <c:pt idx="28">
                  <c:v>Delay_29</c:v>
                </c:pt>
                <c:pt idx="29">
                  <c:v>Delay_30</c:v>
                </c:pt>
                <c:pt idx="30">
                  <c:v>Delay_31</c:v>
                </c:pt>
                <c:pt idx="31">
                  <c:v>Delay_32</c:v>
                </c:pt>
                <c:pt idx="32">
                  <c:v>Delay_33</c:v>
                </c:pt>
                <c:pt idx="33">
                  <c:v>Delay_34</c:v>
                </c:pt>
                <c:pt idx="34">
                  <c:v>Delay_35</c:v>
                </c:pt>
                <c:pt idx="35">
                  <c:v>Delay_36</c:v>
                </c:pt>
                <c:pt idx="36">
                  <c:v>Delay_37</c:v>
                </c:pt>
                <c:pt idx="37">
                  <c:v>Delay_38</c:v>
                </c:pt>
                <c:pt idx="38">
                  <c:v>Delay_39</c:v>
                </c:pt>
                <c:pt idx="39">
                  <c:v>Delay_40</c:v>
                </c:pt>
                <c:pt idx="40">
                  <c:v>Delay_41</c:v>
                </c:pt>
                <c:pt idx="41">
                  <c:v>Delay_42</c:v>
                </c:pt>
                <c:pt idx="42">
                  <c:v>Delay_43</c:v>
                </c:pt>
                <c:pt idx="43">
                  <c:v>Delay_44</c:v>
                </c:pt>
                <c:pt idx="44">
                  <c:v>Delay_45</c:v>
                </c:pt>
                <c:pt idx="45">
                  <c:v>Delay_46</c:v>
                </c:pt>
                <c:pt idx="46">
                  <c:v>Delay_47</c:v>
                </c:pt>
                <c:pt idx="47">
                  <c:v>Delay_48</c:v>
                </c:pt>
                <c:pt idx="48">
                  <c:v>Delay_49</c:v>
                </c:pt>
                <c:pt idx="49">
                  <c:v>Delay_50</c:v>
                </c:pt>
                <c:pt idx="50">
                  <c:v>Delay_51</c:v>
                </c:pt>
                <c:pt idx="51">
                  <c:v>Delay_52</c:v>
                </c:pt>
                <c:pt idx="52">
                  <c:v>Delay_53</c:v>
                </c:pt>
                <c:pt idx="53">
                  <c:v>Delay_54</c:v>
                </c:pt>
                <c:pt idx="54">
                  <c:v>Delay_55</c:v>
                </c:pt>
                <c:pt idx="55">
                  <c:v>Delay_56</c:v>
                </c:pt>
                <c:pt idx="56">
                  <c:v>Delay_57</c:v>
                </c:pt>
                <c:pt idx="57">
                  <c:v>Delay_58</c:v>
                </c:pt>
                <c:pt idx="58">
                  <c:v>Delay_59</c:v>
                </c:pt>
                <c:pt idx="59">
                  <c:v>Delay_60</c:v>
                </c:pt>
                <c:pt idx="60">
                  <c:v>Delay_61</c:v>
                </c:pt>
                <c:pt idx="61">
                  <c:v>Delay_62</c:v>
                </c:pt>
                <c:pt idx="62">
                  <c:v>Delay_63</c:v>
                </c:pt>
                <c:pt idx="63">
                  <c:v>Delay_64</c:v>
                </c:pt>
                <c:pt idx="64">
                  <c:v>Delay_65</c:v>
                </c:pt>
                <c:pt idx="65">
                  <c:v>Delay_66</c:v>
                </c:pt>
                <c:pt idx="66">
                  <c:v>Delay_67</c:v>
                </c:pt>
                <c:pt idx="67">
                  <c:v>Delay_68</c:v>
                </c:pt>
                <c:pt idx="68">
                  <c:v>Delay_69</c:v>
                </c:pt>
                <c:pt idx="69">
                  <c:v>Delay_70</c:v>
                </c:pt>
                <c:pt idx="70">
                  <c:v>Delay_71</c:v>
                </c:pt>
                <c:pt idx="71">
                  <c:v>Delay_72</c:v>
                </c:pt>
                <c:pt idx="72">
                  <c:v>Delay_73</c:v>
                </c:pt>
                <c:pt idx="73">
                  <c:v>Delay_74</c:v>
                </c:pt>
                <c:pt idx="74">
                  <c:v>Delay_75</c:v>
                </c:pt>
                <c:pt idx="75">
                  <c:v>Delay_76</c:v>
                </c:pt>
                <c:pt idx="76">
                  <c:v>Delay_77</c:v>
                </c:pt>
                <c:pt idx="77">
                  <c:v>Delay_78</c:v>
                </c:pt>
                <c:pt idx="78">
                  <c:v>Delay_79</c:v>
                </c:pt>
                <c:pt idx="79">
                  <c:v>Delay_80</c:v>
                </c:pt>
                <c:pt idx="80">
                  <c:v>Delay_81</c:v>
                </c:pt>
                <c:pt idx="81">
                  <c:v>Delay_82</c:v>
                </c:pt>
                <c:pt idx="82">
                  <c:v>Delay_83</c:v>
                </c:pt>
                <c:pt idx="83">
                  <c:v>Delay_84</c:v>
                </c:pt>
                <c:pt idx="84">
                  <c:v>Delay_85</c:v>
                </c:pt>
                <c:pt idx="85">
                  <c:v>Delay_86</c:v>
                </c:pt>
                <c:pt idx="86">
                  <c:v>Delay_87</c:v>
                </c:pt>
                <c:pt idx="87">
                  <c:v>Delay_88</c:v>
                </c:pt>
                <c:pt idx="88">
                  <c:v>Delay_89</c:v>
                </c:pt>
                <c:pt idx="89">
                  <c:v>Delay_90</c:v>
                </c:pt>
                <c:pt idx="90">
                  <c:v>Delay_91</c:v>
                </c:pt>
                <c:pt idx="91">
                  <c:v>Delay_92</c:v>
                </c:pt>
                <c:pt idx="92">
                  <c:v>Delay_93</c:v>
                </c:pt>
                <c:pt idx="93">
                  <c:v>Delay_94</c:v>
                </c:pt>
                <c:pt idx="94">
                  <c:v>Delay_95</c:v>
                </c:pt>
                <c:pt idx="95">
                  <c:v>Delay_96</c:v>
                </c:pt>
                <c:pt idx="96">
                  <c:v>Delay_97</c:v>
                </c:pt>
                <c:pt idx="97">
                  <c:v>Delay_98</c:v>
                </c:pt>
                <c:pt idx="98">
                  <c:v>Delay_99</c:v>
                </c:pt>
                <c:pt idx="99">
                  <c:v>Delay_100</c:v>
                </c:pt>
              </c:strCache>
            </c:strRef>
          </c:cat>
          <c:val>
            <c:numRef>
              <c:f>delays!$B$2:$B$101</c:f>
              <c:numCache>
                <c:formatCode>General</c:formatCode>
                <c:ptCount val="100"/>
                <c:pt idx="0">
                  <c:v>0</c:v>
                </c:pt>
                <c:pt idx="1">
                  <c:v>1253</c:v>
                </c:pt>
                <c:pt idx="2">
                  <c:v>1375</c:v>
                </c:pt>
                <c:pt idx="3">
                  <c:v>1288</c:v>
                </c:pt>
                <c:pt idx="4">
                  <c:v>1264</c:v>
                </c:pt>
                <c:pt idx="5">
                  <c:v>1275</c:v>
                </c:pt>
                <c:pt idx="6">
                  <c:v>1280</c:v>
                </c:pt>
                <c:pt idx="7">
                  <c:v>1290</c:v>
                </c:pt>
                <c:pt idx="8">
                  <c:v>1501</c:v>
                </c:pt>
                <c:pt idx="9">
                  <c:v>1429</c:v>
                </c:pt>
                <c:pt idx="10">
                  <c:v>12443</c:v>
                </c:pt>
                <c:pt idx="11">
                  <c:v>1341</c:v>
                </c:pt>
                <c:pt idx="12">
                  <c:v>1405</c:v>
                </c:pt>
                <c:pt idx="13">
                  <c:v>1531</c:v>
                </c:pt>
                <c:pt idx="14">
                  <c:v>1366</c:v>
                </c:pt>
                <c:pt idx="15">
                  <c:v>1322</c:v>
                </c:pt>
                <c:pt idx="16">
                  <c:v>1340</c:v>
                </c:pt>
                <c:pt idx="17">
                  <c:v>1389</c:v>
                </c:pt>
                <c:pt idx="18">
                  <c:v>1384</c:v>
                </c:pt>
                <c:pt idx="19">
                  <c:v>1302</c:v>
                </c:pt>
                <c:pt idx="20">
                  <c:v>1283</c:v>
                </c:pt>
                <c:pt idx="21">
                  <c:v>12354</c:v>
                </c:pt>
                <c:pt idx="22">
                  <c:v>1292</c:v>
                </c:pt>
                <c:pt idx="23">
                  <c:v>1262</c:v>
                </c:pt>
                <c:pt idx="24">
                  <c:v>1262</c:v>
                </c:pt>
                <c:pt idx="25">
                  <c:v>1244</c:v>
                </c:pt>
                <c:pt idx="26">
                  <c:v>1241</c:v>
                </c:pt>
                <c:pt idx="27">
                  <c:v>1258</c:v>
                </c:pt>
                <c:pt idx="28">
                  <c:v>1263</c:v>
                </c:pt>
                <c:pt idx="29">
                  <c:v>1275</c:v>
                </c:pt>
                <c:pt idx="30">
                  <c:v>1280</c:v>
                </c:pt>
                <c:pt idx="31">
                  <c:v>1278</c:v>
                </c:pt>
                <c:pt idx="32">
                  <c:v>12360</c:v>
                </c:pt>
                <c:pt idx="33">
                  <c:v>1321</c:v>
                </c:pt>
                <c:pt idx="34">
                  <c:v>1285</c:v>
                </c:pt>
                <c:pt idx="35">
                  <c:v>1294</c:v>
                </c:pt>
                <c:pt idx="36">
                  <c:v>1274</c:v>
                </c:pt>
                <c:pt idx="37">
                  <c:v>1267</c:v>
                </c:pt>
                <c:pt idx="38">
                  <c:v>1281</c:v>
                </c:pt>
                <c:pt idx="39">
                  <c:v>1269</c:v>
                </c:pt>
                <c:pt idx="40">
                  <c:v>1282</c:v>
                </c:pt>
                <c:pt idx="41">
                  <c:v>1283</c:v>
                </c:pt>
                <c:pt idx="42">
                  <c:v>1293</c:v>
                </c:pt>
                <c:pt idx="43">
                  <c:v>12370</c:v>
                </c:pt>
                <c:pt idx="44">
                  <c:v>1331</c:v>
                </c:pt>
                <c:pt idx="45">
                  <c:v>1305</c:v>
                </c:pt>
                <c:pt idx="46">
                  <c:v>1291</c:v>
                </c:pt>
                <c:pt idx="47">
                  <c:v>1294</c:v>
                </c:pt>
                <c:pt idx="48">
                  <c:v>1376</c:v>
                </c:pt>
                <c:pt idx="49">
                  <c:v>1350</c:v>
                </c:pt>
                <c:pt idx="50">
                  <c:v>1330</c:v>
                </c:pt>
                <c:pt idx="51">
                  <c:v>1312</c:v>
                </c:pt>
                <c:pt idx="52">
                  <c:v>1485</c:v>
                </c:pt>
                <c:pt idx="53">
                  <c:v>1463</c:v>
                </c:pt>
                <c:pt idx="54">
                  <c:v>12469</c:v>
                </c:pt>
                <c:pt idx="55">
                  <c:v>1489</c:v>
                </c:pt>
                <c:pt idx="56">
                  <c:v>1309</c:v>
                </c:pt>
                <c:pt idx="57">
                  <c:v>1325</c:v>
                </c:pt>
                <c:pt idx="58">
                  <c:v>1327</c:v>
                </c:pt>
                <c:pt idx="59">
                  <c:v>1323</c:v>
                </c:pt>
                <c:pt idx="60">
                  <c:v>1294</c:v>
                </c:pt>
                <c:pt idx="61">
                  <c:v>1273</c:v>
                </c:pt>
                <c:pt idx="62">
                  <c:v>1278</c:v>
                </c:pt>
                <c:pt idx="63">
                  <c:v>1271</c:v>
                </c:pt>
                <c:pt idx="64">
                  <c:v>1287</c:v>
                </c:pt>
                <c:pt idx="65">
                  <c:v>12489</c:v>
                </c:pt>
                <c:pt idx="66">
                  <c:v>1254</c:v>
                </c:pt>
                <c:pt idx="67">
                  <c:v>1204</c:v>
                </c:pt>
                <c:pt idx="68">
                  <c:v>1217</c:v>
                </c:pt>
                <c:pt idx="69">
                  <c:v>1303</c:v>
                </c:pt>
                <c:pt idx="70">
                  <c:v>1277</c:v>
                </c:pt>
                <c:pt idx="71">
                  <c:v>1297</c:v>
                </c:pt>
                <c:pt idx="72">
                  <c:v>1307</c:v>
                </c:pt>
                <c:pt idx="73">
                  <c:v>1348</c:v>
                </c:pt>
                <c:pt idx="74">
                  <c:v>1500</c:v>
                </c:pt>
                <c:pt idx="75">
                  <c:v>1449</c:v>
                </c:pt>
                <c:pt idx="76">
                  <c:v>12398</c:v>
                </c:pt>
                <c:pt idx="77">
                  <c:v>1491</c:v>
                </c:pt>
                <c:pt idx="78">
                  <c:v>1433</c:v>
                </c:pt>
                <c:pt idx="79">
                  <c:v>1305</c:v>
                </c:pt>
                <c:pt idx="80">
                  <c:v>1302</c:v>
                </c:pt>
                <c:pt idx="81">
                  <c:v>1314</c:v>
                </c:pt>
                <c:pt idx="82">
                  <c:v>1437</c:v>
                </c:pt>
                <c:pt idx="83">
                  <c:v>1532</c:v>
                </c:pt>
                <c:pt idx="84">
                  <c:v>1459</c:v>
                </c:pt>
                <c:pt idx="85">
                  <c:v>1463</c:v>
                </c:pt>
                <c:pt idx="86">
                  <c:v>1331</c:v>
                </c:pt>
                <c:pt idx="87">
                  <c:v>12410</c:v>
                </c:pt>
                <c:pt idx="88">
                  <c:v>1576</c:v>
                </c:pt>
                <c:pt idx="89">
                  <c:v>1531</c:v>
                </c:pt>
                <c:pt idx="90">
                  <c:v>1344</c:v>
                </c:pt>
                <c:pt idx="91">
                  <c:v>1323</c:v>
                </c:pt>
                <c:pt idx="92">
                  <c:v>1345</c:v>
                </c:pt>
                <c:pt idx="93">
                  <c:v>1395</c:v>
                </c:pt>
                <c:pt idx="94">
                  <c:v>1396</c:v>
                </c:pt>
                <c:pt idx="95">
                  <c:v>1400</c:v>
                </c:pt>
                <c:pt idx="96">
                  <c:v>1473</c:v>
                </c:pt>
                <c:pt idx="97">
                  <c:v>1450</c:v>
                </c:pt>
                <c:pt idx="98">
                  <c:v>12405</c:v>
                </c:pt>
                <c:pt idx="99">
                  <c:v>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BCC-4CF2-93CC-296CFC9CAA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9896576"/>
        <c:axId val="969895744"/>
      </c:lineChart>
      <c:catAx>
        <c:axId val="9698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574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969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aseline="0">
                    <a:solidFill>
                      <a:sysClr val="windowText" lastClr="000000"/>
                    </a:solidFill>
                  </a:rPr>
                  <a:t>Time (us)</a:t>
                </a:r>
              </a:p>
            </c:rich>
          </c:tx>
          <c:layout>
            <c:manualLayout>
              <c:xMode val="edge"/>
              <c:yMode val="edge"/>
              <c:x val="5.6753688989784334E-3"/>
              <c:y val="0.41201649568126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53</xdr:row>
      <xdr:rowOff>70274</xdr:rowOff>
    </xdr:from>
    <xdr:to>
      <xdr:col>11</xdr:col>
      <xdr:colOff>2118</xdr:colOff>
      <xdr:row>75</xdr:row>
      <xdr:rowOff>29633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5DA45B-D052-4363-AE15-D85E6DFBC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308187</xdr:colOff>
      <xdr:row>25</xdr:row>
      <xdr:rowOff>165311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FDC54A-A828-4CC4-ADE7-C634767C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421428</xdr:colOff>
      <xdr:row>10</xdr:row>
      <xdr:rowOff>11006</xdr:rowOff>
    </xdr:from>
    <xdr:to>
      <xdr:col>16</xdr:col>
      <xdr:colOff>121708</xdr:colOff>
      <xdr:row>25</xdr:row>
      <xdr:rowOff>158326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7D27FB-33AD-404B-ACDA-94BADABD8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129540</xdr:rowOff>
    </xdr:from>
    <xdr:to>
      <xdr:col>20</xdr:col>
      <xdr:colOff>533400</xdr:colOff>
      <xdr:row>32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FF73CD-D16E-4256-8DB2-28B94CFEB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152400</xdr:colOff>
      <xdr:row>33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A0FB91-DA6B-4990-AE7D-3C14E5687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142875</xdr:rowOff>
    </xdr:from>
    <xdr:to>
      <xdr:col>25</xdr:col>
      <xdr:colOff>224790</xdr:colOff>
      <xdr:row>43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36F35-8512-4301-A2C5-5AF4076BF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d57\Desktop\Mestrado_ISEP\ADACORSA\WSSL\database\tests_wssl_class.xlsx" TargetMode="External"/><Relationship Id="rId1" Type="http://schemas.openxmlformats.org/officeDocument/2006/relationships/externalLinkPath" Target="/Users/kid57/Desktop/Mestrado_ISEP/ADACORSA/WSSL/database/tests_wssl_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MQTT"/>
      <sheetName val="TablesMQTT2"/>
      <sheetName val="Graphs"/>
      <sheetName val="Graphs per msg"/>
      <sheetName val="delays"/>
    </sheetNames>
    <sheetDataSet>
      <sheetData sheetId="0"/>
      <sheetData sheetId="1"/>
      <sheetData sheetId="2"/>
      <sheetData sheetId="3">
        <row r="28">
          <cell r="A28">
            <v>1000</v>
          </cell>
        </row>
        <row r="29">
          <cell r="A29">
            <v>10000</v>
          </cell>
        </row>
        <row r="30">
          <cell r="A30">
            <v>50000</v>
          </cell>
        </row>
        <row r="31">
          <cell r="A31">
            <v>100000</v>
          </cell>
        </row>
      </sheetData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E0DBEF8A-52E6-49AF-A516-FDF9D68DD72B}" autoFormatId="16" applyNumberFormats="0" applyBorderFormats="0" applyFontFormats="0" applyPatternFormats="0" applyAlignmentFormats="0" applyWidthHeightFormats="0">
  <queryTableRefresh nextId="8">
    <queryTableFields count="4">
      <queryTableField id="1" name="Column1" tableColumnId="1"/>
      <queryTableField id="3" name="Column3" tableColumnId="3"/>
      <queryTableField id="5" name="Column5" tableColumnId="5"/>
      <queryTableField id="7" name="Column7" tableColumnId="7"/>
    </queryTableFields>
    <queryTableDeletedFields count="3">
      <deletedField name="Column2"/>
      <deletedField name="Column4"/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4C9E0392-5E57-4ECC-A09A-1FB6D1B6167D}" autoFormatId="16" applyNumberFormats="0" applyBorderFormats="0" applyFontFormats="0" applyPatternFormats="0" applyAlignmentFormats="0" applyWidthHeightFormats="0">
  <queryTableRefresh nextId="8">
    <queryTableFields count="4">
      <queryTableField id="1" name="Column1" tableColumnId="1"/>
      <queryTableField id="3" name="Column3" tableColumnId="3"/>
      <queryTableField id="5" name="Column5" tableColumnId="5"/>
      <queryTableField id="7" name="Column7" tableColumnId="7"/>
    </queryTableFields>
    <queryTableDeletedFields count="3">
      <deletedField name="Column2"/>
      <deletedField name="Column4"/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E38E7C2-8E37-4FA9-8982-C02BACA34B4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8EA8A2-EDD5-4BF1-8F93-1DB2901B5DA4}" name="Tabela_velocities" displayName="Tabela_velocities" ref="A1:D24" tableType="queryTable" totalsRowShown="0">
  <autoFilter ref="A1:D24" xr:uid="{A38EA8A2-EDD5-4BF1-8F93-1DB2901B5DA4}"/>
  <tableColumns count="4">
    <tableColumn id="1" xr3:uid="{6F9E4925-59C3-4883-82B0-7A4A61F8A26E}" uniqueName="1" name="Timestamp (us)" queryTableFieldId="1" dataDxfId="8"/>
    <tableColumn id="3" xr3:uid="{5F6A23D3-5F3B-415A-8A6C-59F2B8FE5455}" uniqueName="3" name="Vel. North" queryTableFieldId="3" dataDxfId="7"/>
    <tableColumn id="5" xr3:uid="{7617EE96-39A0-4E36-96FC-BB4270CB1B80}" uniqueName="5" name="Vel. East" queryTableFieldId="5" dataDxfId="6"/>
    <tableColumn id="7" xr3:uid="{BA615FF0-5272-4052-87DF-931A6666BD46}" uniqueName="7" name="Vel. Down" queryTableFieldId="7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A8AC77-ACF6-4090-ADF0-FAC9FB1F8DF0}" name="Tabela_velocitiesWSSL__2" displayName="Tabela_velocitiesWSSL__2" ref="A1:D21" tableType="queryTable" totalsRowShown="0">
  <autoFilter ref="A1:D21" xr:uid="{40A8AC77-ACF6-4090-ADF0-FAC9FB1F8DF0}"/>
  <tableColumns count="4">
    <tableColumn id="1" xr3:uid="{78B6D57A-8742-4E65-A00A-D709DBD5B8EA}" uniqueName="1" name="Timestamp (us)" queryTableFieldId="1" dataDxfId="4"/>
    <tableColumn id="3" xr3:uid="{638BD99A-5190-4BF8-9E4A-92B843566F28}" uniqueName="3" name="Vel. North" queryTableFieldId="3" dataDxfId="3"/>
    <tableColumn id="5" xr3:uid="{7A38992A-BAB4-4D21-B02B-0C19658F4860}" uniqueName="5" name="Vel. East" queryTableFieldId="5" dataDxfId="2"/>
    <tableColumn id="7" xr3:uid="{A5926895-53C4-4F9B-9A38-FDCFE5D8EF91}" uniqueName="7" name="Vel. Down" queryTableFieldId="7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80F6B-C226-497F-8DD7-D6306D417F52}" name="Tabela_delays" displayName="Tabela_delays" ref="A1:B101" tableType="queryTable" totalsRowShown="0">
  <autoFilter ref="A1:B101" xr:uid="{2FC80F6B-C226-497F-8DD7-D6306D417F52}"/>
  <tableColumns count="2">
    <tableColumn id="1" xr3:uid="{7F69DB32-EB44-41FE-A0DD-274610A81FE3}" uniqueName="1" name="Column1" queryTableFieldId="1" dataDxfId="0"/>
    <tableColumn id="2" xr3:uid="{B14010BB-404A-4315-90CE-B18D394155F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352B-5FF1-41B1-B308-9584CBE457E5}">
  <dimension ref="A1:AK74"/>
  <sheetViews>
    <sheetView topLeftCell="F49" workbookViewId="0">
      <selection activeCell="H75" sqref="H75"/>
    </sheetView>
  </sheetViews>
  <sheetFormatPr defaultRowHeight="13.8"/>
  <cols>
    <col min="1" max="16384" width="8.88671875" style="2"/>
  </cols>
  <sheetData>
    <row r="1" spans="1:37">
      <c r="A1" s="49" t="s">
        <v>0</v>
      </c>
      <c r="B1" s="49"/>
      <c r="C1" s="49"/>
      <c r="D1" s="49"/>
      <c r="E1" s="49"/>
      <c r="F1" s="49"/>
      <c r="G1" s="49"/>
      <c r="H1" s="49"/>
      <c r="I1" s="1"/>
      <c r="J1" s="49" t="s">
        <v>1</v>
      </c>
      <c r="K1" s="49"/>
      <c r="L1" s="49"/>
      <c r="M1" s="49"/>
      <c r="N1" s="49"/>
      <c r="O1" s="49"/>
      <c r="P1" s="49"/>
      <c r="Q1" s="49"/>
      <c r="R1" s="1"/>
      <c r="S1" s="49" t="s">
        <v>2</v>
      </c>
      <c r="T1" s="49"/>
      <c r="U1" s="49"/>
      <c r="V1" s="49"/>
      <c r="W1" s="49"/>
      <c r="X1" s="49"/>
      <c r="Y1" s="49"/>
      <c r="Z1" s="49"/>
      <c r="AA1" s="1"/>
      <c r="AB1" s="49" t="s">
        <v>3</v>
      </c>
      <c r="AC1" s="49"/>
      <c r="AD1" s="49"/>
      <c r="AE1" s="49"/>
      <c r="AF1" s="49"/>
      <c r="AG1" s="49"/>
      <c r="AH1" s="49"/>
      <c r="AI1" s="49"/>
      <c r="AJ1" s="1"/>
      <c r="AK1" s="1"/>
    </row>
    <row r="2" spans="1:37" ht="14.4">
      <c r="A2" s="47" t="s">
        <v>4</v>
      </c>
      <c r="B2" s="50"/>
      <c r="C2" s="48" t="s">
        <v>5</v>
      </c>
      <c r="D2" s="48"/>
      <c r="E2" s="48" t="s">
        <v>6</v>
      </c>
      <c r="F2" s="48"/>
      <c r="G2" s="48" t="s">
        <v>7</v>
      </c>
      <c r="H2" s="48"/>
      <c r="I2" s="1"/>
      <c r="J2" s="47" t="s">
        <v>4</v>
      </c>
      <c r="K2" s="50"/>
      <c r="L2" s="48" t="s">
        <v>5</v>
      </c>
      <c r="M2" s="48"/>
      <c r="N2" s="48" t="s">
        <v>6</v>
      </c>
      <c r="O2" s="48"/>
      <c r="P2" s="48" t="s">
        <v>7</v>
      </c>
      <c r="Q2" s="48"/>
      <c r="R2" s="1"/>
      <c r="S2" s="47" t="s">
        <v>4</v>
      </c>
      <c r="T2" s="50"/>
      <c r="U2" s="48" t="s">
        <v>5</v>
      </c>
      <c r="V2" s="48"/>
      <c r="W2" s="48" t="s">
        <v>6</v>
      </c>
      <c r="X2" s="48"/>
      <c r="Y2" s="48" t="s">
        <v>7</v>
      </c>
      <c r="Z2" s="48"/>
      <c r="AA2" s="1"/>
      <c r="AB2" s="47" t="s">
        <v>4</v>
      </c>
      <c r="AC2" s="50"/>
      <c r="AD2" s="48" t="s">
        <v>5</v>
      </c>
      <c r="AE2" s="48"/>
      <c r="AF2" s="48" t="s">
        <v>6</v>
      </c>
      <c r="AG2" s="48"/>
      <c r="AH2" s="48" t="s">
        <v>7</v>
      </c>
      <c r="AI2" s="48"/>
      <c r="AJ2" s="1"/>
      <c r="AK2" s="1"/>
    </row>
    <row r="3" spans="1:37" ht="43.2">
      <c r="A3" s="6" t="s">
        <v>8</v>
      </c>
      <c r="B3" s="6" t="s">
        <v>9</v>
      </c>
      <c r="C3" s="6" t="s">
        <v>8</v>
      </c>
      <c r="D3" s="6" t="s">
        <v>9</v>
      </c>
      <c r="E3" s="6" t="s">
        <v>8</v>
      </c>
      <c r="F3" s="6" t="s">
        <v>9</v>
      </c>
      <c r="G3" s="6" t="s">
        <v>8</v>
      </c>
      <c r="H3" s="6" t="s">
        <v>9</v>
      </c>
      <c r="I3" s="1"/>
      <c r="J3" s="6" t="s">
        <v>8</v>
      </c>
      <c r="K3" s="6" t="s">
        <v>9</v>
      </c>
      <c r="L3" s="6" t="s">
        <v>8</v>
      </c>
      <c r="M3" s="6" t="s">
        <v>9</v>
      </c>
      <c r="N3" s="6" t="s">
        <v>8</v>
      </c>
      <c r="O3" s="6" t="s">
        <v>9</v>
      </c>
      <c r="P3" s="6" t="s">
        <v>8</v>
      </c>
      <c r="Q3" s="6" t="s">
        <v>9</v>
      </c>
      <c r="R3" s="1"/>
      <c r="S3" s="6" t="s">
        <v>8</v>
      </c>
      <c r="T3" s="6" t="s">
        <v>9</v>
      </c>
      <c r="U3" s="6" t="s">
        <v>8</v>
      </c>
      <c r="V3" s="6" t="s">
        <v>9</v>
      </c>
      <c r="W3" s="6" t="s">
        <v>8</v>
      </c>
      <c r="X3" s="6" t="s">
        <v>9</v>
      </c>
      <c r="Y3" s="6" t="s">
        <v>8</v>
      </c>
      <c r="Z3" s="6" t="s">
        <v>9</v>
      </c>
      <c r="AA3" s="1"/>
      <c r="AB3" s="6" t="s">
        <v>8</v>
      </c>
      <c r="AC3" s="6" t="s">
        <v>9</v>
      </c>
      <c r="AD3" s="6" t="s">
        <v>8</v>
      </c>
      <c r="AE3" s="6" t="s">
        <v>9</v>
      </c>
      <c r="AF3" s="6" t="s">
        <v>8</v>
      </c>
      <c r="AG3" s="6" t="s">
        <v>9</v>
      </c>
      <c r="AH3" s="6" t="s">
        <v>8</v>
      </c>
      <c r="AI3" s="6" t="s">
        <v>9</v>
      </c>
      <c r="AJ3" s="1"/>
      <c r="AK3" s="1"/>
    </row>
    <row r="4" spans="1:37" s="10" customFormat="1" ht="14.4">
      <c r="A4" s="7">
        <v>16788</v>
      </c>
      <c r="B4" s="7">
        <v>16788</v>
      </c>
      <c r="C4" s="8" t="s">
        <v>10</v>
      </c>
      <c r="D4" s="8" t="s">
        <v>10</v>
      </c>
      <c r="E4" s="8" t="s">
        <v>10</v>
      </c>
      <c r="F4" s="8" t="s">
        <v>10</v>
      </c>
      <c r="G4" s="9">
        <v>33835</v>
      </c>
      <c r="H4" s="9">
        <v>33836</v>
      </c>
      <c r="I4" s="8"/>
      <c r="J4" s="7">
        <v>8365</v>
      </c>
      <c r="K4" s="7">
        <v>8364</v>
      </c>
      <c r="L4" s="8" t="s">
        <v>10</v>
      </c>
      <c r="M4" s="8" t="s">
        <v>10</v>
      </c>
      <c r="N4" s="8" t="s">
        <v>10</v>
      </c>
      <c r="O4" s="8" t="s">
        <v>10</v>
      </c>
      <c r="P4" s="9">
        <v>16952</v>
      </c>
      <c r="Q4" s="9">
        <v>16955</v>
      </c>
      <c r="R4" s="8"/>
      <c r="S4" s="7">
        <v>1676</v>
      </c>
      <c r="T4" s="7">
        <v>1675</v>
      </c>
      <c r="U4" s="7">
        <v>1818</v>
      </c>
      <c r="V4" s="7">
        <v>1820</v>
      </c>
      <c r="W4" s="7">
        <v>3320</v>
      </c>
      <c r="X4" s="7">
        <v>3322</v>
      </c>
      <c r="Y4" s="9">
        <v>3413</v>
      </c>
      <c r="Z4" s="9">
        <v>3415</v>
      </c>
      <c r="AA4" s="8"/>
      <c r="AB4" s="7">
        <v>169</v>
      </c>
      <c r="AC4" s="7">
        <v>169</v>
      </c>
      <c r="AD4" s="7">
        <v>202</v>
      </c>
      <c r="AE4" s="7">
        <v>206</v>
      </c>
      <c r="AF4" s="7">
        <v>325</v>
      </c>
      <c r="AG4" s="7">
        <v>328</v>
      </c>
      <c r="AH4" s="9">
        <v>335</v>
      </c>
      <c r="AI4" s="9">
        <v>337</v>
      </c>
      <c r="AJ4" s="8"/>
      <c r="AK4" s="8"/>
    </row>
    <row r="5" spans="1:37" s="10" customFormat="1" ht="14.4">
      <c r="A5" s="7">
        <v>16761</v>
      </c>
      <c r="B5" s="7">
        <v>16760</v>
      </c>
      <c r="C5" s="8" t="s">
        <v>10</v>
      </c>
      <c r="D5" s="8" t="s">
        <v>10</v>
      </c>
      <c r="E5" s="8" t="s">
        <v>10</v>
      </c>
      <c r="F5" s="8" t="s">
        <v>10</v>
      </c>
      <c r="G5" s="9">
        <v>33770</v>
      </c>
      <c r="H5" s="9">
        <v>33771</v>
      </c>
      <c r="I5" s="8"/>
      <c r="J5" s="7">
        <v>8386</v>
      </c>
      <c r="K5" s="7">
        <v>8385</v>
      </c>
      <c r="L5" s="8" t="s">
        <v>10</v>
      </c>
      <c r="M5" s="8" t="s">
        <v>10</v>
      </c>
      <c r="N5" s="8" t="s">
        <v>10</v>
      </c>
      <c r="O5" s="8" t="s">
        <v>10</v>
      </c>
      <c r="P5" s="7">
        <v>16993</v>
      </c>
      <c r="Q5" s="7">
        <v>16995</v>
      </c>
      <c r="R5" s="8"/>
      <c r="S5" s="7">
        <v>1676</v>
      </c>
      <c r="T5" s="7">
        <v>1675</v>
      </c>
      <c r="U5" s="7">
        <v>1829</v>
      </c>
      <c r="V5" s="7">
        <v>1831</v>
      </c>
      <c r="W5" s="7">
        <v>3373</v>
      </c>
      <c r="X5" s="7">
        <v>3376</v>
      </c>
      <c r="Y5" s="7">
        <v>3448</v>
      </c>
      <c r="Z5" s="7">
        <v>3451</v>
      </c>
      <c r="AA5" s="8"/>
      <c r="AB5" s="7">
        <v>178</v>
      </c>
      <c r="AC5" s="7">
        <v>178</v>
      </c>
      <c r="AD5" s="7">
        <v>199</v>
      </c>
      <c r="AE5" s="7">
        <v>201</v>
      </c>
      <c r="AF5" s="7">
        <v>327</v>
      </c>
      <c r="AG5" s="7">
        <v>329</v>
      </c>
      <c r="AH5" s="9">
        <v>347</v>
      </c>
      <c r="AI5" s="7">
        <v>350</v>
      </c>
      <c r="AJ5" s="8"/>
      <c r="AK5" s="8"/>
    </row>
    <row r="6" spans="1:37" s="10" customFormat="1" ht="14.4">
      <c r="A6" s="7">
        <v>16874</v>
      </c>
      <c r="B6" s="7">
        <v>16873</v>
      </c>
      <c r="C6" s="8" t="s">
        <v>10</v>
      </c>
      <c r="D6" s="8" t="s">
        <v>10</v>
      </c>
      <c r="E6" s="8" t="s">
        <v>10</v>
      </c>
      <c r="F6" s="8" t="s">
        <v>10</v>
      </c>
      <c r="G6" s="9">
        <v>33879</v>
      </c>
      <c r="H6" s="9">
        <v>33882</v>
      </c>
      <c r="I6" s="8"/>
      <c r="J6" s="7">
        <v>8394</v>
      </c>
      <c r="K6" s="7">
        <v>8394</v>
      </c>
      <c r="L6" s="8" t="s">
        <v>10</v>
      </c>
      <c r="M6" s="8" t="s">
        <v>10</v>
      </c>
      <c r="N6" s="8" t="s">
        <v>10</v>
      </c>
      <c r="O6" s="8" t="s">
        <v>10</v>
      </c>
      <c r="P6" s="7">
        <v>16899</v>
      </c>
      <c r="Q6" s="7">
        <v>16900</v>
      </c>
      <c r="R6" s="8"/>
      <c r="S6" s="7">
        <v>1685</v>
      </c>
      <c r="T6" s="7">
        <v>1684</v>
      </c>
      <c r="U6" s="7">
        <v>1818</v>
      </c>
      <c r="V6" s="7">
        <v>1821</v>
      </c>
      <c r="W6" s="7">
        <v>3363</v>
      </c>
      <c r="X6" s="7">
        <v>3366</v>
      </c>
      <c r="Y6" s="9">
        <v>3438</v>
      </c>
      <c r="Z6" s="7">
        <v>3441</v>
      </c>
      <c r="AA6" s="8"/>
      <c r="AB6" s="7">
        <v>174</v>
      </c>
      <c r="AC6" s="7">
        <v>174</v>
      </c>
      <c r="AD6" s="7">
        <v>192</v>
      </c>
      <c r="AE6" s="7">
        <v>194</v>
      </c>
      <c r="AF6" s="7">
        <v>337</v>
      </c>
      <c r="AG6" s="7">
        <v>340</v>
      </c>
      <c r="AH6" s="9">
        <v>329</v>
      </c>
      <c r="AI6" s="7">
        <v>332</v>
      </c>
      <c r="AJ6" s="8"/>
      <c r="AK6" s="8"/>
    </row>
    <row r="7" spans="1:37" s="10" customFormat="1" ht="14.4">
      <c r="A7" s="7">
        <v>16744</v>
      </c>
      <c r="B7" s="7">
        <v>16743</v>
      </c>
      <c r="C7" s="8" t="s">
        <v>10</v>
      </c>
      <c r="D7" s="8" t="s">
        <v>10</v>
      </c>
      <c r="E7" s="8" t="s">
        <v>10</v>
      </c>
      <c r="F7" s="8" t="s">
        <v>10</v>
      </c>
      <c r="G7" s="9">
        <v>33893</v>
      </c>
      <c r="H7" s="9">
        <v>33896</v>
      </c>
      <c r="I7" s="8"/>
      <c r="J7" s="7">
        <v>8382</v>
      </c>
      <c r="K7" s="7">
        <v>8382</v>
      </c>
      <c r="L7" s="8" t="s">
        <v>10</v>
      </c>
      <c r="M7" s="8" t="s">
        <v>10</v>
      </c>
      <c r="N7" s="8" t="s">
        <v>10</v>
      </c>
      <c r="O7" s="8" t="s">
        <v>10</v>
      </c>
      <c r="P7" s="7">
        <v>17080</v>
      </c>
      <c r="Q7" s="7">
        <v>17082</v>
      </c>
      <c r="R7" s="8"/>
      <c r="S7" s="7">
        <v>1680</v>
      </c>
      <c r="T7" s="7">
        <v>1679</v>
      </c>
      <c r="U7" s="7">
        <v>1789</v>
      </c>
      <c r="V7" s="7">
        <v>1791</v>
      </c>
      <c r="W7" s="7">
        <v>3313</v>
      </c>
      <c r="X7" s="7">
        <v>3315</v>
      </c>
      <c r="Y7" s="9">
        <v>3413</v>
      </c>
      <c r="Z7" s="7">
        <v>3416</v>
      </c>
      <c r="AA7" s="8"/>
      <c r="AB7" s="7">
        <v>170</v>
      </c>
      <c r="AC7" s="7">
        <v>170</v>
      </c>
      <c r="AD7" s="7">
        <v>188</v>
      </c>
      <c r="AE7" s="7">
        <v>190</v>
      </c>
      <c r="AF7" s="7">
        <v>329</v>
      </c>
      <c r="AG7" s="7">
        <v>332</v>
      </c>
      <c r="AH7" s="9">
        <v>353</v>
      </c>
      <c r="AI7" s="7">
        <v>356</v>
      </c>
      <c r="AJ7" s="8"/>
      <c r="AK7" s="8"/>
    </row>
    <row r="8" spans="1:37" s="10" customFormat="1" ht="14.4">
      <c r="A8" s="7">
        <v>16801</v>
      </c>
      <c r="B8" s="7">
        <v>16801</v>
      </c>
      <c r="C8" s="8" t="s">
        <v>10</v>
      </c>
      <c r="D8" s="8" t="s">
        <v>10</v>
      </c>
      <c r="E8" s="8" t="s">
        <v>10</v>
      </c>
      <c r="F8" s="8" t="s">
        <v>10</v>
      </c>
      <c r="G8" s="9">
        <v>34011</v>
      </c>
      <c r="H8" s="9">
        <v>34013</v>
      </c>
      <c r="I8" s="8"/>
      <c r="J8" s="7">
        <v>8381</v>
      </c>
      <c r="K8" s="7">
        <v>8380</v>
      </c>
      <c r="L8" s="8" t="s">
        <v>10</v>
      </c>
      <c r="M8" s="8" t="s">
        <v>10</v>
      </c>
      <c r="N8" s="8" t="s">
        <v>10</v>
      </c>
      <c r="O8" s="8" t="s">
        <v>10</v>
      </c>
      <c r="P8" s="7">
        <v>16944</v>
      </c>
      <c r="Q8" s="7">
        <v>16946</v>
      </c>
      <c r="R8" s="8"/>
      <c r="S8" s="7">
        <v>1681</v>
      </c>
      <c r="T8" s="7">
        <v>1680</v>
      </c>
      <c r="U8" s="7">
        <v>1815</v>
      </c>
      <c r="V8" s="7">
        <v>1817</v>
      </c>
      <c r="W8" s="7">
        <v>3321</v>
      </c>
      <c r="X8" s="7">
        <v>3323</v>
      </c>
      <c r="Y8" s="7">
        <v>3415</v>
      </c>
      <c r="Z8" s="7">
        <v>3417</v>
      </c>
      <c r="AA8" s="8"/>
      <c r="AB8" s="7">
        <v>170</v>
      </c>
      <c r="AC8" s="7">
        <v>170</v>
      </c>
      <c r="AD8" s="7">
        <v>181</v>
      </c>
      <c r="AE8" s="7">
        <v>183</v>
      </c>
      <c r="AF8" s="7">
        <v>337</v>
      </c>
      <c r="AG8" s="7">
        <v>340</v>
      </c>
      <c r="AH8" s="9">
        <v>345</v>
      </c>
      <c r="AI8" s="7">
        <v>347</v>
      </c>
      <c r="AJ8" s="8"/>
      <c r="AK8" s="8"/>
    </row>
    <row r="9" spans="1:37" s="10" customFormat="1" ht="14.4">
      <c r="A9" s="7">
        <v>16759</v>
      </c>
      <c r="B9" s="7">
        <v>16758</v>
      </c>
      <c r="C9" s="8" t="s">
        <v>10</v>
      </c>
      <c r="D9" s="8" t="s">
        <v>10</v>
      </c>
      <c r="E9" s="8" t="s">
        <v>10</v>
      </c>
      <c r="F9" s="8" t="s">
        <v>10</v>
      </c>
      <c r="G9" s="9">
        <v>33886</v>
      </c>
      <c r="H9" s="9">
        <v>33888</v>
      </c>
      <c r="I9" s="8"/>
      <c r="J9" s="7">
        <v>8464</v>
      </c>
      <c r="K9" s="7">
        <v>8463</v>
      </c>
      <c r="L9" s="8" t="s">
        <v>10</v>
      </c>
      <c r="M9" s="8" t="s">
        <v>10</v>
      </c>
      <c r="N9" s="8" t="s">
        <v>10</v>
      </c>
      <c r="O9" s="8" t="s">
        <v>10</v>
      </c>
      <c r="P9" s="7">
        <v>17042</v>
      </c>
      <c r="Q9" s="7">
        <v>17044</v>
      </c>
      <c r="R9" s="8"/>
      <c r="S9" s="7">
        <v>1673</v>
      </c>
      <c r="T9" s="7">
        <v>1672</v>
      </c>
      <c r="U9" s="7">
        <v>1813</v>
      </c>
      <c r="V9" s="7">
        <v>1815</v>
      </c>
      <c r="W9" s="7">
        <v>3372</v>
      </c>
      <c r="X9" s="7">
        <v>3374</v>
      </c>
      <c r="Y9" s="9">
        <v>3433</v>
      </c>
      <c r="Z9" s="7">
        <v>3436</v>
      </c>
      <c r="AA9" s="8"/>
      <c r="AB9" s="7">
        <v>173</v>
      </c>
      <c r="AC9" s="7">
        <v>172</v>
      </c>
      <c r="AD9" s="7">
        <v>184</v>
      </c>
      <c r="AE9" s="7">
        <v>187</v>
      </c>
      <c r="AF9" s="7">
        <v>335</v>
      </c>
      <c r="AG9" s="7">
        <v>338</v>
      </c>
      <c r="AH9" s="9">
        <v>334</v>
      </c>
      <c r="AI9" s="7">
        <v>336</v>
      </c>
      <c r="AJ9" s="8"/>
      <c r="AK9" s="8"/>
    </row>
    <row r="10" spans="1:37" s="10" customFormat="1" ht="14.4">
      <c r="A10" s="7">
        <v>16775</v>
      </c>
      <c r="B10" s="7">
        <v>16773</v>
      </c>
      <c r="C10" s="8" t="s">
        <v>10</v>
      </c>
      <c r="D10" s="8" t="s">
        <v>10</v>
      </c>
      <c r="E10" s="8" t="s">
        <v>10</v>
      </c>
      <c r="F10" s="8" t="s">
        <v>10</v>
      </c>
      <c r="G10" s="9">
        <v>33870</v>
      </c>
      <c r="H10" s="9">
        <v>33872</v>
      </c>
      <c r="I10" s="8"/>
      <c r="J10" s="7">
        <v>8377</v>
      </c>
      <c r="K10" s="7">
        <v>8377</v>
      </c>
      <c r="L10" s="8" t="s">
        <v>10</v>
      </c>
      <c r="M10" s="8" t="s">
        <v>10</v>
      </c>
      <c r="N10" s="8" t="s">
        <v>10</v>
      </c>
      <c r="O10" s="8" t="s">
        <v>10</v>
      </c>
      <c r="P10" s="7">
        <v>17026</v>
      </c>
      <c r="Q10" s="7">
        <v>17027</v>
      </c>
      <c r="R10" s="8"/>
      <c r="S10" s="7">
        <v>1680</v>
      </c>
      <c r="T10" s="7">
        <v>1679</v>
      </c>
      <c r="U10" s="7">
        <v>1805</v>
      </c>
      <c r="V10" s="7">
        <v>1807</v>
      </c>
      <c r="W10" s="7">
        <v>3363</v>
      </c>
      <c r="X10" s="7">
        <v>3366</v>
      </c>
      <c r="Y10" s="7">
        <v>3451</v>
      </c>
      <c r="Z10" s="7">
        <v>3454</v>
      </c>
      <c r="AA10" s="8"/>
      <c r="AB10" s="7">
        <v>168</v>
      </c>
      <c r="AC10" s="7">
        <v>168</v>
      </c>
      <c r="AD10" s="7">
        <v>190</v>
      </c>
      <c r="AE10" s="7">
        <v>192</v>
      </c>
      <c r="AF10" s="7">
        <v>331</v>
      </c>
      <c r="AG10" s="7">
        <v>333</v>
      </c>
      <c r="AH10" s="9">
        <v>332</v>
      </c>
      <c r="AI10" s="7">
        <v>334</v>
      </c>
      <c r="AJ10" s="8"/>
      <c r="AK10" s="8"/>
    </row>
    <row r="11" spans="1:37" s="10" customFormat="1" ht="14.4">
      <c r="A11" s="7">
        <v>16737</v>
      </c>
      <c r="B11" s="7">
        <v>16736</v>
      </c>
      <c r="C11" s="8" t="s">
        <v>10</v>
      </c>
      <c r="D11" s="8" t="s">
        <v>10</v>
      </c>
      <c r="E11" s="8" t="s">
        <v>10</v>
      </c>
      <c r="F11" s="8" t="s">
        <v>10</v>
      </c>
      <c r="G11" s="9">
        <v>33906</v>
      </c>
      <c r="H11" s="9">
        <v>33908</v>
      </c>
      <c r="I11" s="8"/>
      <c r="J11" s="7">
        <v>8400</v>
      </c>
      <c r="K11" s="7">
        <v>8399</v>
      </c>
      <c r="L11" s="8" t="s">
        <v>10</v>
      </c>
      <c r="M11" s="8" t="s">
        <v>10</v>
      </c>
      <c r="N11" s="8" t="s">
        <v>10</v>
      </c>
      <c r="O11" s="8" t="s">
        <v>10</v>
      </c>
      <c r="P11" s="7">
        <v>17089</v>
      </c>
      <c r="Q11" s="7">
        <v>17090</v>
      </c>
      <c r="R11" s="8"/>
      <c r="S11" s="7">
        <v>1701</v>
      </c>
      <c r="T11" s="7">
        <v>1700</v>
      </c>
      <c r="U11" s="7">
        <v>1795</v>
      </c>
      <c r="V11" s="7">
        <v>1797</v>
      </c>
      <c r="W11" s="7">
        <v>3341</v>
      </c>
      <c r="X11" s="7">
        <v>3343</v>
      </c>
      <c r="Y11" s="9">
        <v>3454</v>
      </c>
      <c r="Z11" s="7">
        <v>3460</v>
      </c>
      <c r="AA11" s="8"/>
      <c r="AB11" s="7">
        <v>171</v>
      </c>
      <c r="AC11" s="7">
        <v>169</v>
      </c>
      <c r="AD11" s="7">
        <v>185</v>
      </c>
      <c r="AE11" s="7">
        <v>187</v>
      </c>
      <c r="AF11" s="7">
        <v>334</v>
      </c>
      <c r="AG11" s="7">
        <v>336</v>
      </c>
      <c r="AH11" s="9">
        <v>364</v>
      </c>
      <c r="AI11" s="7">
        <v>367</v>
      </c>
      <c r="AJ11" s="8"/>
      <c r="AK11" s="8"/>
    </row>
    <row r="12" spans="1:37" s="10" customFormat="1" ht="14.4">
      <c r="A12" s="7">
        <v>16792</v>
      </c>
      <c r="B12" s="7">
        <v>16791</v>
      </c>
      <c r="C12" s="8" t="s">
        <v>10</v>
      </c>
      <c r="D12" s="8" t="s">
        <v>10</v>
      </c>
      <c r="E12" s="8" t="s">
        <v>10</v>
      </c>
      <c r="F12" s="8" t="s">
        <v>10</v>
      </c>
      <c r="G12" s="9">
        <v>33890</v>
      </c>
      <c r="H12" s="9">
        <v>33891</v>
      </c>
      <c r="I12" s="8"/>
      <c r="J12" s="7">
        <v>8382</v>
      </c>
      <c r="K12" s="7">
        <v>8380</v>
      </c>
      <c r="L12" s="8" t="s">
        <v>10</v>
      </c>
      <c r="M12" s="8" t="s">
        <v>10</v>
      </c>
      <c r="N12" s="8" t="s">
        <v>10</v>
      </c>
      <c r="O12" s="8" t="s">
        <v>10</v>
      </c>
      <c r="P12" s="7">
        <v>17034</v>
      </c>
      <c r="Q12" s="7">
        <v>17037</v>
      </c>
      <c r="R12" s="8"/>
      <c r="S12" s="7">
        <v>1681</v>
      </c>
      <c r="T12" s="7">
        <v>1681</v>
      </c>
      <c r="U12" s="7">
        <v>1799</v>
      </c>
      <c r="V12" s="7">
        <v>1803</v>
      </c>
      <c r="W12" s="7">
        <v>3369</v>
      </c>
      <c r="X12" s="7">
        <v>3371</v>
      </c>
      <c r="Y12" s="7">
        <v>3381</v>
      </c>
      <c r="Z12" s="7">
        <v>3383</v>
      </c>
      <c r="AA12" s="8"/>
      <c r="AB12" s="7">
        <v>166</v>
      </c>
      <c r="AC12" s="7">
        <v>166</v>
      </c>
      <c r="AD12" s="7">
        <v>175</v>
      </c>
      <c r="AE12" s="7">
        <v>177</v>
      </c>
      <c r="AF12" s="7">
        <v>333</v>
      </c>
      <c r="AG12" s="7">
        <v>335</v>
      </c>
      <c r="AH12" s="9">
        <v>321</v>
      </c>
      <c r="AI12" s="7">
        <v>322</v>
      </c>
      <c r="AJ12" s="8"/>
      <c r="AK12" s="8"/>
    </row>
    <row r="13" spans="1:37" s="10" customFormat="1" ht="14.4">
      <c r="A13" s="7">
        <v>16749</v>
      </c>
      <c r="B13" s="7">
        <v>16748</v>
      </c>
      <c r="C13" s="8" t="s">
        <v>10</v>
      </c>
      <c r="D13" s="8" t="s">
        <v>10</v>
      </c>
      <c r="E13" s="8" t="s">
        <v>10</v>
      </c>
      <c r="F13" s="8" t="s">
        <v>10</v>
      </c>
      <c r="G13" s="9">
        <v>33923</v>
      </c>
      <c r="H13" s="9">
        <v>33926</v>
      </c>
      <c r="I13" s="8"/>
      <c r="J13" s="7">
        <v>8419</v>
      </c>
      <c r="K13" s="7">
        <v>8419</v>
      </c>
      <c r="L13" s="8" t="s">
        <v>10</v>
      </c>
      <c r="M13" s="8" t="s">
        <v>10</v>
      </c>
      <c r="N13" s="8" t="s">
        <v>10</v>
      </c>
      <c r="O13" s="8" t="s">
        <v>10</v>
      </c>
      <c r="P13" s="7">
        <v>17184</v>
      </c>
      <c r="Q13" s="7">
        <v>17188</v>
      </c>
      <c r="R13" s="8"/>
      <c r="S13" s="7">
        <v>1714</v>
      </c>
      <c r="T13" s="7">
        <v>1713</v>
      </c>
      <c r="U13" s="7">
        <v>1802</v>
      </c>
      <c r="V13" s="7">
        <v>1804</v>
      </c>
      <c r="W13" s="7">
        <v>3354</v>
      </c>
      <c r="X13" s="7">
        <v>3357</v>
      </c>
      <c r="Y13" s="9">
        <v>3445</v>
      </c>
      <c r="Z13" s="7">
        <v>3447</v>
      </c>
      <c r="AA13" s="8"/>
      <c r="AB13" s="7">
        <v>170</v>
      </c>
      <c r="AC13" s="7">
        <v>170</v>
      </c>
      <c r="AD13" s="7">
        <v>188</v>
      </c>
      <c r="AE13" s="7">
        <v>190</v>
      </c>
      <c r="AF13" s="7">
        <v>323</v>
      </c>
      <c r="AG13" s="7">
        <v>326</v>
      </c>
      <c r="AH13" s="9">
        <v>338</v>
      </c>
      <c r="AI13" s="7">
        <v>339</v>
      </c>
      <c r="AJ13" s="8"/>
      <c r="AK13" s="8"/>
    </row>
    <row r="14" spans="1:37" s="14" customFormat="1" ht="14.4">
      <c r="A14" s="11">
        <f>SUM(A4:A13)/10</f>
        <v>16778</v>
      </c>
      <c r="B14" s="11">
        <f>SUM(B4:B13)/10</f>
        <v>16777.099999999999</v>
      </c>
      <c r="C14" s="12" t="s">
        <v>10</v>
      </c>
      <c r="D14" s="12" t="s">
        <v>10</v>
      </c>
      <c r="E14" s="12" t="s">
        <v>10</v>
      </c>
      <c r="F14" s="12" t="s">
        <v>10</v>
      </c>
      <c r="G14" s="12">
        <f t="shared" ref="G14:H14" si="0">((SUM(G4:G13)/10)- $A14)</f>
        <v>17108.300000000003</v>
      </c>
      <c r="H14" s="12">
        <f t="shared" si="0"/>
        <v>17110.300000000003</v>
      </c>
      <c r="I14" s="13"/>
      <c r="J14" s="11">
        <f>SUM(J4:J13)/10</f>
        <v>8395</v>
      </c>
      <c r="K14" s="11">
        <f>SUM(K4:K13)/10</f>
        <v>8394.2999999999993</v>
      </c>
      <c r="L14" s="12" t="s">
        <v>10</v>
      </c>
      <c r="M14" s="12" t="s">
        <v>10</v>
      </c>
      <c r="N14" s="12" t="s">
        <v>10</v>
      </c>
      <c r="O14" s="12" t="s">
        <v>10</v>
      </c>
      <c r="P14" s="12">
        <f t="shared" ref="P14:Q14" si="1">((SUM(P4:P13)/10)- $J14)</f>
        <v>8629.2999999999993</v>
      </c>
      <c r="Q14" s="12">
        <f t="shared" si="1"/>
        <v>8631.4000000000015</v>
      </c>
      <c r="R14" s="1"/>
      <c r="S14" s="11">
        <f>SUM(S4:S13)/10</f>
        <v>1684.7</v>
      </c>
      <c r="T14" s="11">
        <f>SUM(T4:T13)/10</f>
        <v>1683.8</v>
      </c>
      <c r="U14" s="12">
        <f>((SUM(U4:U13)/10)- $S14)</f>
        <v>123.59999999999991</v>
      </c>
      <c r="V14" s="12">
        <f t="shared" ref="V14:Z14" si="2">((SUM(V4:V13)/10)- $S14)</f>
        <v>125.89999999999986</v>
      </c>
      <c r="W14" s="12">
        <f t="shared" si="2"/>
        <v>1664.2</v>
      </c>
      <c r="X14" s="12">
        <f t="shared" si="2"/>
        <v>1666.6000000000001</v>
      </c>
      <c r="Y14" s="12">
        <f t="shared" si="2"/>
        <v>1744.3999999999999</v>
      </c>
      <c r="Z14" s="12">
        <f t="shared" si="2"/>
        <v>1747.3</v>
      </c>
      <c r="AA14" s="1"/>
      <c r="AB14" s="11">
        <f>SUM(AB4:AB13)/10</f>
        <v>170.9</v>
      </c>
      <c r="AC14" s="11">
        <f>SUM(AC4:AC13)/10</f>
        <v>170.6</v>
      </c>
      <c r="AD14" s="12">
        <f>((SUM(AD4:AD13)/10)- $AB14)</f>
        <v>17.5</v>
      </c>
      <c r="AE14" s="12">
        <f t="shared" ref="AE14:AI14" si="3">((SUM(AE4:AE13)/10)- $AB14)</f>
        <v>19.799999999999983</v>
      </c>
      <c r="AF14" s="12">
        <f t="shared" si="3"/>
        <v>160.20000000000002</v>
      </c>
      <c r="AG14" s="12">
        <f t="shared" si="3"/>
        <v>162.79999999999998</v>
      </c>
      <c r="AH14" s="12">
        <f t="shared" si="3"/>
        <v>168.9</v>
      </c>
      <c r="AI14" s="12">
        <f t="shared" si="3"/>
        <v>171.1</v>
      </c>
      <c r="AJ14" s="13"/>
      <c r="AK14" s="13"/>
    </row>
    <row r="15" spans="1:37" s="14" customFormat="1">
      <c r="A15" s="1"/>
      <c r="B15" s="1"/>
      <c r="C15" s="1"/>
      <c r="D15" s="1"/>
      <c r="E15" s="1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3"/>
      <c r="AK15" s="13"/>
    </row>
    <row r="16" spans="1:37">
      <c r="A16" s="49" t="s">
        <v>11</v>
      </c>
      <c r="B16" s="49"/>
      <c r="C16" s="49"/>
      <c r="D16" s="49"/>
      <c r="E16" s="49"/>
      <c r="F16" s="49"/>
      <c r="G16" s="49"/>
      <c r="H16" s="49"/>
      <c r="I16" s="1"/>
      <c r="J16" s="49" t="s">
        <v>12</v>
      </c>
      <c r="K16" s="49"/>
      <c r="L16" s="49"/>
      <c r="M16" s="49"/>
      <c r="N16" s="49"/>
      <c r="O16" s="49"/>
      <c r="P16" s="49"/>
      <c r="Q16" s="49"/>
      <c r="R16" s="1"/>
      <c r="S16" s="49" t="s">
        <v>13</v>
      </c>
      <c r="T16" s="49"/>
      <c r="U16" s="49"/>
      <c r="V16" s="49"/>
      <c r="W16" s="49"/>
      <c r="X16" s="49"/>
      <c r="Y16" s="49"/>
      <c r="Z16" s="49"/>
      <c r="AA16" s="1"/>
      <c r="AB16" s="49" t="s">
        <v>14</v>
      </c>
      <c r="AC16" s="49"/>
      <c r="AD16" s="49"/>
      <c r="AE16" s="49"/>
      <c r="AF16" s="49"/>
      <c r="AG16" s="49"/>
      <c r="AH16" s="49"/>
      <c r="AI16" s="49"/>
      <c r="AJ16" s="1"/>
      <c r="AK16" s="1"/>
    </row>
    <row r="17" spans="1:37" ht="14.4" customHeight="1">
      <c r="A17" s="47" t="s">
        <v>4</v>
      </c>
      <c r="B17" s="47"/>
      <c r="C17" s="48" t="s">
        <v>5</v>
      </c>
      <c r="D17" s="48"/>
      <c r="E17" s="48" t="s">
        <v>6</v>
      </c>
      <c r="F17" s="48"/>
      <c r="G17" s="48" t="s">
        <v>7</v>
      </c>
      <c r="H17" s="48"/>
      <c r="I17" s="1"/>
      <c r="J17" s="47" t="s">
        <v>4</v>
      </c>
      <c r="K17" s="47"/>
      <c r="L17" s="48" t="s">
        <v>5</v>
      </c>
      <c r="M17" s="48"/>
      <c r="N17" s="48" t="s">
        <v>6</v>
      </c>
      <c r="O17" s="48"/>
      <c r="P17" s="48" t="s">
        <v>7</v>
      </c>
      <c r="Q17" s="48"/>
      <c r="R17" s="1"/>
      <c r="S17" s="47" t="s">
        <v>4</v>
      </c>
      <c r="T17" s="47"/>
      <c r="U17" s="48" t="s">
        <v>5</v>
      </c>
      <c r="V17" s="48"/>
      <c r="W17" s="48" t="s">
        <v>6</v>
      </c>
      <c r="X17" s="48"/>
      <c r="Y17" s="48" t="s">
        <v>7</v>
      </c>
      <c r="Z17" s="48"/>
      <c r="AA17" s="1"/>
      <c r="AB17" s="47" t="s">
        <v>4</v>
      </c>
      <c r="AC17" s="47"/>
      <c r="AD17" s="48" t="s">
        <v>5</v>
      </c>
      <c r="AE17" s="48"/>
      <c r="AF17" s="48" t="s">
        <v>6</v>
      </c>
      <c r="AG17" s="48"/>
      <c r="AH17" s="48" t="s">
        <v>7</v>
      </c>
      <c r="AI17" s="48"/>
      <c r="AJ17" s="1"/>
      <c r="AK17" s="1"/>
    </row>
    <row r="18" spans="1:37" ht="43.2">
      <c r="A18" s="6" t="s">
        <v>8</v>
      </c>
      <c r="B18" s="6" t="s">
        <v>9</v>
      </c>
      <c r="C18" s="6" t="s">
        <v>8</v>
      </c>
      <c r="D18" s="6" t="s">
        <v>9</v>
      </c>
      <c r="E18" s="6" t="s">
        <v>8</v>
      </c>
      <c r="F18" s="6" t="s">
        <v>9</v>
      </c>
      <c r="G18" s="6" t="s">
        <v>8</v>
      </c>
      <c r="H18" s="6" t="s">
        <v>9</v>
      </c>
      <c r="I18" s="1"/>
      <c r="J18" s="6" t="s">
        <v>8</v>
      </c>
      <c r="K18" s="6" t="s">
        <v>9</v>
      </c>
      <c r="L18" s="6" t="s">
        <v>8</v>
      </c>
      <c r="M18" s="6" t="s">
        <v>9</v>
      </c>
      <c r="N18" s="6" t="s">
        <v>8</v>
      </c>
      <c r="O18" s="6" t="s">
        <v>9</v>
      </c>
      <c r="P18" s="6" t="s">
        <v>8</v>
      </c>
      <c r="Q18" s="6" t="s">
        <v>9</v>
      </c>
      <c r="R18" s="1"/>
      <c r="S18" s="6" t="s">
        <v>8</v>
      </c>
      <c r="T18" s="6" t="s">
        <v>9</v>
      </c>
      <c r="U18" s="6" t="s">
        <v>8</v>
      </c>
      <c r="V18" s="6" t="s">
        <v>9</v>
      </c>
      <c r="W18" s="6" t="s">
        <v>8</v>
      </c>
      <c r="X18" s="6" t="s">
        <v>9</v>
      </c>
      <c r="Y18" s="6" t="s">
        <v>8</v>
      </c>
      <c r="Z18" s="6" t="s">
        <v>9</v>
      </c>
      <c r="AA18" s="1"/>
      <c r="AB18" s="6" t="s">
        <v>8</v>
      </c>
      <c r="AC18" s="6" t="s">
        <v>9</v>
      </c>
      <c r="AD18" s="6" t="s">
        <v>8</v>
      </c>
      <c r="AE18" s="6" t="s">
        <v>9</v>
      </c>
      <c r="AF18" s="6" t="s">
        <v>8</v>
      </c>
      <c r="AG18" s="6" t="s">
        <v>9</v>
      </c>
      <c r="AH18" s="6" t="s">
        <v>8</v>
      </c>
      <c r="AI18" s="6" t="s">
        <v>9</v>
      </c>
      <c r="AJ18" s="1"/>
      <c r="AK18" s="1"/>
    </row>
    <row r="19" spans="1:37" s="15" customFormat="1" ht="14.4">
      <c r="A19" s="7">
        <v>26963</v>
      </c>
      <c r="B19" s="7">
        <v>26963</v>
      </c>
      <c r="C19" s="7">
        <v>28421</v>
      </c>
      <c r="D19" s="7">
        <v>28422</v>
      </c>
      <c r="E19" s="9">
        <v>44635</v>
      </c>
      <c r="F19" s="9">
        <v>44637</v>
      </c>
      <c r="G19" s="9">
        <v>45180</v>
      </c>
      <c r="H19" s="9">
        <v>45183</v>
      </c>
      <c r="I19" s="7"/>
      <c r="J19" s="7">
        <v>13510</v>
      </c>
      <c r="K19" s="7">
        <v>13509</v>
      </c>
      <c r="L19" s="7">
        <v>14229</v>
      </c>
      <c r="M19" s="7">
        <v>14230</v>
      </c>
      <c r="N19" s="7">
        <v>22159</v>
      </c>
      <c r="O19" s="7">
        <v>22162</v>
      </c>
      <c r="P19" s="9">
        <v>22446</v>
      </c>
      <c r="Q19" s="9">
        <v>22448</v>
      </c>
      <c r="R19" s="8"/>
      <c r="S19" s="7">
        <v>2704</v>
      </c>
      <c r="T19" s="7">
        <v>2704</v>
      </c>
      <c r="U19" s="7">
        <v>2854</v>
      </c>
      <c r="V19" s="7">
        <v>2857</v>
      </c>
      <c r="W19" s="7">
        <v>4457</v>
      </c>
      <c r="X19" s="7">
        <v>4459</v>
      </c>
      <c r="Y19" s="9">
        <v>4506</v>
      </c>
      <c r="Z19" s="9">
        <v>4508</v>
      </c>
      <c r="AA19" s="8"/>
      <c r="AB19" s="7">
        <v>269</v>
      </c>
      <c r="AC19" s="7">
        <v>269</v>
      </c>
      <c r="AD19" s="7">
        <v>290</v>
      </c>
      <c r="AE19" s="7">
        <v>293</v>
      </c>
      <c r="AF19" s="7">
        <v>447</v>
      </c>
      <c r="AG19" s="7">
        <v>450</v>
      </c>
      <c r="AH19" s="9">
        <v>466</v>
      </c>
      <c r="AI19" s="9">
        <v>468</v>
      </c>
      <c r="AJ19" s="8"/>
      <c r="AK19" s="7"/>
    </row>
    <row r="20" spans="1:37" s="15" customFormat="1" ht="14.4">
      <c r="A20" s="7">
        <v>27031</v>
      </c>
      <c r="B20" s="7">
        <v>27032</v>
      </c>
      <c r="C20" s="7">
        <v>28333</v>
      </c>
      <c r="D20" s="7">
        <v>28335</v>
      </c>
      <c r="E20" s="9">
        <v>44602</v>
      </c>
      <c r="F20" s="9">
        <v>44604</v>
      </c>
      <c r="G20" s="9">
        <v>45055</v>
      </c>
      <c r="H20" s="9">
        <v>45057</v>
      </c>
      <c r="I20" s="7"/>
      <c r="J20" s="7">
        <v>13486</v>
      </c>
      <c r="K20" s="7">
        <v>13486</v>
      </c>
      <c r="L20" s="7">
        <v>14158</v>
      </c>
      <c r="M20" s="7">
        <v>14161</v>
      </c>
      <c r="N20" s="7">
        <v>22184</v>
      </c>
      <c r="O20" s="7">
        <v>22185</v>
      </c>
      <c r="P20" s="7">
        <v>22546</v>
      </c>
      <c r="Q20" s="7">
        <v>22548</v>
      </c>
      <c r="R20" s="8"/>
      <c r="S20" s="7">
        <v>2713</v>
      </c>
      <c r="T20" s="7">
        <v>2712</v>
      </c>
      <c r="U20" s="7">
        <v>2866</v>
      </c>
      <c r="V20" s="7">
        <v>2867</v>
      </c>
      <c r="W20" s="7">
        <v>4457</v>
      </c>
      <c r="X20" s="7">
        <v>4459</v>
      </c>
      <c r="Y20" s="7">
        <v>4499</v>
      </c>
      <c r="Z20" s="7">
        <v>4501</v>
      </c>
      <c r="AA20" s="8"/>
      <c r="AB20" s="7">
        <v>270</v>
      </c>
      <c r="AC20" s="7">
        <v>270</v>
      </c>
      <c r="AD20" s="7">
        <v>278</v>
      </c>
      <c r="AE20" s="7">
        <v>280</v>
      </c>
      <c r="AF20" s="7">
        <v>448</v>
      </c>
      <c r="AG20" s="7">
        <v>450</v>
      </c>
      <c r="AH20" s="7">
        <v>451</v>
      </c>
      <c r="AI20" s="7">
        <v>453</v>
      </c>
      <c r="AJ20" s="8"/>
      <c r="AK20" s="7"/>
    </row>
    <row r="21" spans="1:37" s="10" customFormat="1" ht="14.4">
      <c r="A21" s="7">
        <v>26954</v>
      </c>
      <c r="B21" s="7">
        <v>26954</v>
      </c>
      <c r="C21" s="7">
        <v>28414</v>
      </c>
      <c r="D21" s="7">
        <v>28416</v>
      </c>
      <c r="E21" s="9">
        <v>44600</v>
      </c>
      <c r="F21" s="9">
        <v>44603</v>
      </c>
      <c r="G21" s="9">
        <v>45132</v>
      </c>
      <c r="H21" s="9">
        <v>45134</v>
      </c>
      <c r="I21" s="8"/>
      <c r="J21" s="7">
        <v>13521</v>
      </c>
      <c r="K21" s="7">
        <v>13521</v>
      </c>
      <c r="L21" s="7">
        <v>14237</v>
      </c>
      <c r="M21" s="7">
        <v>14240</v>
      </c>
      <c r="N21" s="7">
        <v>22123</v>
      </c>
      <c r="O21" s="7">
        <v>22126</v>
      </c>
      <c r="P21" s="7">
        <v>22475</v>
      </c>
      <c r="Q21" s="7">
        <v>22478</v>
      </c>
      <c r="R21" s="8"/>
      <c r="S21" s="7">
        <v>2703</v>
      </c>
      <c r="T21" s="7">
        <v>2702</v>
      </c>
      <c r="U21" s="7">
        <v>2863</v>
      </c>
      <c r="V21" s="7">
        <v>2865</v>
      </c>
      <c r="W21" s="7">
        <v>4452</v>
      </c>
      <c r="X21" s="7">
        <v>4454</v>
      </c>
      <c r="Y21" s="7">
        <v>4501</v>
      </c>
      <c r="Z21" s="7">
        <v>4503</v>
      </c>
      <c r="AA21" s="8"/>
      <c r="AB21" s="7">
        <v>268</v>
      </c>
      <c r="AC21" s="7">
        <v>267</v>
      </c>
      <c r="AD21" s="7">
        <v>293</v>
      </c>
      <c r="AE21" s="7">
        <v>296</v>
      </c>
      <c r="AF21" s="7">
        <v>452</v>
      </c>
      <c r="AG21" s="7">
        <v>455</v>
      </c>
      <c r="AH21" s="7">
        <v>455</v>
      </c>
      <c r="AI21" s="7">
        <v>457</v>
      </c>
      <c r="AJ21" s="8"/>
      <c r="AK21" s="8"/>
    </row>
    <row r="22" spans="1:37" s="10" customFormat="1" ht="14.4">
      <c r="A22" s="7">
        <v>26966</v>
      </c>
      <c r="B22" s="7">
        <v>26966</v>
      </c>
      <c r="C22" s="7">
        <v>28298</v>
      </c>
      <c r="D22" s="7">
        <v>28298</v>
      </c>
      <c r="E22" s="9">
        <v>44545</v>
      </c>
      <c r="F22" s="9">
        <v>44547</v>
      </c>
      <c r="G22" s="9">
        <v>44708</v>
      </c>
      <c r="H22" s="9">
        <v>44710</v>
      </c>
      <c r="I22" s="8"/>
      <c r="J22" s="7">
        <v>13466</v>
      </c>
      <c r="K22" s="7">
        <v>13466</v>
      </c>
      <c r="L22" s="7">
        <v>14138</v>
      </c>
      <c r="M22" s="7">
        <v>14140</v>
      </c>
      <c r="N22" s="7">
        <v>22099</v>
      </c>
      <c r="O22" s="7">
        <v>22100</v>
      </c>
      <c r="P22" s="7">
        <v>22595</v>
      </c>
      <c r="Q22" s="7">
        <v>22598</v>
      </c>
      <c r="R22" s="8"/>
      <c r="S22" s="7">
        <v>2698</v>
      </c>
      <c r="T22" s="7">
        <v>2697</v>
      </c>
      <c r="U22" s="7">
        <v>2844</v>
      </c>
      <c r="V22" s="7">
        <v>2846</v>
      </c>
      <c r="W22" s="7">
        <v>4462</v>
      </c>
      <c r="X22" s="7">
        <v>4464</v>
      </c>
      <c r="Y22" s="7">
        <v>4500</v>
      </c>
      <c r="Z22" s="7">
        <v>4502</v>
      </c>
      <c r="AA22" s="8"/>
      <c r="AB22" s="7">
        <v>273</v>
      </c>
      <c r="AC22" s="7">
        <v>272</v>
      </c>
      <c r="AD22" s="7">
        <v>291</v>
      </c>
      <c r="AE22" s="7">
        <v>293</v>
      </c>
      <c r="AF22" s="7">
        <v>462</v>
      </c>
      <c r="AG22" s="7">
        <v>464</v>
      </c>
      <c r="AH22" s="7">
        <v>477</v>
      </c>
      <c r="AI22" s="7">
        <v>484</v>
      </c>
      <c r="AJ22" s="8"/>
      <c r="AK22" s="8"/>
    </row>
    <row r="23" spans="1:37" s="10" customFormat="1" ht="14.4">
      <c r="A23" s="7">
        <v>26976</v>
      </c>
      <c r="B23" s="7">
        <v>26975</v>
      </c>
      <c r="C23" s="7">
        <v>28578</v>
      </c>
      <c r="D23" s="7">
        <v>28580</v>
      </c>
      <c r="E23" s="9">
        <v>44517</v>
      </c>
      <c r="F23" s="9">
        <v>44519</v>
      </c>
      <c r="G23" s="9">
        <v>44816</v>
      </c>
      <c r="H23" s="9">
        <v>44818</v>
      </c>
      <c r="I23" s="8"/>
      <c r="J23" s="7">
        <v>13614</v>
      </c>
      <c r="K23" s="7">
        <v>13613</v>
      </c>
      <c r="L23" s="7">
        <v>14187</v>
      </c>
      <c r="M23" s="7">
        <v>14191</v>
      </c>
      <c r="N23" s="7">
        <v>22224</v>
      </c>
      <c r="O23" s="7">
        <v>22225</v>
      </c>
      <c r="P23" s="7">
        <v>22580</v>
      </c>
      <c r="Q23" s="7">
        <v>22582</v>
      </c>
      <c r="R23" s="8"/>
      <c r="S23" s="7">
        <v>2740</v>
      </c>
      <c r="T23" s="7">
        <v>2739</v>
      </c>
      <c r="U23" s="7">
        <v>2841</v>
      </c>
      <c r="V23" s="7">
        <v>2843</v>
      </c>
      <c r="W23" s="7">
        <v>4491</v>
      </c>
      <c r="X23" s="7">
        <v>4493</v>
      </c>
      <c r="Y23" s="7">
        <v>4525</v>
      </c>
      <c r="Z23" s="7">
        <v>4527</v>
      </c>
      <c r="AA23" s="8"/>
      <c r="AB23" s="7">
        <v>268</v>
      </c>
      <c r="AC23" s="7">
        <v>267</v>
      </c>
      <c r="AD23" s="7">
        <v>304</v>
      </c>
      <c r="AE23" s="7">
        <v>306</v>
      </c>
      <c r="AF23" s="7">
        <v>433</v>
      </c>
      <c r="AG23" s="7">
        <v>435</v>
      </c>
      <c r="AH23" s="7">
        <v>456</v>
      </c>
      <c r="AI23" s="7">
        <v>458</v>
      </c>
      <c r="AJ23" s="8"/>
      <c r="AK23" s="8"/>
    </row>
    <row r="24" spans="1:37" s="10" customFormat="1" ht="14.4">
      <c r="A24" s="7">
        <v>26982</v>
      </c>
      <c r="B24" s="7">
        <v>26982</v>
      </c>
      <c r="C24" s="7">
        <v>28332</v>
      </c>
      <c r="D24" s="7">
        <v>28335</v>
      </c>
      <c r="E24" s="9">
        <v>44490</v>
      </c>
      <c r="F24" s="9">
        <v>44492</v>
      </c>
      <c r="G24" s="9">
        <v>44866</v>
      </c>
      <c r="H24" s="9">
        <v>44869</v>
      </c>
      <c r="I24" s="8"/>
      <c r="J24" s="7">
        <v>13486</v>
      </c>
      <c r="K24" s="7">
        <v>13486</v>
      </c>
      <c r="L24" s="7">
        <v>14174</v>
      </c>
      <c r="M24" s="7">
        <v>14176</v>
      </c>
      <c r="N24" s="7">
        <v>22140</v>
      </c>
      <c r="O24" s="7">
        <v>22142</v>
      </c>
      <c r="P24" s="7">
        <v>22606</v>
      </c>
      <c r="Q24" s="7">
        <v>22608</v>
      </c>
      <c r="R24" s="8"/>
      <c r="S24" s="7">
        <v>2697</v>
      </c>
      <c r="T24" s="7">
        <v>2696</v>
      </c>
      <c r="U24" s="7">
        <v>2875</v>
      </c>
      <c r="V24" s="7">
        <v>2878</v>
      </c>
      <c r="W24" s="7">
        <v>4442</v>
      </c>
      <c r="X24" s="7">
        <v>4444</v>
      </c>
      <c r="Y24" s="7">
        <v>4502</v>
      </c>
      <c r="Z24" s="7">
        <v>4503</v>
      </c>
      <c r="AA24" s="8"/>
      <c r="AB24" s="7">
        <v>272</v>
      </c>
      <c r="AC24" s="7">
        <v>271</v>
      </c>
      <c r="AD24" s="7">
        <v>280</v>
      </c>
      <c r="AE24" s="7">
        <v>282</v>
      </c>
      <c r="AF24" s="7">
        <v>451</v>
      </c>
      <c r="AG24" s="7">
        <v>453</v>
      </c>
      <c r="AH24" s="7">
        <v>459</v>
      </c>
      <c r="AI24" s="7">
        <v>461</v>
      </c>
      <c r="AJ24" s="8"/>
      <c r="AK24" s="8"/>
    </row>
    <row r="25" spans="1:37" s="10" customFormat="1" ht="14.4">
      <c r="A25" s="7">
        <v>26983</v>
      </c>
      <c r="B25" s="7">
        <v>26982</v>
      </c>
      <c r="C25" s="7">
        <v>28318</v>
      </c>
      <c r="D25" s="7">
        <v>28320</v>
      </c>
      <c r="E25" s="9">
        <v>44599</v>
      </c>
      <c r="F25" s="9">
        <v>44602</v>
      </c>
      <c r="G25" s="9">
        <v>44853</v>
      </c>
      <c r="H25" s="9">
        <v>44860</v>
      </c>
      <c r="I25" s="8"/>
      <c r="J25" s="7">
        <v>13498</v>
      </c>
      <c r="K25" s="7">
        <v>13498</v>
      </c>
      <c r="L25" s="7">
        <v>14249</v>
      </c>
      <c r="M25" s="7">
        <v>14253</v>
      </c>
      <c r="N25" s="7">
        <v>22353</v>
      </c>
      <c r="O25" s="7">
        <v>22356</v>
      </c>
      <c r="P25" s="7">
        <v>22544</v>
      </c>
      <c r="Q25" s="7">
        <v>22546</v>
      </c>
      <c r="R25" s="8"/>
      <c r="S25" s="7">
        <v>2713</v>
      </c>
      <c r="T25" s="7">
        <v>2713</v>
      </c>
      <c r="U25" s="7">
        <v>2845</v>
      </c>
      <c r="V25" s="7">
        <v>2847</v>
      </c>
      <c r="W25" s="7">
        <v>4408</v>
      </c>
      <c r="X25" s="7">
        <v>4411</v>
      </c>
      <c r="Y25" s="7">
        <v>4516</v>
      </c>
      <c r="Z25" s="7">
        <v>4519</v>
      </c>
      <c r="AA25" s="8"/>
      <c r="AB25" s="7">
        <v>272</v>
      </c>
      <c r="AC25" s="7">
        <v>273</v>
      </c>
      <c r="AD25" s="7">
        <v>290</v>
      </c>
      <c r="AE25" s="7">
        <v>292</v>
      </c>
      <c r="AF25" s="7">
        <v>466</v>
      </c>
      <c r="AG25" s="7">
        <v>467</v>
      </c>
      <c r="AH25" s="7">
        <v>467</v>
      </c>
      <c r="AI25" s="7">
        <v>470</v>
      </c>
      <c r="AJ25" s="8"/>
      <c r="AK25" s="8"/>
    </row>
    <row r="26" spans="1:37" s="10" customFormat="1" ht="14.4">
      <c r="A26" s="7">
        <v>26989</v>
      </c>
      <c r="B26" s="7">
        <v>26988</v>
      </c>
      <c r="C26" s="7">
        <v>28440</v>
      </c>
      <c r="D26" s="7">
        <v>28442</v>
      </c>
      <c r="E26" s="9">
        <v>44573</v>
      </c>
      <c r="F26" s="9">
        <v>44575</v>
      </c>
      <c r="G26" s="9">
        <v>44890</v>
      </c>
      <c r="H26" s="9">
        <v>44892</v>
      </c>
      <c r="I26" s="8"/>
      <c r="J26" s="7">
        <v>13745</v>
      </c>
      <c r="K26" s="7">
        <v>13474</v>
      </c>
      <c r="L26" s="7">
        <v>14159</v>
      </c>
      <c r="M26" s="7">
        <v>14161</v>
      </c>
      <c r="N26" s="7">
        <v>22182</v>
      </c>
      <c r="O26" s="7">
        <v>22184</v>
      </c>
      <c r="P26" s="7">
        <v>22548</v>
      </c>
      <c r="Q26" s="7">
        <v>22586</v>
      </c>
      <c r="R26" s="8"/>
      <c r="S26" s="7">
        <v>2706</v>
      </c>
      <c r="T26" s="7">
        <v>2706</v>
      </c>
      <c r="U26" s="7">
        <v>2808</v>
      </c>
      <c r="V26" s="7">
        <v>2811</v>
      </c>
      <c r="W26" s="7">
        <v>4451</v>
      </c>
      <c r="X26" s="7">
        <v>4454</v>
      </c>
      <c r="Y26" s="7">
        <v>4534</v>
      </c>
      <c r="Z26" s="7">
        <v>4537</v>
      </c>
      <c r="AA26" s="8"/>
      <c r="AB26" s="7">
        <v>267</v>
      </c>
      <c r="AC26" s="7">
        <v>267</v>
      </c>
      <c r="AD26" s="7">
        <v>291</v>
      </c>
      <c r="AE26" s="7">
        <v>293</v>
      </c>
      <c r="AF26" s="7">
        <v>454</v>
      </c>
      <c r="AG26" s="7">
        <v>457</v>
      </c>
      <c r="AH26" s="7">
        <v>451</v>
      </c>
      <c r="AI26" s="7">
        <v>454</v>
      </c>
      <c r="AJ26" s="8"/>
      <c r="AK26" s="8"/>
    </row>
    <row r="27" spans="1:37" s="10" customFormat="1" ht="14.4">
      <c r="A27" s="7">
        <v>26977</v>
      </c>
      <c r="B27" s="7">
        <v>26975</v>
      </c>
      <c r="C27" s="7">
        <v>28318</v>
      </c>
      <c r="D27" s="7">
        <v>28321</v>
      </c>
      <c r="E27" s="9">
        <v>44678</v>
      </c>
      <c r="F27" s="9">
        <v>44680</v>
      </c>
      <c r="G27" s="9">
        <v>44807</v>
      </c>
      <c r="H27" s="9">
        <v>44808</v>
      </c>
      <c r="I27" s="8"/>
      <c r="J27" s="7">
        <v>13498</v>
      </c>
      <c r="K27" s="7">
        <v>13498</v>
      </c>
      <c r="L27" s="7">
        <v>14141</v>
      </c>
      <c r="M27" s="7">
        <v>14143</v>
      </c>
      <c r="N27" s="7">
        <v>22235</v>
      </c>
      <c r="O27" s="7">
        <v>22236</v>
      </c>
      <c r="P27" s="7">
        <v>22508</v>
      </c>
      <c r="Q27" s="7">
        <v>22511</v>
      </c>
      <c r="R27" s="8"/>
      <c r="S27" s="7">
        <v>2693</v>
      </c>
      <c r="T27" s="7">
        <v>2693</v>
      </c>
      <c r="U27" s="7">
        <v>2857</v>
      </c>
      <c r="V27" s="7">
        <v>2858</v>
      </c>
      <c r="W27" s="7">
        <v>4465</v>
      </c>
      <c r="X27" s="7">
        <v>4467</v>
      </c>
      <c r="Y27" s="7">
        <v>4517</v>
      </c>
      <c r="Z27" s="7">
        <v>4519</v>
      </c>
      <c r="AA27" s="8"/>
      <c r="AB27" s="7">
        <v>276</v>
      </c>
      <c r="AC27" s="7">
        <v>276</v>
      </c>
      <c r="AD27" s="7">
        <v>297</v>
      </c>
      <c r="AE27" s="7">
        <v>299</v>
      </c>
      <c r="AF27" s="7">
        <v>452</v>
      </c>
      <c r="AG27" s="7">
        <v>454</v>
      </c>
      <c r="AH27" s="7">
        <v>455</v>
      </c>
      <c r="AI27" s="7">
        <v>458</v>
      </c>
      <c r="AJ27" s="8"/>
      <c r="AK27" s="8"/>
    </row>
    <row r="28" spans="1:37" s="10" customFormat="1" ht="14.4">
      <c r="A28" s="7">
        <v>26983</v>
      </c>
      <c r="B28" s="7">
        <v>26983</v>
      </c>
      <c r="C28" s="7">
        <v>28374</v>
      </c>
      <c r="D28" s="7">
        <v>28376</v>
      </c>
      <c r="E28" s="9">
        <v>44517</v>
      </c>
      <c r="F28" s="9">
        <v>44519</v>
      </c>
      <c r="G28" s="9">
        <v>44813</v>
      </c>
      <c r="H28" s="9">
        <v>44816</v>
      </c>
      <c r="I28" s="8"/>
      <c r="J28" s="7">
        <v>13461</v>
      </c>
      <c r="K28" s="7">
        <v>13460</v>
      </c>
      <c r="L28" s="7">
        <v>14185</v>
      </c>
      <c r="M28" s="7">
        <v>14190</v>
      </c>
      <c r="N28" s="7">
        <v>22108</v>
      </c>
      <c r="O28" s="7">
        <v>22110</v>
      </c>
      <c r="P28" s="7">
        <v>22552</v>
      </c>
      <c r="Q28" s="7">
        <v>22554</v>
      </c>
      <c r="R28" s="8"/>
      <c r="S28" s="7">
        <v>2711</v>
      </c>
      <c r="T28" s="7">
        <v>2710</v>
      </c>
      <c r="U28" s="7">
        <v>2898</v>
      </c>
      <c r="V28" s="7">
        <v>2900</v>
      </c>
      <c r="W28" s="7">
        <v>4606</v>
      </c>
      <c r="X28" s="7">
        <v>4609</v>
      </c>
      <c r="Y28" s="7">
        <v>4498</v>
      </c>
      <c r="Z28" s="7">
        <v>4500</v>
      </c>
      <c r="AA28" s="8"/>
      <c r="AB28" s="7">
        <v>290</v>
      </c>
      <c r="AC28" s="7">
        <v>289</v>
      </c>
      <c r="AD28" s="7">
        <v>297</v>
      </c>
      <c r="AE28" s="7">
        <v>299</v>
      </c>
      <c r="AF28" s="7">
        <v>443</v>
      </c>
      <c r="AG28" s="7">
        <v>446</v>
      </c>
      <c r="AH28" s="7">
        <v>439</v>
      </c>
      <c r="AI28" s="7">
        <v>441</v>
      </c>
      <c r="AJ28" s="8"/>
      <c r="AK28" s="8"/>
    </row>
    <row r="29" spans="1:37" s="14" customFormat="1" ht="14.4">
      <c r="A29" s="11">
        <f>SUM(A19:A28)/10</f>
        <v>26980.400000000001</v>
      </c>
      <c r="B29" s="11">
        <f>SUM(B19:B28)/10</f>
        <v>26980</v>
      </c>
      <c r="C29" s="11">
        <f t="shared" ref="C29:F29" si="4">SUM(C19:C28)/10</f>
        <v>28382.6</v>
      </c>
      <c r="D29" s="11">
        <f t="shared" si="4"/>
        <v>28384.5</v>
      </c>
      <c r="E29" s="11">
        <f t="shared" si="4"/>
        <v>44575.6</v>
      </c>
      <c r="F29" s="11">
        <f t="shared" si="4"/>
        <v>44577.8</v>
      </c>
      <c r="G29" s="12">
        <f>((SUM(G19:G28)/10)- $A29)</f>
        <v>17931.599999999999</v>
      </c>
      <c r="H29" s="12">
        <f>((SUM(H19:H28)/10)- $A29)</f>
        <v>17934.299999999996</v>
      </c>
      <c r="I29" s="13"/>
      <c r="J29" s="11">
        <f>SUM(J19:J28)/10</f>
        <v>13528.5</v>
      </c>
      <c r="K29" s="11">
        <f>SUM(K19:K28)/10</f>
        <v>13501.1</v>
      </c>
      <c r="L29" s="11">
        <f t="shared" ref="L29:O29" si="5">SUM(L19:L28)/10</f>
        <v>14185.7</v>
      </c>
      <c r="M29" s="11">
        <f t="shared" si="5"/>
        <v>14188.5</v>
      </c>
      <c r="N29" s="11">
        <f t="shared" si="5"/>
        <v>22180.7</v>
      </c>
      <c r="O29" s="11">
        <f t="shared" si="5"/>
        <v>22182.6</v>
      </c>
      <c r="P29" s="12">
        <f>((SUM(P19:P28)/10)- $J29)</f>
        <v>9011.5</v>
      </c>
      <c r="Q29" s="12">
        <f>((SUM(Q19:Q28)/10)- $J29)</f>
        <v>9017.4000000000015</v>
      </c>
      <c r="R29" s="13"/>
      <c r="S29" s="11">
        <f>SUM(S19:S28)/10</f>
        <v>2707.8</v>
      </c>
      <c r="T29" s="11">
        <f>SUM(T19:T28)/10</f>
        <v>2707.2</v>
      </c>
      <c r="U29" s="12">
        <f>((SUM(U19:U28)/10)- $S29)</f>
        <v>147.29999999999973</v>
      </c>
      <c r="V29" s="12">
        <f>((SUM(V19:V28)/10)- $T29)</f>
        <v>150</v>
      </c>
      <c r="W29" s="12">
        <f>((SUM(W19:W28)/10)- $T29)</f>
        <v>1761.9000000000005</v>
      </c>
      <c r="X29" s="12">
        <f>((SUM(X19:X28)/10)- $T29)</f>
        <v>1764.1999999999998</v>
      </c>
      <c r="Y29" s="12">
        <f>((SUM(Y19:Y28)/10)- $T29)</f>
        <v>1802.6000000000004</v>
      </c>
      <c r="Z29" s="12">
        <f>((SUM(Z19:Z28)/10)- $T29)</f>
        <v>1804.6999999999998</v>
      </c>
      <c r="AA29" s="13"/>
      <c r="AB29" s="11">
        <f>SUM(AB19:AB28)/10</f>
        <v>272.5</v>
      </c>
      <c r="AC29" s="11">
        <f>SUM(AC19:AC28)/10</f>
        <v>272.10000000000002</v>
      </c>
      <c r="AD29" s="12">
        <f t="shared" ref="AD29:AI29" si="6">((SUM(AD19:AD28)/10)- $AB29)</f>
        <v>18.600000000000023</v>
      </c>
      <c r="AE29" s="12">
        <f t="shared" si="6"/>
        <v>20.800000000000011</v>
      </c>
      <c r="AF29" s="12">
        <f t="shared" si="6"/>
        <v>178.3</v>
      </c>
      <c r="AG29" s="12">
        <f t="shared" si="6"/>
        <v>180.60000000000002</v>
      </c>
      <c r="AH29" s="12">
        <f t="shared" si="6"/>
        <v>185.10000000000002</v>
      </c>
      <c r="AI29" s="12">
        <f t="shared" si="6"/>
        <v>187.89999999999998</v>
      </c>
      <c r="AJ29" s="13"/>
      <c r="AK29" s="13"/>
    </row>
    <row r="30" spans="1:37" s="14" customFormat="1">
      <c r="A30" s="1"/>
      <c r="B30" s="1"/>
      <c r="C30" s="1"/>
      <c r="D30" s="1"/>
      <c r="E30" s="1"/>
      <c r="F30" s="1"/>
      <c r="G30" s="1"/>
      <c r="H30" s="1"/>
      <c r="I30" s="1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3"/>
      <c r="AK30" s="13"/>
    </row>
    <row r="31" spans="1:37" s="14" customFormat="1">
      <c r="A31" s="49" t="s">
        <v>15</v>
      </c>
      <c r="B31" s="49"/>
      <c r="C31" s="49"/>
      <c r="D31" s="49"/>
      <c r="E31" s="49"/>
      <c r="F31" s="49"/>
      <c r="G31" s="49"/>
      <c r="H31" s="49"/>
      <c r="I31" s="1"/>
      <c r="J31" s="49" t="s">
        <v>16</v>
      </c>
      <c r="K31" s="49"/>
      <c r="L31" s="49"/>
      <c r="M31" s="49"/>
      <c r="N31" s="49"/>
      <c r="O31" s="49"/>
      <c r="P31" s="49"/>
      <c r="Q31" s="49"/>
      <c r="R31" s="1"/>
      <c r="S31" s="49" t="s">
        <v>17</v>
      </c>
      <c r="T31" s="49"/>
      <c r="U31" s="49"/>
      <c r="V31" s="49"/>
      <c r="W31" s="49"/>
      <c r="X31" s="49"/>
      <c r="Y31" s="49"/>
      <c r="Z31" s="49"/>
      <c r="AA31" s="1"/>
      <c r="AB31" s="49" t="s">
        <v>18</v>
      </c>
      <c r="AC31" s="49"/>
      <c r="AD31" s="49"/>
      <c r="AE31" s="49"/>
      <c r="AF31" s="49"/>
      <c r="AG31" s="49"/>
      <c r="AH31" s="49"/>
      <c r="AI31" s="49"/>
      <c r="AJ31" s="13"/>
      <c r="AK31" s="13"/>
    </row>
    <row r="32" spans="1:37" ht="14.4" customHeight="1">
      <c r="A32" s="47" t="s">
        <v>4</v>
      </c>
      <c r="B32" s="47"/>
      <c r="C32" s="48" t="s">
        <v>5</v>
      </c>
      <c r="D32" s="48"/>
      <c r="E32" s="48" t="s">
        <v>6</v>
      </c>
      <c r="F32" s="48"/>
      <c r="G32" s="48" t="s">
        <v>7</v>
      </c>
      <c r="H32" s="48"/>
      <c r="I32" s="1"/>
      <c r="J32" s="47" t="s">
        <v>4</v>
      </c>
      <c r="K32" s="47"/>
      <c r="L32" s="48" t="s">
        <v>5</v>
      </c>
      <c r="M32" s="48"/>
      <c r="N32" s="48" t="s">
        <v>6</v>
      </c>
      <c r="O32" s="48"/>
      <c r="P32" s="48" t="s">
        <v>7</v>
      </c>
      <c r="Q32" s="48"/>
      <c r="R32" s="1"/>
      <c r="S32" s="47" t="s">
        <v>4</v>
      </c>
      <c r="T32" s="47"/>
      <c r="U32" s="48" t="s">
        <v>5</v>
      </c>
      <c r="V32" s="48"/>
      <c r="W32" s="48" t="s">
        <v>6</v>
      </c>
      <c r="X32" s="48"/>
      <c r="Y32" s="48" t="s">
        <v>7</v>
      </c>
      <c r="Z32" s="48"/>
      <c r="AA32" s="1"/>
      <c r="AB32" s="47" t="s">
        <v>4</v>
      </c>
      <c r="AC32" s="47"/>
      <c r="AD32" s="48" t="s">
        <v>5</v>
      </c>
      <c r="AE32" s="48"/>
      <c r="AF32" s="48" t="s">
        <v>6</v>
      </c>
      <c r="AG32" s="48"/>
      <c r="AH32" s="48" t="s">
        <v>7</v>
      </c>
      <c r="AI32" s="48"/>
      <c r="AJ32" s="1"/>
      <c r="AK32" s="1"/>
    </row>
    <row r="33" spans="1:37" ht="43.2">
      <c r="A33" s="6" t="s">
        <v>8</v>
      </c>
      <c r="B33" s="6" t="s">
        <v>9</v>
      </c>
      <c r="C33" s="6" t="s">
        <v>8</v>
      </c>
      <c r="D33" s="6" t="s">
        <v>9</v>
      </c>
      <c r="E33" s="6" t="s">
        <v>8</v>
      </c>
      <c r="F33" s="6" t="s">
        <v>9</v>
      </c>
      <c r="G33" s="6" t="s">
        <v>8</v>
      </c>
      <c r="H33" s="6" t="s">
        <v>9</v>
      </c>
      <c r="I33" s="1"/>
      <c r="J33" s="6" t="s">
        <v>8</v>
      </c>
      <c r="K33" s="6" t="s">
        <v>9</v>
      </c>
      <c r="L33" s="6" t="s">
        <v>8</v>
      </c>
      <c r="M33" s="6" t="s">
        <v>9</v>
      </c>
      <c r="N33" s="6" t="s">
        <v>8</v>
      </c>
      <c r="O33" s="6" t="s">
        <v>9</v>
      </c>
      <c r="P33" s="6" t="s">
        <v>8</v>
      </c>
      <c r="Q33" s="6" t="s">
        <v>9</v>
      </c>
      <c r="R33" s="1"/>
      <c r="S33" s="6" t="s">
        <v>8</v>
      </c>
      <c r="T33" s="6" t="s">
        <v>9</v>
      </c>
      <c r="U33" s="6" t="s">
        <v>8</v>
      </c>
      <c r="V33" s="6" t="s">
        <v>9</v>
      </c>
      <c r="W33" s="6" t="s">
        <v>8</v>
      </c>
      <c r="X33" s="6" t="s">
        <v>9</v>
      </c>
      <c r="Y33" s="6" t="s">
        <v>8</v>
      </c>
      <c r="Z33" s="6" t="s">
        <v>9</v>
      </c>
      <c r="AA33" s="1"/>
      <c r="AB33" s="6" t="s">
        <v>8</v>
      </c>
      <c r="AC33" s="6" t="s">
        <v>9</v>
      </c>
      <c r="AD33" s="6" t="s">
        <v>8</v>
      </c>
      <c r="AE33" s="6" t="s">
        <v>9</v>
      </c>
      <c r="AF33" s="6" t="s">
        <v>8</v>
      </c>
      <c r="AG33" s="6" t="s">
        <v>9</v>
      </c>
      <c r="AH33" s="6" t="s">
        <v>8</v>
      </c>
      <c r="AI33" s="6" t="s">
        <v>9</v>
      </c>
      <c r="AJ33" s="1"/>
      <c r="AK33" s="1"/>
    </row>
    <row r="34" spans="1:37" ht="12.6" customHeight="1">
      <c r="A34" s="7">
        <v>57935</v>
      </c>
      <c r="B34" s="7">
        <v>57934</v>
      </c>
      <c r="C34" s="8" t="s">
        <v>10</v>
      </c>
      <c r="D34" s="8" t="s">
        <v>10</v>
      </c>
      <c r="E34" s="8" t="s">
        <v>10</v>
      </c>
      <c r="F34" s="8" t="s">
        <v>10</v>
      </c>
      <c r="G34" s="9">
        <v>78016</v>
      </c>
      <c r="H34" s="9">
        <v>78018</v>
      </c>
      <c r="I34" s="1"/>
      <c r="J34" s="1">
        <v>28975</v>
      </c>
      <c r="K34" s="1">
        <v>28974</v>
      </c>
      <c r="L34" s="13" t="s">
        <v>10</v>
      </c>
      <c r="M34" s="13" t="s">
        <v>10</v>
      </c>
      <c r="N34" s="13" t="s">
        <v>10</v>
      </c>
      <c r="O34" s="13" t="s">
        <v>10</v>
      </c>
      <c r="P34" s="16">
        <v>39111</v>
      </c>
      <c r="Q34" s="16">
        <v>39111</v>
      </c>
      <c r="R34" s="13"/>
      <c r="S34" s="1">
        <v>5786</v>
      </c>
      <c r="T34" s="1">
        <v>5785</v>
      </c>
      <c r="U34" s="1">
        <v>5967</v>
      </c>
      <c r="V34" s="1">
        <v>5968</v>
      </c>
      <c r="W34" s="1">
        <v>7783</v>
      </c>
      <c r="X34" s="1">
        <v>7784</v>
      </c>
      <c r="Y34" s="16">
        <v>7861</v>
      </c>
      <c r="Z34" s="16">
        <v>7864</v>
      </c>
      <c r="AA34" s="13"/>
      <c r="AB34" s="1">
        <v>580</v>
      </c>
      <c r="AC34" s="1">
        <v>579</v>
      </c>
      <c r="AD34" s="1">
        <v>603</v>
      </c>
      <c r="AE34" s="1">
        <v>605</v>
      </c>
      <c r="AF34" s="1">
        <v>774</v>
      </c>
      <c r="AG34" s="1">
        <v>775</v>
      </c>
      <c r="AH34" s="16">
        <v>781</v>
      </c>
      <c r="AI34" s="16">
        <v>783</v>
      </c>
      <c r="AJ34" s="13"/>
      <c r="AK34" s="1"/>
    </row>
    <row r="35" spans="1:37" ht="12.6" customHeight="1">
      <c r="A35" s="7">
        <v>57890</v>
      </c>
      <c r="B35" s="7">
        <v>57889</v>
      </c>
      <c r="C35" s="8" t="s">
        <v>10</v>
      </c>
      <c r="D35" s="8" t="s">
        <v>10</v>
      </c>
      <c r="E35" s="8" t="s">
        <v>10</v>
      </c>
      <c r="F35" s="8" t="s">
        <v>10</v>
      </c>
      <c r="G35" s="9">
        <v>78054</v>
      </c>
      <c r="H35" s="9">
        <v>78057</v>
      </c>
      <c r="I35" s="13"/>
      <c r="J35" s="1">
        <v>28949</v>
      </c>
      <c r="K35" s="1">
        <v>28949</v>
      </c>
      <c r="L35" s="13" t="s">
        <v>10</v>
      </c>
      <c r="M35" s="13" t="s">
        <v>10</v>
      </c>
      <c r="N35" s="13" t="s">
        <v>10</v>
      </c>
      <c r="O35" s="13" t="s">
        <v>10</v>
      </c>
      <c r="P35" s="1">
        <v>39383</v>
      </c>
      <c r="Q35" s="1">
        <v>39384</v>
      </c>
      <c r="R35" s="13"/>
      <c r="S35" s="1">
        <v>5798</v>
      </c>
      <c r="T35" s="1">
        <v>5797</v>
      </c>
      <c r="U35" s="1">
        <v>5950</v>
      </c>
      <c r="V35" s="1">
        <v>5952</v>
      </c>
      <c r="W35" s="1">
        <v>7782</v>
      </c>
      <c r="X35" s="1">
        <v>7784</v>
      </c>
      <c r="Y35" s="1">
        <v>7832</v>
      </c>
      <c r="Z35" s="1">
        <v>7834</v>
      </c>
      <c r="AA35" s="13"/>
      <c r="AB35" s="1">
        <v>580</v>
      </c>
      <c r="AC35" s="1">
        <v>579</v>
      </c>
      <c r="AD35" s="1">
        <v>601</v>
      </c>
      <c r="AE35" s="1">
        <v>604</v>
      </c>
      <c r="AF35" s="1">
        <v>791</v>
      </c>
      <c r="AG35" s="1">
        <v>793</v>
      </c>
      <c r="AH35" s="1">
        <v>788</v>
      </c>
      <c r="AI35" s="1">
        <v>790</v>
      </c>
      <c r="AJ35" s="13"/>
      <c r="AK35" s="1"/>
    </row>
    <row r="36" spans="1:37" s="14" customFormat="1" ht="12.6" customHeight="1">
      <c r="A36" s="7">
        <v>57897</v>
      </c>
      <c r="B36" s="7">
        <v>57897</v>
      </c>
      <c r="C36" s="8" t="s">
        <v>10</v>
      </c>
      <c r="D36" s="8" t="s">
        <v>10</v>
      </c>
      <c r="E36" s="8" t="s">
        <v>10</v>
      </c>
      <c r="F36" s="8" t="s">
        <v>10</v>
      </c>
      <c r="G36" s="9">
        <v>78241</v>
      </c>
      <c r="H36" s="9">
        <v>78243</v>
      </c>
      <c r="I36" s="13"/>
      <c r="J36" s="1">
        <v>28962</v>
      </c>
      <c r="K36" s="1">
        <v>28961</v>
      </c>
      <c r="L36" s="13" t="s">
        <v>10</v>
      </c>
      <c r="M36" s="13" t="s">
        <v>10</v>
      </c>
      <c r="N36" s="13" t="s">
        <v>10</v>
      </c>
      <c r="O36" s="13" t="s">
        <v>10</v>
      </c>
      <c r="P36" s="1">
        <v>39181</v>
      </c>
      <c r="Q36" s="1">
        <v>39184</v>
      </c>
      <c r="R36" s="13"/>
      <c r="S36" s="1">
        <v>5792</v>
      </c>
      <c r="T36" s="1">
        <v>5792</v>
      </c>
      <c r="U36" s="1">
        <v>5974</v>
      </c>
      <c r="V36" s="1">
        <v>5976</v>
      </c>
      <c r="W36" s="1">
        <v>7768</v>
      </c>
      <c r="X36" s="1">
        <v>7770</v>
      </c>
      <c r="Y36" s="1">
        <v>7843</v>
      </c>
      <c r="Z36" s="1">
        <v>7845</v>
      </c>
      <c r="AA36" s="13"/>
      <c r="AB36" s="1">
        <v>578</v>
      </c>
      <c r="AC36" s="1">
        <v>577</v>
      </c>
      <c r="AD36" s="1">
        <v>606</v>
      </c>
      <c r="AE36" s="1">
        <v>608</v>
      </c>
      <c r="AF36" s="1">
        <v>786</v>
      </c>
      <c r="AG36" s="1">
        <v>790</v>
      </c>
      <c r="AH36" s="1">
        <v>793</v>
      </c>
      <c r="AI36" s="1">
        <v>796</v>
      </c>
      <c r="AJ36" s="13"/>
      <c r="AK36" s="13"/>
    </row>
    <row r="37" spans="1:37" s="14" customFormat="1" ht="12.6" customHeight="1">
      <c r="A37" s="7">
        <v>57871</v>
      </c>
      <c r="B37" s="7">
        <v>57870</v>
      </c>
      <c r="C37" s="8" t="s">
        <v>10</v>
      </c>
      <c r="D37" s="8" t="s">
        <v>10</v>
      </c>
      <c r="E37" s="8" t="s">
        <v>10</v>
      </c>
      <c r="F37" s="8" t="s">
        <v>10</v>
      </c>
      <c r="G37" s="9">
        <v>78031</v>
      </c>
      <c r="H37" s="9">
        <v>78033</v>
      </c>
      <c r="I37" s="13"/>
      <c r="J37" s="1">
        <v>28976</v>
      </c>
      <c r="K37" s="1">
        <v>28975</v>
      </c>
      <c r="L37" s="13" t="s">
        <v>10</v>
      </c>
      <c r="M37" s="13" t="s">
        <v>10</v>
      </c>
      <c r="N37" s="13" t="s">
        <v>10</v>
      </c>
      <c r="O37" s="13" t="s">
        <v>10</v>
      </c>
      <c r="P37" s="1">
        <v>39202</v>
      </c>
      <c r="Q37" s="1">
        <v>39204</v>
      </c>
      <c r="R37" s="13"/>
      <c r="S37" s="1">
        <v>5783</v>
      </c>
      <c r="T37" s="1">
        <v>5783</v>
      </c>
      <c r="U37" s="1">
        <v>5947</v>
      </c>
      <c r="V37" s="1">
        <v>5949</v>
      </c>
      <c r="W37" s="1">
        <v>7771</v>
      </c>
      <c r="X37" s="1">
        <v>7773</v>
      </c>
      <c r="Y37" s="1">
        <v>7843</v>
      </c>
      <c r="Z37" s="1">
        <v>7846</v>
      </c>
      <c r="AA37" s="13"/>
      <c r="AB37" s="1">
        <v>580</v>
      </c>
      <c r="AC37" s="1">
        <v>579</v>
      </c>
      <c r="AD37" s="1">
        <v>594</v>
      </c>
      <c r="AE37" s="1">
        <v>597</v>
      </c>
      <c r="AF37" s="1">
        <v>824</v>
      </c>
      <c r="AG37" s="1">
        <v>826</v>
      </c>
      <c r="AH37" s="1">
        <v>782</v>
      </c>
      <c r="AI37" s="1">
        <v>781</v>
      </c>
      <c r="AJ37" s="13"/>
      <c r="AK37" s="13"/>
    </row>
    <row r="38" spans="1:37" s="14" customFormat="1" ht="12.6" customHeight="1">
      <c r="A38" s="7">
        <v>57937</v>
      </c>
      <c r="B38" s="7">
        <v>57937</v>
      </c>
      <c r="C38" s="8" t="s">
        <v>10</v>
      </c>
      <c r="D38" s="8" t="s">
        <v>10</v>
      </c>
      <c r="E38" s="8" t="s">
        <v>10</v>
      </c>
      <c r="F38" s="8" t="s">
        <v>10</v>
      </c>
      <c r="G38" s="9">
        <v>78089</v>
      </c>
      <c r="H38" s="9">
        <v>78090</v>
      </c>
      <c r="I38" s="13"/>
      <c r="J38" s="1">
        <v>28981</v>
      </c>
      <c r="K38" s="1">
        <v>28980</v>
      </c>
      <c r="L38" s="13" t="s">
        <v>10</v>
      </c>
      <c r="M38" s="13" t="s">
        <v>10</v>
      </c>
      <c r="N38" s="13" t="s">
        <v>10</v>
      </c>
      <c r="O38" s="13" t="s">
        <v>10</v>
      </c>
      <c r="P38" s="1">
        <v>39161</v>
      </c>
      <c r="Q38" s="1">
        <v>39164</v>
      </c>
      <c r="R38" s="13"/>
      <c r="S38" s="1">
        <v>5787</v>
      </c>
      <c r="T38" s="1">
        <v>5786</v>
      </c>
      <c r="U38" s="1">
        <v>5953</v>
      </c>
      <c r="V38" s="1">
        <v>5956</v>
      </c>
      <c r="W38" s="1">
        <v>7803</v>
      </c>
      <c r="X38" s="1">
        <v>7805</v>
      </c>
      <c r="Y38" s="1">
        <v>7951</v>
      </c>
      <c r="Z38" s="1">
        <v>7953</v>
      </c>
      <c r="AA38" s="13"/>
      <c r="AB38" s="1">
        <v>578</v>
      </c>
      <c r="AC38" s="1">
        <v>577</v>
      </c>
      <c r="AD38" s="1">
        <v>594</v>
      </c>
      <c r="AE38" s="1">
        <v>596</v>
      </c>
      <c r="AF38" s="1">
        <v>795</v>
      </c>
      <c r="AG38" s="1">
        <v>797</v>
      </c>
      <c r="AH38" s="1">
        <v>840</v>
      </c>
      <c r="AI38" s="1">
        <v>842</v>
      </c>
      <c r="AJ38" s="13"/>
      <c r="AK38" s="13"/>
    </row>
    <row r="39" spans="1:37" s="14" customFormat="1" ht="12.6" customHeight="1">
      <c r="A39" s="7">
        <v>57925</v>
      </c>
      <c r="B39" s="7">
        <v>57924</v>
      </c>
      <c r="C39" s="8" t="s">
        <v>10</v>
      </c>
      <c r="D39" s="8" t="s">
        <v>10</v>
      </c>
      <c r="E39" s="8" t="s">
        <v>10</v>
      </c>
      <c r="F39" s="8" t="s">
        <v>10</v>
      </c>
      <c r="G39" s="9">
        <v>78068</v>
      </c>
      <c r="H39" s="9">
        <v>78070</v>
      </c>
      <c r="I39" s="13"/>
      <c r="J39" s="1">
        <v>28999</v>
      </c>
      <c r="K39" s="1">
        <v>28999</v>
      </c>
      <c r="L39" s="13" t="s">
        <v>10</v>
      </c>
      <c r="M39" s="13" t="s">
        <v>10</v>
      </c>
      <c r="N39" s="13" t="s">
        <v>10</v>
      </c>
      <c r="O39" s="13" t="s">
        <v>10</v>
      </c>
      <c r="P39" s="1">
        <v>39165</v>
      </c>
      <c r="Q39" s="1">
        <v>39167</v>
      </c>
      <c r="R39" s="13"/>
      <c r="S39" s="1">
        <v>5797</v>
      </c>
      <c r="T39" s="1">
        <v>5796</v>
      </c>
      <c r="U39" s="1">
        <v>5967</v>
      </c>
      <c r="V39" s="1">
        <v>5969</v>
      </c>
      <c r="W39" s="1">
        <v>7892</v>
      </c>
      <c r="X39" s="1">
        <v>7894</v>
      </c>
      <c r="Y39" s="1">
        <v>7863</v>
      </c>
      <c r="Z39" s="1">
        <v>7866</v>
      </c>
      <c r="AA39" s="13"/>
      <c r="AB39" s="1">
        <v>580</v>
      </c>
      <c r="AC39" s="1">
        <v>579</v>
      </c>
      <c r="AD39" s="1">
        <v>610</v>
      </c>
      <c r="AE39" s="1">
        <v>612</v>
      </c>
      <c r="AF39" s="1">
        <v>801</v>
      </c>
      <c r="AG39" s="1">
        <v>802</v>
      </c>
      <c r="AH39" s="1">
        <v>774</v>
      </c>
      <c r="AI39" s="1">
        <v>776</v>
      </c>
      <c r="AJ39" s="13"/>
      <c r="AK39" s="13"/>
    </row>
    <row r="40" spans="1:37" s="14" customFormat="1" ht="12.6" customHeight="1">
      <c r="A40" s="7">
        <v>57844</v>
      </c>
      <c r="B40" s="7">
        <v>57843</v>
      </c>
      <c r="C40" s="8" t="s">
        <v>10</v>
      </c>
      <c r="D40" s="8" t="s">
        <v>10</v>
      </c>
      <c r="E40" s="8" t="s">
        <v>10</v>
      </c>
      <c r="F40" s="8" t="s">
        <v>10</v>
      </c>
      <c r="G40" s="9">
        <v>78038</v>
      </c>
      <c r="H40" s="9">
        <v>78040</v>
      </c>
      <c r="I40" s="13"/>
      <c r="J40" s="1">
        <v>28945</v>
      </c>
      <c r="K40" s="1">
        <v>28943</v>
      </c>
      <c r="L40" s="13" t="s">
        <v>10</v>
      </c>
      <c r="M40" s="13" t="s">
        <v>10</v>
      </c>
      <c r="N40" s="13" t="s">
        <v>10</v>
      </c>
      <c r="O40" s="13" t="s">
        <v>10</v>
      </c>
      <c r="P40" s="1">
        <v>39228</v>
      </c>
      <c r="Q40" s="1">
        <v>39230</v>
      </c>
      <c r="R40" s="13"/>
      <c r="S40" s="1">
        <v>5793</v>
      </c>
      <c r="T40" s="1">
        <v>5793</v>
      </c>
      <c r="U40" s="1">
        <v>5953</v>
      </c>
      <c r="V40" s="1">
        <v>5955</v>
      </c>
      <c r="W40" s="1">
        <v>7861</v>
      </c>
      <c r="X40" s="1">
        <v>7864</v>
      </c>
      <c r="Y40" s="1">
        <v>7840</v>
      </c>
      <c r="Z40" s="1">
        <v>7843</v>
      </c>
      <c r="AA40" s="13"/>
      <c r="AB40" s="1">
        <v>581</v>
      </c>
      <c r="AC40" s="1">
        <v>580</v>
      </c>
      <c r="AD40" s="1">
        <v>597</v>
      </c>
      <c r="AE40" s="1">
        <v>600</v>
      </c>
      <c r="AF40" s="1">
        <v>767</v>
      </c>
      <c r="AG40" s="1">
        <v>771</v>
      </c>
      <c r="AH40" s="1">
        <v>778</v>
      </c>
      <c r="AI40" s="1">
        <v>780</v>
      </c>
      <c r="AJ40" s="13"/>
      <c r="AK40" s="13"/>
    </row>
    <row r="41" spans="1:37" s="14" customFormat="1" ht="12.6" customHeight="1">
      <c r="A41" s="7">
        <v>57881</v>
      </c>
      <c r="B41" s="7">
        <v>57880</v>
      </c>
      <c r="C41" s="8" t="s">
        <v>10</v>
      </c>
      <c r="D41" s="8" t="s">
        <v>10</v>
      </c>
      <c r="E41" s="8" t="s">
        <v>10</v>
      </c>
      <c r="F41" s="8" t="s">
        <v>10</v>
      </c>
      <c r="G41" s="9">
        <v>78042</v>
      </c>
      <c r="H41" s="9">
        <v>78043</v>
      </c>
      <c r="I41" s="13"/>
      <c r="J41" s="1">
        <v>28935</v>
      </c>
      <c r="K41" s="1">
        <v>28934</v>
      </c>
      <c r="L41" s="13" t="s">
        <v>10</v>
      </c>
      <c r="M41" s="13" t="s">
        <v>10</v>
      </c>
      <c r="N41" s="13" t="s">
        <v>10</v>
      </c>
      <c r="O41" s="13" t="s">
        <v>10</v>
      </c>
      <c r="P41" s="1">
        <v>39217</v>
      </c>
      <c r="Q41" s="1">
        <v>39219</v>
      </c>
      <c r="R41" s="13"/>
      <c r="S41" s="1">
        <v>5793</v>
      </c>
      <c r="T41" s="1">
        <v>5792</v>
      </c>
      <c r="U41" s="1">
        <v>5972</v>
      </c>
      <c r="V41" s="1">
        <v>5974</v>
      </c>
      <c r="W41" s="1">
        <v>7752</v>
      </c>
      <c r="X41" s="1">
        <v>7755</v>
      </c>
      <c r="Y41" s="1">
        <v>7879</v>
      </c>
      <c r="Z41" s="1">
        <v>7881</v>
      </c>
      <c r="AA41" s="13"/>
      <c r="AB41" s="1">
        <v>582</v>
      </c>
      <c r="AC41" s="1">
        <v>581</v>
      </c>
      <c r="AD41" s="1">
        <v>598</v>
      </c>
      <c r="AE41" s="1">
        <v>601</v>
      </c>
      <c r="AF41" s="1">
        <v>789</v>
      </c>
      <c r="AG41" s="1">
        <v>790</v>
      </c>
      <c r="AH41" s="1">
        <v>786</v>
      </c>
      <c r="AI41" s="1">
        <v>788</v>
      </c>
      <c r="AJ41" s="13"/>
      <c r="AK41" s="13"/>
    </row>
    <row r="42" spans="1:37" s="14" customFormat="1" ht="12.6" customHeight="1">
      <c r="A42" s="7">
        <v>57906</v>
      </c>
      <c r="B42" s="7">
        <v>57906</v>
      </c>
      <c r="C42" s="8" t="s">
        <v>10</v>
      </c>
      <c r="D42" s="8" t="s">
        <v>10</v>
      </c>
      <c r="E42" s="8" t="s">
        <v>10</v>
      </c>
      <c r="F42" s="8" t="s">
        <v>10</v>
      </c>
      <c r="G42" s="9">
        <v>78009</v>
      </c>
      <c r="H42" s="9">
        <v>78010</v>
      </c>
      <c r="I42" s="13"/>
      <c r="J42" s="1">
        <v>28925</v>
      </c>
      <c r="K42" s="1">
        <v>28925</v>
      </c>
      <c r="L42" s="13" t="s">
        <v>10</v>
      </c>
      <c r="M42" s="13" t="s">
        <v>10</v>
      </c>
      <c r="N42" s="13" t="s">
        <v>10</v>
      </c>
      <c r="O42" s="13" t="s">
        <v>10</v>
      </c>
      <c r="P42" s="1">
        <v>39191</v>
      </c>
      <c r="Q42" s="1">
        <v>39193</v>
      </c>
      <c r="R42" s="13"/>
      <c r="S42" s="1">
        <v>5797</v>
      </c>
      <c r="T42" s="1">
        <v>5795</v>
      </c>
      <c r="U42" s="1">
        <v>5974</v>
      </c>
      <c r="V42" s="1">
        <v>5976</v>
      </c>
      <c r="W42" s="1">
        <v>7810</v>
      </c>
      <c r="X42" s="1">
        <v>7812</v>
      </c>
      <c r="Y42" s="1">
        <v>7857</v>
      </c>
      <c r="Z42" s="1">
        <v>7859</v>
      </c>
      <c r="AA42" s="13"/>
      <c r="AB42" s="1">
        <v>578</v>
      </c>
      <c r="AC42" s="1">
        <v>578</v>
      </c>
      <c r="AD42" s="1">
        <v>597</v>
      </c>
      <c r="AE42" s="1">
        <v>599</v>
      </c>
      <c r="AF42" s="1">
        <v>790</v>
      </c>
      <c r="AG42" s="1">
        <v>793</v>
      </c>
      <c r="AH42" s="1">
        <v>790</v>
      </c>
      <c r="AI42" s="1">
        <v>793</v>
      </c>
      <c r="AJ42" s="13"/>
      <c r="AK42" s="13"/>
    </row>
    <row r="43" spans="1:37" s="14" customFormat="1" ht="12.6" customHeight="1">
      <c r="A43" s="7">
        <v>57917</v>
      </c>
      <c r="B43" s="7">
        <v>57916</v>
      </c>
      <c r="C43" s="8" t="s">
        <v>10</v>
      </c>
      <c r="D43" s="8" t="s">
        <v>10</v>
      </c>
      <c r="E43" s="8" t="s">
        <v>10</v>
      </c>
      <c r="F43" s="8" t="s">
        <v>10</v>
      </c>
      <c r="G43" s="9">
        <v>77972</v>
      </c>
      <c r="H43" s="9">
        <v>77973</v>
      </c>
      <c r="I43" s="13"/>
      <c r="J43" s="1">
        <v>28947</v>
      </c>
      <c r="K43" s="1">
        <v>28947</v>
      </c>
      <c r="L43" s="13" t="s">
        <v>10</v>
      </c>
      <c r="M43" s="13" t="s">
        <v>10</v>
      </c>
      <c r="N43" s="13" t="s">
        <v>10</v>
      </c>
      <c r="O43" s="13" t="s">
        <v>10</v>
      </c>
      <c r="P43" s="1">
        <v>39167</v>
      </c>
      <c r="Q43" s="1">
        <v>39169</v>
      </c>
      <c r="R43" s="13"/>
      <c r="S43" s="1">
        <v>5790</v>
      </c>
      <c r="T43" s="1">
        <v>5789</v>
      </c>
      <c r="U43" s="1">
        <v>5943</v>
      </c>
      <c r="V43" s="1">
        <v>5945</v>
      </c>
      <c r="W43" s="1">
        <v>7790</v>
      </c>
      <c r="X43" s="1">
        <v>7793</v>
      </c>
      <c r="Y43" s="1">
        <v>7871</v>
      </c>
      <c r="Z43" s="1">
        <v>7872</v>
      </c>
      <c r="AA43" s="13"/>
      <c r="AB43" s="1">
        <v>578</v>
      </c>
      <c r="AC43" s="1">
        <v>578</v>
      </c>
      <c r="AD43" s="1">
        <v>604</v>
      </c>
      <c r="AE43" s="1">
        <v>605</v>
      </c>
      <c r="AF43" s="1">
        <v>769</v>
      </c>
      <c r="AG43" s="1">
        <v>770</v>
      </c>
      <c r="AH43" s="1">
        <v>803</v>
      </c>
      <c r="AI43" s="1">
        <v>805</v>
      </c>
      <c r="AJ43" s="13"/>
      <c r="AK43" s="13"/>
    </row>
    <row r="44" spans="1:37" s="14" customFormat="1" ht="12.6" customHeight="1">
      <c r="A44" s="11">
        <f>SUM(A34:A43)/10</f>
        <v>57900.3</v>
      </c>
      <c r="B44" s="11">
        <f>SUM(B34:B43)/10</f>
        <v>57899.6</v>
      </c>
      <c r="C44" s="12" t="s">
        <v>10</v>
      </c>
      <c r="D44" s="12" t="s">
        <v>10</v>
      </c>
      <c r="E44" s="12" t="s">
        <v>10</v>
      </c>
      <c r="F44" s="12" t="s">
        <v>10</v>
      </c>
      <c r="G44" s="12">
        <f>((SUM(G34:G43)/10)- $A44)</f>
        <v>20155.699999999997</v>
      </c>
      <c r="H44" s="12">
        <f>((SUM(H34:H43)/10)- $A44)</f>
        <v>20157.399999999994</v>
      </c>
      <c r="I44" s="13"/>
      <c r="J44" s="11">
        <f>SUM(J34:J43)/10</f>
        <v>28959.4</v>
      </c>
      <c r="K44" s="11">
        <f>SUM(K34:K43)/10</f>
        <v>28958.7</v>
      </c>
      <c r="L44" s="12" t="s">
        <v>10</v>
      </c>
      <c r="M44" s="12" t="s">
        <v>10</v>
      </c>
      <c r="N44" s="12" t="s">
        <v>10</v>
      </c>
      <c r="O44" s="12" t="s">
        <v>10</v>
      </c>
      <c r="P44" s="12">
        <f>((SUM(P34:P43)/10)- $J44)</f>
        <v>10241.199999999997</v>
      </c>
      <c r="Q44" s="12">
        <f>((SUM(Q34:Q43)/10)- $J44)</f>
        <v>10243.099999999999</v>
      </c>
      <c r="R44" s="13"/>
      <c r="S44" s="11">
        <f>SUM(S34:S43)/10</f>
        <v>5791.6</v>
      </c>
      <c r="T44" s="11">
        <f>SUM(T34:T43)/10</f>
        <v>5790.8</v>
      </c>
      <c r="U44" s="12">
        <f t="shared" ref="U44:Z44" si="7">((SUM(U34:U43)/10)- $S44)</f>
        <v>168.39999999999964</v>
      </c>
      <c r="V44" s="12">
        <f t="shared" si="7"/>
        <v>170.39999999999964</v>
      </c>
      <c r="W44" s="12">
        <f t="shared" si="7"/>
        <v>2009.5999999999995</v>
      </c>
      <c r="X44" s="12">
        <f t="shared" si="7"/>
        <v>2011.7999999999993</v>
      </c>
      <c r="Y44" s="12">
        <f t="shared" si="7"/>
        <v>2072.3999999999996</v>
      </c>
      <c r="Z44" s="12">
        <f t="shared" si="7"/>
        <v>2074.6999999999998</v>
      </c>
      <c r="AA44" s="13"/>
      <c r="AB44" s="11">
        <f>SUM(AB34:AB43)/10</f>
        <v>579.5</v>
      </c>
      <c r="AC44" s="11">
        <f>SUM(AC34:AC43)/10</f>
        <v>578.70000000000005</v>
      </c>
      <c r="AD44" s="12">
        <f t="shared" ref="AD44:AI44" si="8">((SUM(AD34:AD43)/10)- $AB44)</f>
        <v>20.899999999999977</v>
      </c>
      <c r="AE44" s="12">
        <f t="shared" si="8"/>
        <v>23.200000000000045</v>
      </c>
      <c r="AF44" s="12">
        <f t="shared" si="8"/>
        <v>209.10000000000002</v>
      </c>
      <c r="AG44" s="12">
        <f t="shared" si="8"/>
        <v>211.20000000000005</v>
      </c>
      <c r="AH44" s="12">
        <f t="shared" si="8"/>
        <v>212</v>
      </c>
      <c r="AI44" s="12">
        <f t="shared" si="8"/>
        <v>213.89999999999998</v>
      </c>
      <c r="AJ44" s="13"/>
      <c r="AK44" s="13"/>
    </row>
    <row r="45" spans="1:37" s="14" customFormat="1">
      <c r="A45" s="1"/>
      <c r="B45" s="1"/>
      <c r="C45" s="1"/>
      <c r="D45" s="1"/>
      <c r="E45" s="1"/>
      <c r="F45" s="1"/>
      <c r="G45" s="1"/>
      <c r="H45" s="1"/>
      <c r="I45" s="13"/>
      <c r="J45" s="1"/>
      <c r="K45" s="1"/>
      <c r="L45" s="1"/>
      <c r="M45" s="1"/>
      <c r="N45" s="1"/>
      <c r="O45" s="1"/>
      <c r="P45" s="1"/>
      <c r="Q45" s="1"/>
      <c r="R45" s="13"/>
      <c r="S45" s="1"/>
      <c r="T45" s="1"/>
      <c r="U45" s="1"/>
      <c r="V45" s="1"/>
      <c r="W45" s="1"/>
      <c r="X45" s="1"/>
      <c r="Y45" s="1"/>
      <c r="Z45" s="1"/>
      <c r="AA45" s="13"/>
      <c r="AB45" s="1"/>
      <c r="AC45" s="1"/>
      <c r="AD45" s="1"/>
      <c r="AE45" s="1"/>
      <c r="AF45" s="1"/>
      <c r="AG45" s="1"/>
      <c r="AH45" s="1"/>
      <c r="AI45" s="1"/>
      <c r="AJ45" s="13"/>
      <c r="AK45" s="13"/>
    </row>
    <row r="46" spans="1:37" s="14" customFormat="1">
      <c r="A46" s="49" t="s">
        <v>19</v>
      </c>
      <c r="B46" s="49"/>
      <c r="C46" s="49"/>
      <c r="D46" s="49"/>
      <c r="E46" s="49"/>
      <c r="F46" s="49"/>
      <c r="G46" s="49"/>
      <c r="H46" s="49"/>
      <c r="I46" s="13"/>
      <c r="J46" s="49" t="s">
        <v>20</v>
      </c>
      <c r="K46" s="49"/>
      <c r="L46" s="49"/>
      <c r="M46" s="49"/>
      <c r="N46" s="49"/>
      <c r="O46" s="49"/>
      <c r="P46" s="49"/>
      <c r="Q46" s="49"/>
      <c r="R46" s="1"/>
      <c r="S46" s="49" t="s">
        <v>21</v>
      </c>
      <c r="T46" s="49"/>
      <c r="U46" s="49"/>
      <c r="V46" s="49"/>
      <c r="W46" s="49"/>
      <c r="X46" s="49"/>
      <c r="Y46" s="49"/>
      <c r="Z46" s="49"/>
      <c r="AA46" s="1"/>
      <c r="AB46" s="49" t="s">
        <v>22</v>
      </c>
      <c r="AC46" s="49"/>
      <c r="AD46" s="49"/>
      <c r="AE46" s="49"/>
      <c r="AF46" s="49"/>
      <c r="AG46" s="49"/>
      <c r="AH46" s="49"/>
      <c r="AI46" s="49"/>
      <c r="AJ46" s="13"/>
      <c r="AK46" s="13"/>
    </row>
    <row r="47" spans="1:37" s="14" customFormat="1" ht="14.4" customHeight="1">
      <c r="A47" s="47" t="s">
        <v>4</v>
      </c>
      <c r="B47" s="47"/>
      <c r="C47" s="48" t="s">
        <v>5</v>
      </c>
      <c r="D47" s="48"/>
      <c r="E47" s="48" t="s">
        <v>6</v>
      </c>
      <c r="F47" s="48"/>
      <c r="G47" s="48" t="s">
        <v>7</v>
      </c>
      <c r="H47" s="48"/>
      <c r="I47" s="1"/>
      <c r="J47" s="47" t="s">
        <v>4</v>
      </c>
      <c r="K47" s="47"/>
      <c r="L47" s="48" t="s">
        <v>5</v>
      </c>
      <c r="M47" s="48"/>
      <c r="N47" s="48" t="s">
        <v>6</v>
      </c>
      <c r="O47" s="48"/>
      <c r="P47" s="48" t="s">
        <v>7</v>
      </c>
      <c r="Q47" s="48"/>
      <c r="R47" s="1"/>
      <c r="S47" s="47" t="s">
        <v>4</v>
      </c>
      <c r="T47" s="47"/>
      <c r="U47" s="48" t="s">
        <v>5</v>
      </c>
      <c r="V47" s="48"/>
      <c r="W47" s="48" t="s">
        <v>6</v>
      </c>
      <c r="X47" s="48"/>
      <c r="Y47" s="48" t="s">
        <v>7</v>
      </c>
      <c r="Z47" s="48"/>
      <c r="AA47" s="1"/>
      <c r="AB47" s="47" t="s">
        <v>4</v>
      </c>
      <c r="AC47" s="47"/>
      <c r="AD47" s="48" t="s">
        <v>5</v>
      </c>
      <c r="AE47" s="48"/>
      <c r="AF47" s="48" t="s">
        <v>6</v>
      </c>
      <c r="AG47" s="48"/>
      <c r="AH47" s="48" t="s">
        <v>7</v>
      </c>
      <c r="AI47" s="48"/>
      <c r="AJ47" s="13"/>
      <c r="AK47" s="13"/>
    </row>
    <row r="48" spans="1:37" ht="43.2">
      <c r="A48" s="6" t="s">
        <v>8</v>
      </c>
      <c r="B48" s="6" t="s">
        <v>9</v>
      </c>
      <c r="C48" s="6" t="s">
        <v>8</v>
      </c>
      <c r="D48" s="6" t="s">
        <v>9</v>
      </c>
      <c r="E48" s="6" t="s">
        <v>8</v>
      </c>
      <c r="F48" s="6" t="s">
        <v>9</v>
      </c>
      <c r="G48" s="6" t="s">
        <v>8</v>
      </c>
      <c r="H48" s="6" t="s">
        <v>9</v>
      </c>
      <c r="I48" s="1"/>
      <c r="J48" s="6" t="s">
        <v>8</v>
      </c>
      <c r="K48" s="6" t="s">
        <v>9</v>
      </c>
      <c r="L48" s="6" t="s">
        <v>8</v>
      </c>
      <c r="M48" s="6" t="s">
        <v>9</v>
      </c>
      <c r="N48" s="6" t="s">
        <v>8</v>
      </c>
      <c r="O48" s="6" t="s">
        <v>9</v>
      </c>
      <c r="P48" s="6" t="s">
        <v>8</v>
      </c>
      <c r="Q48" s="6" t="s">
        <v>9</v>
      </c>
      <c r="R48" s="1"/>
      <c r="S48" s="6" t="s">
        <v>8</v>
      </c>
      <c r="T48" s="6" t="s">
        <v>9</v>
      </c>
      <c r="U48" s="6" t="s">
        <v>8</v>
      </c>
      <c r="V48" s="6" t="s">
        <v>9</v>
      </c>
      <c r="W48" s="6" t="s">
        <v>8</v>
      </c>
      <c r="X48" s="6" t="s">
        <v>9</v>
      </c>
      <c r="Y48" s="6" t="s">
        <v>8</v>
      </c>
      <c r="Z48" s="6" t="s">
        <v>9</v>
      </c>
      <c r="AA48" s="1"/>
      <c r="AB48" s="6" t="s">
        <v>8</v>
      </c>
      <c r="AC48" s="6" t="s">
        <v>9</v>
      </c>
      <c r="AD48" s="6" t="s">
        <v>8</v>
      </c>
      <c r="AE48" s="6" t="s">
        <v>9</v>
      </c>
      <c r="AF48" s="6" t="s">
        <v>8</v>
      </c>
      <c r="AG48" s="6" t="s">
        <v>9</v>
      </c>
      <c r="AH48" s="6" t="s">
        <v>8</v>
      </c>
      <c r="AI48" s="6" t="s">
        <v>9</v>
      </c>
      <c r="AJ48" s="1"/>
      <c r="AK48" s="1"/>
    </row>
    <row r="49" spans="1:37" s="15" customFormat="1" ht="14.4">
      <c r="A49" s="7">
        <v>108365</v>
      </c>
      <c r="B49" s="7">
        <v>108364</v>
      </c>
      <c r="C49" s="8" t="s">
        <v>10</v>
      </c>
      <c r="D49" s="8" t="s">
        <v>10</v>
      </c>
      <c r="E49" s="8" t="s">
        <v>10</v>
      </c>
      <c r="F49" s="8" t="s">
        <v>10</v>
      </c>
      <c r="G49" s="9">
        <v>130052</v>
      </c>
      <c r="H49" s="9">
        <v>130054</v>
      </c>
      <c r="I49" s="7"/>
      <c r="J49" s="7">
        <v>54150</v>
      </c>
      <c r="K49" s="7">
        <v>54150</v>
      </c>
      <c r="L49" s="8" t="s">
        <v>10</v>
      </c>
      <c r="M49" s="8" t="s">
        <v>10</v>
      </c>
      <c r="N49" s="8" t="s">
        <v>10</v>
      </c>
      <c r="O49" s="8" t="s">
        <v>10</v>
      </c>
      <c r="P49" s="9">
        <v>65163</v>
      </c>
      <c r="Q49" s="9">
        <v>65164</v>
      </c>
      <c r="R49" s="7"/>
      <c r="S49" s="1">
        <v>10853</v>
      </c>
      <c r="T49" s="1">
        <v>10852</v>
      </c>
      <c r="U49" s="1">
        <v>11003</v>
      </c>
      <c r="V49" s="1">
        <v>11005</v>
      </c>
      <c r="W49" s="1">
        <v>12994</v>
      </c>
      <c r="X49" s="1">
        <v>12995</v>
      </c>
      <c r="Y49" s="16">
        <v>13011</v>
      </c>
      <c r="Z49" s="16">
        <v>13013</v>
      </c>
      <c r="AA49" s="7"/>
      <c r="AB49" s="1">
        <v>1084</v>
      </c>
      <c r="AC49" s="1">
        <v>1082</v>
      </c>
      <c r="AD49" s="1">
        <v>1126</v>
      </c>
      <c r="AE49" s="1">
        <v>1127</v>
      </c>
      <c r="AF49" s="1">
        <v>1301</v>
      </c>
      <c r="AG49" s="1">
        <v>1303</v>
      </c>
      <c r="AH49" s="16">
        <v>1321</v>
      </c>
      <c r="AI49" s="16">
        <v>1323</v>
      </c>
      <c r="AJ49" s="8"/>
      <c r="AK49" s="7"/>
    </row>
    <row r="50" spans="1:37" s="15" customFormat="1" ht="14.4">
      <c r="A50" s="7">
        <v>108332</v>
      </c>
      <c r="B50" s="7">
        <v>108330</v>
      </c>
      <c r="C50" s="8" t="s">
        <v>10</v>
      </c>
      <c r="D50" s="8" t="s">
        <v>10</v>
      </c>
      <c r="E50" s="8" t="s">
        <v>10</v>
      </c>
      <c r="F50" s="8" t="s">
        <v>10</v>
      </c>
      <c r="G50" s="9">
        <v>129986</v>
      </c>
      <c r="H50" s="9">
        <v>129988</v>
      </c>
      <c r="I50" s="7"/>
      <c r="J50" s="7">
        <v>54188</v>
      </c>
      <c r="K50" s="7">
        <v>54187</v>
      </c>
      <c r="L50" s="8" t="s">
        <v>10</v>
      </c>
      <c r="M50" s="8" t="s">
        <v>10</v>
      </c>
      <c r="N50" s="8" t="s">
        <v>10</v>
      </c>
      <c r="O50" s="8" t="s">
        <v>10</v>
      </c>
      <c r="P50" s="7">
        <v>65225</v>
      </c>
      <c r="Q50" s="7">
        <v>65226</v>
      </c>
      <c r="R50" s="7"/>
      <c r="S50" s="1">
        <v>10840</v>
      </c>
      <c r="T50" s="1">
        <v>10839</v>
      </c>
      <c r="U50" s="1">
        <v>11007</v>
      </c>
      <c r="V50" s="1">
        <v>11009</v>
      </c>
      <c r="W50" s="1">
        <v>13001</v>
      </c>
      <c r="X50" s="1">
        <v>13006</v>
      </c>
      <c r="Y50" s="1">
        <v>13028</v>
      </c>
      <c r="Z50" s="1">
        <v>13029</v>
      </c>
      <c r="AA50" s="8"/>
      <c r="AB50" s="1">
        <v>1091</v>
      </c>
      <c r="AC50" s="1">
        <v>1089</v>
      </c>
      <c r="AD50" s="1">
        <v>1107</v>
      </c>
      <c r="AE50" s="1">
        <v>1109</v>
      </c>
      <c r="AF50" s="1">
        <v>1302</v>
      </c>
      <c r="AG50" s="1">
        <v>1303</v>
      </c>
      <c r="AH50" s="1">
        <v>1324</v>
      </c>
      <c r="AI50" s="1">
        <v>1324</v>
      </c>
      <c r="AJ50" s="8"/>
      <c r="AK50" s="7"/>
    </row>
    <row r="51" spans="1:37" s="15" customFormat="1" ht="14.4">
      <c r="A51" s="7">
        <v>108382</v>
      </c>
      <c r="B51" s="7">
        <v>108379</v>
      </c>
      <c r="C51" s="8" t="s">
        <v>10</v>
      </c>
      <c r="D51" s="8" t="s">
        <v>10</v>
      </c>
      <c r="E51" s="8" t="s">
        <v>10</v>
      </c>
      <c r="F51" s="8" t="s">
        <v>10</v>
      </c>
      <c r="G51" s="9">
        <v>131016</v>
      </c>
      <c r="H51" s="9">
        <v>131017</v>
      </c>
      <c r="I51" s="7"/>
      <c r="J51" s="7">
        <v>54204</v>
      </c>
      <c r="K51" s="7">
        <v>54203</v>
      </c>
      <c r="L51" s="8" t="s">
        <v>10</v>
      </c>
      <c r="M51" s="8" t="s">
        <v>10</v>
      </c>
      <c r="N51" s="8" t="s">
        <v>10</v>
      </c>
      <c r="O51" s="8" t="s">
        <v>10</v>
      </c>
      <c r="P51" s="7">
        <v>65156</v>
      </c>
      <c r="Q51" s="7">
        <v>65158</v>
      </c>
      <c r="R51" s="8"/>
      <c r="S51" s="1">
        <v>10842</v>
      </c>
      <c r="T51" s="1">
        <v>10841</v>
      </c>
      <c r="U51" s="1">
        <v>11030</v>
      </c>
      <c r="V51" s="1">
        <v>11030</v>
      </c>
      <c r="W51" s="1">
        <v>13011</v>
      </c>
      <c r="X51" s="1">
        <v>13013</v>
      </c>
      <c r="Y51" s="1">
        <v>13058</v>
      </c>
      <c r="Z51" s="1">
        <v>13057</v>
      </c>
      <c r="AA51" s="8"/>
      <c r="AB51" s="1">
        <v>1083</v>
      </c>
      <c r="AC51" s="1">
        <v>1082</v>
      </c>
      <c r="AD51" s="1">
        <v>1113</v>
      </c>
      <c r="AE51" s="1">
        <v>1115</v>
      </c>
      <c r="AF51" s="1">
        <v>1318</v>
      </c>
      <c r="AG51" s="1">
        <v>1319</v>
      </c>
      <c r="AH51" s="1">
        <v>1316</v>
      </c>
      <c r="AI51" s="1">
        <v>1318</v>
      </c>
      <c r="AJ51" s="8"/>
      <c r="AK51" s="7"/>
    </row>
    <row r="52" spans="1:37" s="15" customFormat="1" ht="14.4">
      <c r="A52" s="7">
        <v>108297</v>
      </c>
      <c r="B52" s="7">
        <v>108295</v>
      </c>
      <c r="C52" s="8" t="s">
        <v>10</v>
      </c>
      <c r="D52" s="8" t="s">
        <v>10</v>
      </c>
      <c r="E52" s="8" t="s">
        <v>10</v>
      </c>
      <c r="F52" s="8" t="s">
        <v>10</v>
      </c>
      <c r="G52" s="9">
        <v>130352</v>
      </c>
      <c r="H52" s="9">
        <v>130353</v>
      </c>
      <c r="I52" s="8"/>
      <c r="J52" s="7">
        <v>54142</v>
      </c>
      <c r="K52" s="7">
        <v>54141</v>
      </c>
      <c r="L52" s="8" t="s">
        <v>10</v>
      </c>
      <c r="M52" s="8" t="s">
        <v>10</v>
      </c>
      <c r="N52" s="8" t="s">
        <v>10</v>
      </c>
      <c r="O52" s="8" t="s">
        <v>10</v>
      </c>
      <c r="P52" s="7">
        <v>65165</v>
      </c>
      <c r="Q52" s="7">
        <v>65165</v>
      </c>
      <c r="R52" s="8"/>
      <c r="S52" s="1">
        <v>10834</v>
      </c>
      <c r="T52" s="1">
        <v>10833</v>
      </c>
      <c r="U52" s="1">
        <v>11028</v>
      </c>
      <c r="V52" s="1">
        <v>11030</v>
      </c>
      <c r="W52" s="1">
        <v>12967</v>
      </c>
      <c r="X52" s="1">
        <v>12969</v>
      </c>
      <c r="Y52" s="1">
        <v>13063</v>
      </c>
      <c r="Z52" s="1">
        <v>13064</v>
      </c>
      <c r="AA52" s="8"/>
      <c r="AB52" s="1">
        <v>1092</v>
      </c>
      <c r="AC52" s="1">
        <v>1091</v>
      </c>
      <c r="AD52" s="1">
        <v>1121</v>
      </c>
      <c r="AE52" s="1">
        <v>1123</v>
      </c>
      <c r="AF52" s="1">
        <v>1303</v>
      </c>
      <c r="AG52" s="1">
        <v>1304</v>
      </c>
      <c r="AH52" s="1">
        <v>1321</v>
      </c>
      <c r="AI52" s="1">
        <v>1323</v>
      </c>
      <c r="AJ52" s="8"/>
      <c r="AK52" s="7"/>
    </row>
    <row r="53" spans="1:37" s="10" customFormat="1" ht="14.4">
      <c r="A53" s="7">
        <v>108330</v>
      </c>
      <c r="B53" s="7">
        <v>108329</v>
      </c>
      <c r="C53" s="8" t="s">
        <v>10</v>
      </c>
      <c r="D53" s="8" t="s">
        <v>10</v>
      </c>
      <c r="E53" s="8" t="s">
        <v>10</v>
      </c>
      <c r="F53" s="8" t="s">
        <v>10</v>
      </c>
      <c r="G53" s="9">
        <v>130527</v>
      </c>
      <c r="H53" s="9">
        <v>130527</v>
      </c>
      <c r="I53" s="8"/>
      <c r="J53" s="7">
        <v>54199</v>
      </c>
      <c r="K53" s="7">
        <v>54197</v>
      </c>
      <c r="L53" s="8" t="s">
        <v>10</v>
      </c>
      <c r="M53" s="8" t="s">
        <v>10</v>
      </c>
      <c r="N53" s="8" t="s">
        <v>10</v>
      </c>
      <c r="O53" s="8" t="s">
        <v>10</v>
      </c>
      <c r="P53" s="7">
        <v>65236</v>
      </c>
      <c r="Q53" s="7">
        <v>65236</v>
      </c>
      <c r="R53" s="8"/>
      <c r="S53" s="1">
        <v>10836</v>
      </c>
      <c r="T53" s="1">
        <v>10835</v>
      </c>
      <c r="U53" s="1">
        <v>11035</v>
      </c>
      <c r="V53" s="1">
        <v>11037</v>
      </c>
      <c r="W53" s="1">
        <v>13024</v>
      </c>
      <c r="X53" s="1">
        <v>13026</v>
      </c>
      <c r="Y53" s="1">
        <v>13053</v>
      </c>
      <c r="Z53" s="1">
        <v>13055</v>
      </c>
      <c r="AA53" s="8"/>
      <c r="AB53" s="1">
        <v>1084</v>
      </c>
      <c r="AC53" s="1">
        <v>1082</v>
      </c>
      <c r="AD53" s="1">
        <v>1115</v>
      </c>
      <c r="AE53" s="1">
        <v>1117</v>
      </c>
      <c r="AF53" s="1">
        <v>1332</v>
      </c>
      <c r="AG53" s="1">
        <v>1327</v>
      </c>
      <c r="AH53" s="1">
        <v>1307</v>
      </c>
      <c r="AI53" s="1">
        <v>1308</v>
      </c>
      <c r="AJ53" s="8"/>
      <c r="AK53" s="8"/>
    </row>
    <row r="54" spans="1:37" s="10" customFormat="1" ht="14.4">
      <c r="A54" s="7">
        <v>108314</v>
      </c>
      <c r="B54" s="7">
        <v>108313</v>
      </c>
      <c r="C54" s="8" t="s">
        <v>10</v>
      </c>
      <c r="D54" s="8" t="s">
        <v>10</v>
      </c>
      <c r="E54" s="8" t="s">
        <v>10</v>
      </c>
      <c r="F54" s="8" t="s">
        <v>10</v>
      </c>
      <c r="G54" s="9">
        <v>130537</v>
      </c>
      <c r="H54" s="9">
        <v>130537</v>
      </c>
      <c r="I54" s="8"/>
      <c r="J54" s="7">
        <v>54203</v>
      </c>
      <c r="K54" s="7">
        <v>54202</v>
      </c>
      <c r="L54" s="8" t="s">
        <v>10</v>
      </c>
      <c r="M54" s="8" t="s">
        <v>10</v>
      </c>
      <c r="N54" s="8" t="s">
        <v>10</v>
      </c>
      <c r="O54" s="8" t="s">
        <v>10</v>
      </c>
      <c r="P54" s="7">
        <v>65213</v>
      </c>
      <c r="Q54" s="7">
        <v>65215</v>
      </c>
      <c r="R54" s="8"/>
      <c r="S54" s="1">
        <v>10845</v>
      </c>
      <c r="T54" s="1">
        <v>10844</v>
      </c>
      <c r="U54" s="1">
        <v>11023</v>
      </c>
      <c r="V54" s="1">
        <v>11025</v>
      </c>
      <c r="W54" s="1">
        <v>12983</v>
      </c>
      <c r="X54" s="1">
        <v>12984</v>
      </c>
      <c r="Y54" s="1">
        <v>13030</v>
      </c>
      <c r="Z54" s="1">
        <v>13030</v>
      </c>
      <c r="AA54" s="8"/>
      <c r="AB54" s="1">
        <v>1082</v>
      </c>
      <c r="AC54" s="1">
        <v>1082</v>
      </c>
      <c r="AD54" s="1">
        <v>1107</v>
      </c>
      <c r="AE54" s="1">
        <v>1109</v>
      </c>
      <c r="AF54" s="1">
        <v>1328</v>
      </c>
      <c r="AG54" s="1">
        <v>1329</v>
      </c>
      <c r="AH54" s="1">
        <v>1344</v>
      </c>
      <c r="AI54" s="1">
        <v>1347</v>
      </c>
      <c r="AJ54" s="8"/>
      <c r="AK54" s="8"/>
    </row>
    <row r="55" spans="1:37" s="10" customFormat="1" ht="14.4">
      <c r="A55" s="7">
        <v>108332</v>
      </c>
      <c r="B55" s="7">
        <v>108331</v>
      </c>
      <c r="C55" s="8" t="s">
        <v>10</v>
      </c>
      <c r="D55" s="8" t="s">
        <v>10</v>
      </c>
      <c r="E55" s="8" t="s">
        <v>10</v>
      </c>
      <c r="F55" s="8" t="s">
        <v>10</v>
      </c>
      <c r="G55" s="9">
        <v>130448</v>
      </c>
      <c r="H55" s="9">
        <v>130449</v>
      </c>
      <c r="I55" s="8"/>
      <c r="J55" s="7">
        <v>54330</v>
      </c>
      <c r="K55" s="7">
        <v>54329</v>
      </c>
      <c r="L55" s="8" t="s">
        <v>10</v>
      </c>
      <c r="M55" s="8" t="s">
        <v>10</v>
      </c>
      <c r="N55" s="8" t="s">
        <v>10</v>
      </c>
      <c r="O55" s="8" t="s">
        <v>10</v>
      </c>
      <c r="P55" s="7">
        <v>65127</v>
      </c>
      <c r="Q55" s="7">
        <v>65128</v>
      </c>
      <c r="R55" s="8"/>
      <c r="S55" s="1">
        <v>10836</v>
      </c>
      <c r="T55" s="1">
        <v>10836</v>
      </c>
      <c r="U55" s="1">
        <v>11022</v>
      </c>
      <c r="V55" s="1">
        <v>11023</v>
      </c>
      <c r="W55" s="1">
        <v>12990</v>
      </c>
      <c r="X55" s="1">
        <v>12991</v>
      </c>
      <c r="Y55" s="1">
        <v>13038</v>
      </c>
      <c r="Z55" s="1">
        <v>13040</v>
      </c>
      <c r="AA55" s="8"/>
      <c r="AB55" s="1">
        <v>1093</v>
      </c>
      <c r="AC55" s="1">
        <v>1091</v>
      </c>
      <c r="AD55" s="1">
        <v>1107</v>
      </c>
      <c r="AE55" s="1">
        <v>1108</v>
      </c>
      <c r="AF55" s="1">
        <v>1299</v>
      </c>
      <c r="AG55" s="1">
        <v>1301</v>
      </c>
      <c r="AH55" s="1">
        <v>1314</v>
      </c>
      <c r="AI55" s="1">
        <v>1316</v>
      </c>
      <c r="AJ55" s="8"/>
      <c r="AK55" s="8"/>
    </row>
    <row r="56" spans="1:37" s="10" customFormat="1" ht="14.4">
      <c r="A56" s="7">
        <v>108300</v>
      </c>
      <c r="B56" s="7">
        <v>108299</v>
      </c>
      <c r="C56" s="8" t="s">
        <v>10</v>
      </c>
      <c r="D56" s="8" t="s">
        <v>10</v>
      </c>
      <c r="E56" s="8" t="s">
        <v>10</v>
      </c>
      <c r="F56" s="8" t="s">
        <v>10</v>
      </c>
      <c r="G56" s="9">
        <v>130521</v>
      </c>
      <c r="H56" s="9">
        <v>130522</v>
      </c>
      <c r="I56" s="8"/>
      <c r="J56" s="7">
        <v>54212</v>
      </c>
      <c r="K56" s="7">
        <v>54210</v>
      </c>
      <c r="L56" s="8" t="s">
        <v>10</v>
      </c>
      <c r="M56" s="8" t="s">
        <v>10</v>
      </c>
      <c r="N56" s="8" t="s">
        <v>10</v>
      </c>
      <c r="O56" s="8" t="s">
        <v>10</v>
      </c>
      <c r="P56" s="7">
        <v>65011</v>
      </c>
      <c r="Q56" s="7">
        <v>65012</v>
      </c>
      <c r="R56" s="8"/>
      <c r="S56" s="1">
        <v>10855</v>
      </c>
      <c r="T56" s="1">
        <v>10853</v>
      </c>
      <c r="U56" s="1">
        <v>11004</v>
      </c>
      <c r="V56" s="1">
        <v>11011</v>
      </c>
      <c r="W56" s="1">
        <v>12955</v>
      </c>
      <c r="X56" s="1">
        <v>12996</v>
      </c>
      <c r="Y56" s="1">
        <v>13025</v>
      </c>
      <c r="Z56" s="1">
        <v>13026</v>
      </c>
      <c r="AA56" s="8"/>
      <c r="AB56" s="1">
        <v>1080</v>
      </c>
      <c r="AC56" s="1">
        <v>1079</v>
      </c>
      <c r="AD56" s="1">
        <v>1106</v>
      </c>
      <c r="AE56" s="1">
        <v>1108</v>
      </c>
      <c r="AF56" s="1">
        <v>1312</v>
      </c>
      <c r="AG56" s="1">
        <v>1314</v>
      </c>
      <c r="AH56" s="1">
        <v>1326</v>
      </c>
      <c r="AI56" s="1">
        <v>1327</v>
      </c>
      <c r="AJ56" s="8"/>
      <c r="AK56" s="8"/>
    </row>
    <row r="57" spans="1:37" s="10" customFormat="1" ht="14.4">
      <c r="A57" s="7">
        <v>108352</v>
      </c>
      <c r="B57" s="7">
        <v>108351</v>
      </c>
      <c r="C57" s="8" t="s">
        <v>10</v>
      </c>
      <c r="D57" s="8" t="s">
        <v>10</v>
      </c>
      <c r="E57" s="8" t="s">
        <v>10</v>
      </c>
      <c r="F57" s="8" t="s">
        <v>10</v>
      </c>
      <c r="G57" s="9">
        <v>130378</v>
      </c>
      <c r="H57" s="9">
        <v>130378</v>
      </c>
      <c r="I57" s="8"/>
      <c r="J57" s="7">
        <v>54146</v>
      </c>
      <c r="K57" s="7">
        <v>54148</v>
      </c>
      <c r="L57" s="8" t="s">
        <v>10</v>
      </c>
      <c r="M57" s="8" t="s">
        <v>10</v>
      </c>
      <c r="N57" s="8" t="s">
        <v>10</v>
      </c>
      <c r="O57" s="8" t="s">
        <v>10</v>
      </c>
      <c r="P57" s="7">
        <v>65015</v>
      </c>
      <c r="Q57" s="7">
        <v>65016</v>
      </c>
      <c r="R57" s="8"/>
      <c r="S57" s="1">
        <v>10841</v>
      </c>
      <c r="T57" s="1">
        <v>10840</v>
      </c>
      <c r="U57" s="1">
        <v>11022</v>
      </c>
      <c r="V57" s="1">
        <v>11024</v>
      </c>
      <c r="W57" s="1">
        <v>12993</v>
      </c>
      <c r="X57" s="1">
        <v>12995</v>
      </c>
      <c r="Y57" s="1">
        <v>13020</v>
      </c>
      <c r="Z57" s="1">
        <v>13021</v>
      </c>
      <c r="AA57" s="8"/>
      <c r="AB57" s="1">
        <v>1086</v>
      </c>
      <c r="AC57" s="1">
        <v>1085</v>
      </c>
      <c r="AD57" s="1">
        <v>1100</v>
      </c>
      <c r="AE57" s="1">
        <v>1102</v>
      </c>
      <c r="AF57" s="1">
        <v>1319</v>
      </c>
      <c r="AG57" s="1">
        <v>1320</v>
      </c>
      <c r="AH57" s="1">
        <v>1300</v>
      </c>
      <c r="AI57" s="1">
        <v>1301</v>
      </c>
      <c r="AJ57" s="8"/>
      <c r="AK57" s="8"/>
    </row>
    <row r="58" spans="1:37" s="10" customFormat="1" ht="14.4">
      <c r="A58" s="7">
        <v>108291</v>
      </c>
      <c r="B58" s="7">
        <v>108289</v>
      </c>
      <c r="C58" s="8" t="s">
        <v>10</v>
      </c>
      <c r="D58" s="8" t="s">
        <v>10</v>
      </c>
      <c r="E58" s="8" t="s">
        <v>10</v>
      </c>
      <c r="F58" s="8" t="s">
        <v>10</v>
      </c>
      <c r="G58" s="9">
        <v>130419</v>
      </c>
      <c r="H58" s="9">
        <v>130420</v>
      </c>
      <c r="I58" s="8"/>
      <c r="J58" s="7">
        <v>54199</v>
      </c>
      <c r="K58" s="7">
        <v>54198</v>
      </c>
      <c r="L58" s="8" t="s">
        <v>10</v>
      </c>
      <c r="M58" s="8" t="s">
        <v>10</v>
      </c>
      <c r="N58" s="8" t="s">
        <v>10</v>
      </c>
      <c r="O58" s="8" t="s">
        <v>10</v>
      </c>
      <c r="P58" s="7">
        <v>65109</v>
      </c>
      <c r="Q58" s="7">
        <v>65111</v>
      </c>
      <c r="R58" s="8"/>
      <c r="S58" s="1">
        <v>10851</v>
      </c>
      <c r="T58" s="1">
        <v>10849</v>
      </c>
      <c r="U58" s="1">
        <v>11043</v>
      </c>
      <c r="V58" s="1">
        <v>11044</v>
      </c>
      <c r="W58" s="1">
        <v>13002</v>
      </c>
      <c r="X58" s="1">
        <v>13005</v>
      </c>
      <c r="Y58" s="1">
        <v>13060</v>
      </c>
      <c r="Z58" s="1">
        <v>13062</v>
      </c>
      <c r="AA58" s="8"/>
      <c r="AB58" s="1">
        <v>1079</v>
      </c>
      <c r="AC58" s="1">
        <v>1078</v>
      </c>
      <c r="AD58" s="1">
        <v>1106</v>
      </c>
      <c r="AE58" s="1">
        <v>1106</v>
      </c>
      <c r="AF58" s="1">
        <v>1320</v>
      </c>
      <c r="AG58" s="1">
        <v>1321</v>
      </c>
      <c r="AH58" s="1">
        <v>1325</v>
      </c>
      <c r="AI58" s="1">
        <v>1327</v>
      </c>
      <c r="AJ58" s="8"/>
      <c r="AK58" s="8"/>
    </row>
    <row r="59" spans="1:37" s="14" customFormat="1" ht="14.4">
      <c r="A59" s="11">
        <f>SUM(A49:A58)/10</f>
        <v>108329.5</v>
      </c>
      <c r="B59" s="11">
        <f>SUM(B49:B58)/10</f>
        <v>108328</v>
      </c>
      <c r="C59" s="12" t="s">
        <v>10</v>
      </c>
      <c r="D59" s="12" t="s">
        <v>10</v>
      </c>
      <c r="E59" s="12" t="s">
        <v>10</v>
      </c>
      <c r="F59" s="12" t="s">
        <v>10</v>
      </c>
      <c r="G59" s="17">
        <f>((SUM(G49:G58)/10)- $A59)</f>
        <v>22094.100000000006</v>
      </c>
      <c r="H59" s="17">
        <f>((SUM(H49:H58)/10)- $B59)</f>
        <v>22096.5</v>
      </c>
      <c r="I59" s="13"/>
      <c r="J59" s="11">
        <f>SUM(J49:J58)/10</f>
        <v>54197.3</v>
      </c>
      <c r="K59" s="11">
        <f>SUM(K49:K58)/10</f>
        <v>54196.5</v>
      </c>
      <c r="L59" s="12" t="s">
        <v>10</v>
      </c>
      <c r="M59" s="12" t="s">
        <v>10</v>
      </c>
      <c r="N59" s="12" t="s">
        <v>10</v>
      </c>
      <c r="O59" s="12" t="s">
        <v>10</v>
      </c>
      <c r="P59" s="17">
        <f>((SUM(P49:P58)/10)- $J59)</f>
        <v>10944.699999999997</v>
      </c>
      <c r="Q59" s="17">
        <f>((SUM(Q49:Q58)/10)- $J59)</f>
        <v>10945.799999999996</v>
      </c>
      <c r="R59" s="13"/>
      <c r="S59" s="11">
        <f>SUM(S49:S58)/10</f>
        <v>10843.3</v>
      </c>
      <c r="T59" s="11">
        <f>SUM(T49:T58)/10</f>
        <v>10842.2</v>
      </c>
      <c r="U59" s="17">
        <f t="shared" ref="U59:Z59" si="9">((SUM(U49:U58)/10)- $S59)</f>
        <v>178.40000000000146</v>
      </c>
      <c r="V59" s="17">
        <f t="shared" si="9"/>
        <v>180.5</v>
      </c>
      <c r="W59" s="17">
        <f t="shared" si="9"/>
        <v>2148.7000000000007</v>
      </c>
      <c r="X59" s="17">
        <f t="shared" si="9"/>
        <v>2154.7000000000007</v>
      </c>
      <c r="Y59" s="17">
        <f t="shared" si="9"/>
        <v>2195.3000000000011</v>
      </c>
      <c r="Z59" s="17">
        <f t="shared" si="9"/>
        <v>2196.4000000000015</v>
      </c>
      <c r="AA59" s="13"/>
      <c r="AB59" s="11">
        <f>SUM(AB49:AB58)/10</f>
        <v>1085.4000000000001</v>
      </c>
      <c r="AC59" s="11">
        <f>SUM(AC49:AC58)/10</f>
        <v>1084.0999999999999</v>
      </c>
      <c r="AD59" s="17">
        <f t="shared" ref="AD59:AI59" si="10">((SUM(AD49:AD58)/10)- $AB59)</f>
        <v>25.399999999999864</v>
      </c>
      <c r="AE59" s="17">
        <f t="shared" si="10"/>
        <v>27</v>
      </c>
      <c r="AF59" s="17">
        <f t="shared" si="10"/>
        <v>228</v>
      </c>
      <c r="AG59" s="17">
        <f t="shared" si="10"/>
        <v>228.69999999999982</v>
      </c>
      <c r="AH59" s="17">
        <f t="shared" si="10"/>
        <v>234.39999999999986</v>
      </c>
      <c r="AI59" s="17">
        <f t="shared" si="10"/>
        <v>236</v>
      </c>
      <c r="AJ59" s="13"/>
      <c r="AK59" s="13"/>
    </row>
    <row r="60" spans="1:37" s="14" customFormat="1">
      <c r="A60" s="2"/>
      <c r="B60" s="2"/>
      <c r="C60" s="2"/>
      <c r="D60" s="2"/>
      <c r="E60" s="2"/>
      <c r="F60" s="2"/>
      <c r="G60" s="2"/>
      <c r="H60" s="2"/>
      <c r="I60" s="13"/>
      <c r="J60" s="2"/>
      <c r="K60" s="2"/>
      <c r="L60" s="2"/>
      <c r="M60" s="2"/>
      <c r="N60" s="2"/>
      <c r="O60" s="2"/>
      <c r="P60" s="2"/>
      <c r="Q60" s="2"/>
      <c r="R60" s="13"/>
      <c r="S60" s="2"/>
      <c r="T60" s="2"/>
      <c r="U60" s="2"/>
      <c r="V60" s="2"/>
      <c r="W60" s="2"/>
      <c r="X60" s="2"/>
      <c r="Y60" s="2"/>
      <c r="Z60" s="2"/>
      <c r="AA60" s="13"/>
      <c r="AB60" s="2"/>
      <c r="AC60" s="2"/>
      <c r="AD60" s="2"/>
      <c r="AE60" s="2"/>
      <c r="AF60" s="2"/>
      <c r="AG60" s="2"/>
      <c r="AH60" s="2"/>
      <c r="AI60" s="2"/>
      <c r="AJ60" s="13"/>
      <c r="AK60" s="13"/>
    </row>
    <row r="61" spans="1:37">
      <c r="A61" s="49" t="s">
        <v>23</v>
      </c>
      <c r="B61" s="49"/>
      <c r="C61" s="49"/>
      <c r="D61" s="49"/>
      <c r="E61" s="49"/>
      <c r="F61" s="49"/>
      <c r="G61" s="49"/>
      <c r="H61" s="49"/>
      <c r="I61" s="1"/>
      <c r="J61" s="49" t="s">
        <v>24</v>
      </c>
      <c r="K61" s="49"/>
      <c r="L61" s="49"/>
      <c r="M61" s="49"/>
      <c r="N61" s="49"/>
      <c r="O61" s="49"/>
      <c r="P61" s="49"/>
      <c r="Q61" s="49"/>
      <c r="R61" s="1"/>
      <c r="S61" s="49" t="s">
        <v>25</v>
      </c>
      <c r="T61" s="49"/>
      <c r="U61" s="49"/>
      <c r="V61" s="49"/>
      <c r="W61" s="49"/>
      <c r="X61" s="49"/>
      <c r="Y61" s="49"/>
      <c r="Z61" s="49"/>
      <c r="AA61" s="1"/>
      <c r="AB61" s="49" t="s">
        <v>26</v>
      </c>
      <c r="AC61" s="49"/>
      <c r="AD61" s="49"/>
      <c r="AE61" s="49"/>
      <c r="AF61" s="49"/>
      <c r="AG61" s="49"/>
      <c r="AH61" s="49"/>
      <c r="AI61" s="49"/>
    </row>
    <row r="62" spans="1:37" s="14" customFormat="1" ht="14.4" customHeight="1">
      <c r="A62" s="47" t="s">
        <v>4</v>
      </c>
      <c r="B62" s="47"/>
      <c r="C62" s="48" t="s">
        <v>5</v>
      </c>
      <c r="D62" s="48"/>
      <c r="E62" s="48" t="s">
        <v>6</v>
      </c>
      <c r="F62" s="48"/>
      <c r="G62" s="48" t="s">
        <v>7</v>
      </c>
      <c r="H62" s="48"/>
      <c r="I62" s="1"/>
      <c r="J62" s="47" t="s">
        <v>4</v>
      </c>
      <c r="K62" s="47"/>
      <c r="L62" s="48" t="s">
        <v>5</v>
      </c>
      <c r="M62" s="48"/>
      <c r="N62" s="48" t="s">
        <v>6</v>
      </c>
      <c r="O62" s="48"/>
      <c r="P62" s="48" t="s">
        <v>7</v>
      </c>
      <c r="Q62" s="48"/>
      <c r="R62" s="1"/>
      <c r="S62" s="47" t="s">
        <v>4</v>
      </c>
      <c r="T62" s="47"/>
      <c r="U62" s="48" t="s">
        <v>5</v>
      </c>
      <c r="V62" s="48"/>
      <c r="W62" s="48" t="s">
        <v>6</v>
      </c>
      <c r="X62" s="48"/>
      <c r="Y62" s="48" t="s">
        <v>7</v>
      </c>
      <c r="Z62" s="48"/>
      <c r="AA62" s="1"/>
      <c r="AB62" s="47" t="s">
        <v>4</v>
      </c>
      <c r="AC62" s="47"/>
      <c r="AD62" s="48" t="s">
        <v>5</v>
      </c>
      <c r="AE62" s="48"/>
      <c r="AF62" s="48" t="s">
        <v>6</v>
      </c>
      <c r="AG62" s="48"/>
      <c r="AH62" s="48" t="s">
        <v>7</v>
      </c>
      <c r="AI62" s="48"/>
      <c r="AJ62" s="13"/>
      <c r="AK62" s="13"/>
    </row>
    <row r="63" spans="1:37" ht="43.2">
      <c r="A63" s="6" t="s">
        <v>8</v>
      </c>
      <c r="B63" s="6" t="s">
        <v>9</v>
      </c>
      <c r="C63" s="6" t="s">
        <v>8</v>
      </c>
      <c r="D63" s="6" t="s">
        <v>9</v>
      </c>
      <c r="E63" s="6" t="s">
        <v>8</v>
      </c>
      <c r="F63" s="6" t="s">
        <v>9</v>
      </c>
      <c r="G63" s="6" t="s">
        <v>8</v>
      </c>
      <c r="H63" s="6" t="s">
        <v>9</v>
      </c>
      <c r="I63" s="1"/>
      <c r="J63" s="6" t="s">
        <v>8</v>
      </c>
      <c r="K63" s="6" t="s">
        <v>9</v>
      </c>
      <c r="L63" s="6" t="s">
        <v>8</v>
      </c>
      <c r="M63" s="6" t="s">
        <v>9</v>
      </c>
      <c r="N63" s="6" t="s">
        <v>8</v>
      </c>
      <c r="O63" s="6" t="s">
        <v>9</v>
      </c>
      <c r="P63" s="6" t="s">
        <v>8</v>
      </c>
      <c r="Q63" s="6" t="s">
        <v>9</v>
      </c>
      <c r="R63" s="1"/>
      <c r="S63" s="6" t="s">
        <v>8</v>
      </c>
      <c r="T63" s="6" t="s">
        <v>9</v>
      </c>
      <c r="U63" s="6" t="s">
        <v>8</v>
      </c>
      <c r="V63" s="6" t="s">
        <v>9</v>
      </c>
      <c r="W63" s="6" t="s">
        <v>8</v>
      </c>
      <c r="X63" s="6" t="s">
        <v>9</v>
      </c>
      <c r="Y63" s="6" t="s">
        <v>8</v>
      </c>
      <c r="Z63" s="6" t="s">
        <v>9</v>
      </c>
      <c r="AA63" s="1"/>
      <c r="AB63" s="6" t="s">
        <v>8</v>
      </c>
      <c r="AC63" s="6" t="s">
        <v>9</v>
      </c>
      <c r="AD63" s="6" t="s">
        <v>8</v>
      </c>
      <c r="AE63" s="6" t="s">
        <v>9</v>
      </c>
      <c r="AF63" s="6" t="s">
        <v>8</v>
      </c>
      <c r="AG63" s="6" t="s">
        <v>9</v>
      </c>
      <c r="AH63" s="6" t="s">
        <v>8</v>
      </c>
      <c r="AI63" s="6" t="s">
        <v>9</v>
      </c>
      <c r="AJ63" s="1"/>
      <c r="AK63" s="1"/>
    </row>
    <row r="64" spans="1:37" s="15" customFormat="1" ht="14.4">
      <c r="A64" s="7">
        <v>309681</v>
      </c>
      <c r="B64" s="7">
        <v>309678</v>
      </c>
      <c r="C64" s="8" t="s">
        <v>10</v>
      </c>
      <c r="D64" s="8" t="s">
        <v>10</v>
      </c>
      <c r="E64" s="8" t="s">
        <v>10</v>
      </c>
      <c r="F64" s="8" t="s">
        <v>10</v>
      </c>
      <c r="G64" s="9">
        <v>333688</v>
      </c>
      <c r="H64" s="9">
        <v>333687</v>
      </c>
      <c r="I64" s="7"/>
      <c r="J64" s="7">
        <v>154813</v>
      </c>
      <c r="K64" s="7">
        <v>154809</v>
      </c>
      <c r="L64" s="8" t="s">
        <v>10</v>
      </c>
      <c r="M64" s="8" t="s">
        <v>10</v>
      </c>
      <c r="N64" s="8" t="s">
        <v>10</v>
      </c>
      <c r="O64" s="8" t="s">
        <v>10</v>
      </c>
      <c r="P64" s="9">
        <v>166838</v>
      </c>
      <c r="Q64" s="9">
        <v>166837</v>
      </c>
      <c r="R64" s="7"/>
      <c r="S64" s="7">
        <v>30964</v>
      </c>
      <c r="T64" s="7">
        <v>30961</v>
      </c>
      <c r="U64" s="8" t="s">
        <v>10</v>
      </c>
      <c r="V64" s="8" t="s">
        <v>10</v>
      </c>
      <c r="W64" s="8" t="s">
        <v>10</v>
      </c>
      <c r="X64" s="8" t="s">
        <v>10</v>
      </c>
      <c r="Y64" s="9">
        <v>33449</v>
      </c>
      <c r="Z64" s="9">
        <v>33449</v>
      </c>
      <c r="AA64" s="7"/>
      <c r="AB64" s="7">
        <v>3094</v>
      </c>
      <c r="AC64" s="7">
        <v>3090</v>
      </c>
      <c r="AD64" s="8" t="s">
        <v>10</v>
      </c>
      <c r="AE64" s="8" t="s">
        <v>10</v>
      </c>
      <c r="AF64" s="8" t="s">
        <v>10</v>
      </c>
      <c r="AG64" s="8" t="s">
        <v>10</v>
      </c>
      <c r="AH64" s="9">
        <v>3348</v>
      </c>
      <c r="AI64" s="9">
        <v>3348</v>
      </c>
      <c r="AJ64" s="8"/>
      <c r="AK64" s="7"/>
    </row>
    <row r="65" spans="1:37" s="15" customFormat="1" ht="14.4">
      <c r="A65" s="7">
        <v>309698</v>
      </c>
      <c r="B65" s="7">
        <v>309694</v>
      </c>
      <c r="C65" s="8" t="s">
        <v>10</v>
      </c>
      <c r="D65" s="8" t="s">
        <v>10</v>
      </c>
      <c r="E65" s="8" t="s">
        <v>10</v>
      </c>
      <c r="F65" s="8" t="s">
        <v>10</v>
      </c>
      <c r="G65" s="9">
        <v>333963</v>
      </c>
      <c r="H65" s="9">
        <v>333962</v>
      </c>
      <c r="I65" s="7"/>
      <c r="J65" s="7">
        <v>154827</v>
      </c>
      <c r="K65" s="7">
        <v>154823</v>
      </c>
      <c r="L65" s="8" t="s">
        <v>10</v>
      </c>
      <c r="M65" s="8" t="s">
        <v>10</v>
      </c>
      <c r="N65" s="8" t="s">
        <v>10</v>
      </c>
      <c r="O65" s="8" t="s">
        <v>10</v>
      </c>
      <c r="P65" s="7">
        <v>166772</v>
      </c>
      <c r="Q65" s="7">
        <v>166770</v>
      </c>
      <c r="R65" s="7"/>
      <c r="S65" s="7">
        <v>30971</v>
      </c>
      <c r="T65" s="7">
        <v>30968</v>
      </c>
      <c r="U65" s="8" t="s">
        <v>10</v>
      </c>
      <c r="V65" s="8" t="s">
        <v>10</v>
      </c>
      <c r="W65" s="8" t="s">
        <v>10</v>
      </c>
      <c r="X65" s="8" t="s">
        <v>10</v>
      </c>
      <c r="Y65" s="7">
        <v>33394</v>
      </c>
      <c r="Z65" s="7">
        <v>33394</v>
      </c>
      <c r="AA65" s="8"/>
      <c r="AB65" s="7">
        <v>3095</v>
      </c>
      <c r="AC65" s="7">
        <v>3092</v>
      </c>
      <c r="AD65" s="8" t="s">
        <v>10</v>
      </c>
      <c r="AE65" s="8" t="s">
        <v>10</v>
      </c>
      <c r="AF65" s="8" t="s">
        <v>10</v>
      </c>
      <c r="AG65" s="8" t="s">
        <v>10</v>
      </c>
      <c r="AH65" s="7">
        <v>3345</v>
      </c>
      <c r="AI65" s="7">
        <v>3345</v>
      </c>
      <c r="AJ65" s="8"/>
      <c r="AK65" s="7"/>
    </row>
    <row r="66" spans="1:37" s="15" customFormat="1" ht="14.4">
      <c r="A66" s="7"/>
      <c r="B66" s="7"/>
      <c r="C66" s="8" t="s">
        <v>10</v>
      </c>
      <c r="D66" s="8" t="s">
        <v>10</v>
      </c>
      <c r="E66" s="8" t="s">
        <v>10</v>
      </c>
      <c r="F66" s="8" t="s">
        <v>10</v>
      </c>
      <c r="G66" s="9"/>
      <c r="H66" s="9"/>
      <c r="I66" s="7"/>
      <c r="J66" s="7">
        <v>154829</v>
      </c>
      <c r="K66" s="7">
        <v>154825</v>
      </c>
      <c r="L66" s="8" t="s">
        <v>10</v>
      </c>
      <c r="M66" s="8" t="s">
        <v>10</v>
      </c>
      <c r="N66" s="8" t="s">
        <v>10</v>
      </c>
      <c r="O66" s="8" t="s">
        <v>10</v>
      </c>
      <c r="P66" s="7">
        <v>166748</v>
      </c>
      <c r="Q66" s="7">
        <v>166747</v>
      </c>
      <c r="R66" s="8"/>
      <c r="S66" s="7">
        <v>30990</v>
      </c>
      <c r="T66" s="7">
        <v>30987</v>
      </c>
      <c r="U66" s="8" t="s">
        <v>10</v>
      </c>
      <c r="V66" s="8" t="s">
        <v>10</v>
      </c>
      <c r="W66" s="8" t="s">
        <v>10</v>
      </c>
      <c r="X66" s="8" t="s">
        <v>10</v>
      </c>
      <c r="Y66" s="7">
        <v>33432</v>
      </c>
      <c r="Z66" s="7">
        <v>33433</v>
      </c>
      <c r="AA66" s="8"/>
      <c r="AB66" s="7">
        <v>3094</v>
      </c>
      <c r="AC66" s="7">
        <v>3091</v>
      </c>
      <c r="AD66" s="8" t="s">
        <v>10</v>
      </c>
      <c r="AE66" s="8" t="s">
        <v>10</v>
      </c>
      <c r="AF66" s="8" t="s">
        <v>10</v>
      </c>
      <c r="AG66" s="8" t="s">
        <v>10</v>
      </c>
      <c r="AH66" s="7">
        <v>3340</v>
      </c>
      <c r="AI66" s="7">
        <v>3339</v>
      </c>
      <c r="AJ66" s="8"/>
      <c r="AK66" s="7"/>
    </row>
    <row r="67" spans="1:37" s="15" customFormat="1" ht="14.4">
      <c r="A67" s="7"/>
      <c r="B67" s="7"/>
      <c r="C67" s="8" t="s">
        <v>10</v>
      </c>
      <c r="D67" s="8" t="s">
        <v>10</v>
      </c>
      <c r="E67" s="8" t="s">
        <v>10</v>
      </c>
      <c r="F67" s="8" t="s">
        <v>10</v>
      </c>
      <c r="G67" s="9"/>
      <c r="H67" s="9"/>
      <c r="I67" s="8"/>
      <c r="J67" s="7">
        <v>154863</v>
      </c>
      <c r="K67" s="7">
        <v>154858</v>
      </c>
      <c r="L67" s="8" t="s">
        <v>10</v>
      </c>
      <c r="M67" s="8" t="s">
        <v>10</v>
      </c>
      <c r="N67" s="8" t="s">
        <v>10</v>
      </c>
      <c r="O67" s="8" t="s">
        <v>10</v>
      </c>
      <c r="P67" s="7">
        <v>166883</v>
      </c>
      <c r="Q67" s="7">
        <v>166882</v>
      </c>
      <c r="R67" s="8"/>
      <c r="S67" s="7">
        <v>30978</v>
      </c>
      <c r="T67" s="7">
        <v>30975</v>
      </c>
      <c r="U67" s="8" t="s">
        <v>10</v>
      </c>
      <c r="V67" s="8" t="s">
        <v>10</v>
      </c>
      <c r="W67" s="8" t="s">
        <v>10</v>
      </c>
      <c r="X67" s="8" t="s">
        <v>10</v>
      </c>
      <c r="Y67" s="7">
        <v>33394</v>
      </c>
      <c r="Z67" s="7">
        <v>33393</v>
      </c>
      <c r="AA67" s="8"/>
      <c r="AB67" s="7">
        <v>3094</v>
      </c>
      <c r="AC67" s="7">
        <v>3091</v>
      </c>
      <c r="AD67" s="8" t="s">
        <v>10</v>
      </c>
      <c r="AE67" s="8" t="s">
        <v>10</v>
      </c>
      <c r="AF67" s="8" t="s">
        <v>10</v>
      </c>
      <c r="AG67" s="8" t="s">
        <v>10</v>
      </c>
      <c r="AH67" s="7">
        <v>3342</v>
      </c>
      <c r="AI67" s="7">
        <v>3342</v>
      </c>
      <c r="AJ67" s="8"/>
      <c r="AK67" s="7"/>
    </row>
    <row r="68" spans="1:37" s="10" customFormat="1" ht="14.4">
      <c r="A68" s="7"/>
      <c r="B68" s="7"/>
      <c r="C68" s="8" t="s">
        <v>10</v>
      </c>
      <c r="D68" s="8" t="s">
        <v>10</v>
      </c>
      <c r="E68" s="8" t="s">
        <v>10</v>
      </c>
      <c r="F68" s="8" t="s">
        <v>10</v>
      </c>
      <c r="G68" s="9"/>
      <c r="H68" s="9"/>
      <c r="I68" s="8"/>
      <c r="J68" s="7">
        <v>154827</v>
      </c>
      <c r="K68" s="7">
        <v>154824</v>
      </c>
      <c r="L68" s="8" t="s">
        <v>10</v>
      </c>
      <c r="M68" s="8" t="s">
        <v>10</v>
      </c>
      <c r="N68" s="8" t="s">
        <v>10</v>
      </c>
      <c r="O68" s="8" t="s">
        <v>10</v>
      </c>
      <c r="P68" s="7">
        <v>166871</v>
      </c>
      <c r="Q68" s="7">
        <v>166870</v>
      </c>
      <c r="R68" s="8"/>
      <c r="S68" s="7">
        <v>30973</v>
      </c>
      <c r="T68" s="7">
        <v>30970</v>
      </c>
      <c r="U68" s="8" t="s">
        <v>10</v>
      </c>
      <c r="V68" s="8" t="s">
        <v>10</v>
      </c>
      <c r="W68" s="8" t="s">
        <v>10</v>
      </c>
      <c r="X68" s="8" t="s">
        <v>10</v>
      </c>
      <c r="Y68" s="7">
        <v>33424</v>
      </c>
      <c r="Z68" s="7">
        <v>33423</v>
      </c>
      <c r="AA68" s="8"/>
      <c r="AB68" s="7">
        <v>3096</v>
      </c>
      <c r="AC68" s="7">
        <v>3092</v>
      </c>
      <c r="AD68" s="8" t="s">
        <v>10</v>
      </c>
      <c r="AE68" s="8" t="s">
        <v>10</v>
      </c>
      <c r="AF68" s="8" t="s">
        <v>10</v>
      </c>
      <c r="AG68" s="8" t="s">
        <v>10</v>
      </c>
      <c r="AH68" s="7">
        <v>3337</v>
      </c>
      <c r="AI68" s="7">
        <v>3336</v>
      </c>
      <c r="AJ68" s="8"/>
      <c r="AK68" s="8"/>
    </row>
    <row r="69" spans="1:37" s="10" customFormat="1" ht="14.4">
      <c r="A69" s="7"/>
      <c r="B69" s="7"/>
      <c r="C69" s="8" t="s">
        <v>10</v>
      </c>
      <c r="D69" s="8" t="s">
        <v>10</v>
      </c>
      <c r="E69" s="8" t="s">
        <v>10</v>
      </c>
      <c r="F69" s="8" t="s">
        <v>10</v>
      </c>
      <c r="G69" s="9"/>
      <c r="H69" s="9"/>
      <c r="I69" s="8"/>
      <c r="J69" s="7">
        <v>154844</v>
      </c>
      <c r="K69" s="7">
        <v>154840</v>
      </c>
      <c r="L69" s="8" t="s">
        <v>10</v>
      </c>
      <c r="M69" s="8" t="s">
        <v>10</v>
      </c>
      <c r="N69" s="8" t="s">
        <v>10</v>
      </c>
      <c r="O69" s="8" t="s">
        <v>10</v>
      </c>
      <c r="P69" s="7">
        <v>166890</v>
      </c>
      <c r="Q69" s="7">
        <v>166889</v>
      </c>
      <c r="R69" s="8"/>
      <c r="S69" s="7">
        <v>30973</v>
      </c>
      <c r="T69" s="7">
        <v>30970</v>
      </c>
      <c r="U69" s="8" t="s">
        <v>10</v>
      </c>
      <c r="V69" s="8" t="s">
        <v>10</v>
      </c>
      <c r="W69" s="8" t="s">
        <v>10</v>
      </c>
      <c r="X69" s="8" t="s">
        <v>10</v>
      </c>
      <c r="Y69" s="7">
        <v>33418</v>
      </c>
      <c r="Z69" s="7">
        <v>33418</v>
      </c>
      <c r="AA69" s="8"/>
      <c r="AB69" s="7">
        <v>3102</v>
      </c>
      <c r="AC69" s="7">
        <v>3098</v>
      </c>
      <c r="AD69" s="8" t="s">
        <v>10</v>
      </c>
      <c r="AE69" s="8" t="s">
        <v>10</v>
      </c>
      <c r="AF69" s="8" t="s">
        <v>10</v>
      </c>
      <c r="AG69" s="8" t="s">
        <v>10</v>
      </c>
      <c r="AH69" s="7">
        <v>3333</v>
      </c>
      <c r="AI69" s="7">
        <v>3333</v>
      </c>
      <c r="AJ69" s="8"/>
      <c r="AK69" s="8"/>
    </row>
    <row r="70" spans="1:37" s="10" customFormat="1" ht="14.4">
      <c r="A70" s="7"/>
      <c r="B70" s="7"/>
      <c r="C70" s="8" t="s">
        <v>10</v>
      </c>
      <c r="D70" s="8" t="s">
        <v>10</v>
      </c>
      <c r="E70" s="8" t="s">
        <v>10</v>
      </c>
      <c r="F70" s="8" t="s">
        <v>10</v>
      </c>
      <c r="G70" s="9"/>
      <c r="H70" s="9"/>
      <c r="I70" s="8"/>
      <c r="J70" s="7">
        <v>154840</v>
      </c>
      <c r="K70" s="7">
        <v>154837</v>
      </c>
      <c r="L70" s="8" t="s">
        <v>10</v>
      </c>
      <c r="M70" s="8" t="s">
        <v>10</v>
      </c>
      <c r="N70" s="8" t="s">
        <v>10</v>
      </c>
      <c r="O70" s="8" t="s">
        <v>10</v>
      </c>
      <c r="P70" s="7">
        <v>166955</v>
      </c>
      <c r="Q70" s="7">
        <v>166954</v>
      </c>
      <c r="R70" s="8"/>
      <c r="S70" s="7">
        <v>30973</v>
      </c>
      <c r="T70" s="7">
        <v>30970</v>
      </c>
      <c r="U70" s="8" t="s">
        <v>10</v>
      </c>
      <c r="V70" s="8" t="s">
        <v>10</v>
      </c>
      <c r="W70" s="8" t="s">
        <v>10</v>
      </c>
      <c r="X70" s="8" t="s">
        <v>10</v>
      </c>
      <c r="Y70" s="7">
        <v>33422</v>
      </c>
      <c r="Z70" s="7">
        <v>33421</v>
      </c>
      <c r="AA70" s="8"/>
      <c r="AB70" s="7">
        <v>3093</v>
      </c>
      <c r="AC70" s="7">
        <v>3090</v>
      </c>
      <c r="AD70" s="8" t="s">
        <v>10</v>
      </c>
      <c r="AE70" s="8" t="s">
        <v>10</v>
      </c>
      <c r="AF70" s="8" t="s">
        <v>10</v>
      </c>
      <c r="AG70" s="8" t="s">
        <v>10</v>
      </c>
      <c r="AH70" s="7">
        <v>3344</v>
      </c>
      <c r="AI70" s="7">
        <v>3343</v>
      </c>
      <c r="AJ70" s="8"/>
      <c r="AK70" s="8"/>
    </row>
    <row r="71" spans="1:37" s="10" customFormat="1" ht="14.4">
      <c r="A71" s="7"/>
      <c r="B71" s="7"/>
      <c r="C71" s="8" t="s">
        <v>10</v>
      </c>
      <c r="D71" s="8" t="s">
        <v>10</v>
      </c>
      <c r="E71" s="8" t="s">
        <v>10</v>
      </c>
      <c r="F71" s="8" t="s">
        <v>10</v>
      </c>
      <c r="G71" s="9"/>
      <c r="H71" s="9"/>
      <c r="I71" s="8"/>
      <c r="J71" s="7">
        <v>154852</v>
      </c>
      <c r="K71" s="7">
        <v>154849</v>
      </c>
      <c r="L71" s="8" t="s">
        <v>10</v>
      </c>
      <c r="M71" s="8" t="s">
        <v>10</v>
      </c>
      <c r="N71" s="8" t="s">
        <v>10</v>
      </c>
      <c r="O71" s="8" t="s">
        <v>10</v>
      </c>
      <c r="P71" s="7">
        <v>166821</v>
      </c>
      <c r="Q71" s="7">
        <v>166820</v>
      </c>
      <c r="R71" s="8"/>
      <c r="S71" s="7">
        <v>30964</v>
      </c>
      <c r="T71" s="7">
        <v>30961</v>
      </c>
      <c r="U71" s="8" t="s">
        <v>10</v>
      </c>
      <c r="V71" s="8" t="s">
        <v>10</v>
      </c>
      <c r="W71" s="8" t="s">
        <v>10</v>
      </c>
      <c r="X71" s="8" t="s">
        <v>10</v>
      </c>
      <c r="Y71" s="7">
        <v>33396</v>
      </c>
      <c r="Z71" s="7">
        <v>33395</v>
      </c>
      <c r="AA71" s="8"/>
      <c r="AB71" s="7">
        <v>3092</v>
      </c>
      <c r="AC71" s="7">
        <v>3089</v>
      </c>
      <c r="AD71" s="8" t="s">
        <v>10</v>
      </c>
      <c r="AE71" s="8" t="s">
        <v>10</v>
      </c>
      <c r="AF71" s="8" t="s">
        <v>10</v>
      </c>
      <c r="AG71" s="8" t="s">
        <v>10</v>
      </c>
      <c r="AH71" s="7">
        <v>3365</v>
      </c>
      <c r="AI71" s="7">
        <v>3365</v>
      </c>
      <c r="AJ71" s="8"/>
      <c r="AK71" s="8"/>
    </row>
    <row r="72" spans="1:37" s="10" customFormat="1" ht="14.4">
      <c r="A72" s="7"/>
      <c r="B72" s="7"/>
      <c r="C72" s="8" t="s">
        <v>10</v>
      </c>
      <c r="D72" s="8" t="s">
        <v>10</v>
      </c>
      <c r="E72" s="8" t="s">
        <v>10</v>
      </c>
      <c r="F72" s="8" t="s">
        <v>10</v>
      </c>
      <c r="G72" s="9"/>
      <c r="H72" s="9"/>
      <c r="I72" s="8"/>
      <c r="J72" s="7">
        <v>154834</v>
      </c>
      <c r="K72" s="7">
        <v>154831</v>
      </c>
      <c r="L72" s="8" t="s">
        <v>10</v>
      </c>
      <c r="M72" s="8" t="s">
        <v>10</v>
      </c>
      <c r="N72" s="8" t="s">
        <v>10</v>
      </c>
      <c r="O72" s="8" t="s">
        <v>10</v>
      </c>
      <c r="P72" s="7">
        <v>166902</v>
      </c>
      <c r="Q72" s="7">
        <v>166901</v>
      </c>
      <c r="R72" s="8"/>
      <c r="S72" s="7">
        <v>30973</v>
      </c>
      <c r="T72" s="7">
        <v>30970</v>
      </c>
      <c r="U72" s="8" t="s">
        <v>10</v>
      </c>
      <c r="V72" s="8" t="s">
        <v>10</v>
      </c>
      <c r="W72" s="8" t="s">
        <v>10</v>
      </c>
      <c r="X72" s="8" t="s">
        <v>10</v>
      </c>
      <c r="Y72" s="7">
        <v>33433</v>
      </c>
      <c r="Z72" s="7">
        <v>33432</v>
      </c>
      <c r="AA72" s="8"/>
      <c r="AB72" s="7">
        <v>3092</v>
      </c>
      <c r="AC72" s="7">
        <v>3089</v>
      </c>
      <c r="AD72" s="8" t="s">
        <v>10</v>
      </c>
      <c r="AE72" s="8" t="s">
        <v>10</v>
      </c>
      <c r="AF72" s="8" t="s">
        <v>10</v>
      </c>
      <c r="AG72" s="8" t="s">
        <v>10</v>
      </c>
      <c r="AH72" s="7">
        <v>3343</v>
      </c>
      <c r="AI72" s="7">
        <v>3343</v>
      </c>
      <c r="AJ72" s="8"/>
      <c r="AK72" s="8"/>
    </row>
    <row r="73" spans="1:37" s="10" customFormat="1" ht="14.4">
      <c r="A73" s="7"/>
      <c r="B73" s="7"/>
      <c r="C73" s="8" t="s">
        <v>10</v>
      </c>
      <c r="D73" s="8" t="s">
        <v>10</v>
      </c>
      <c r="E73" s="8" t="s">
        <v>10</v>
      </c>
      <c r="F73" s="8" t="s">
        <v>10</v>
      </c>
      <c r="G73" s="9"/>
      <c r="H73" s="9"/>
      <c r="I73" s="8"/>
      <c r="J73" s="7">
        <v>154811</v>
      </c>
      <c r="K73" s="7">
        <v>154807</v>
      </c>
      <c r="L73" s="8" t="s">
        <v>10</v>
      </c>
      <c r="M73" s="8" t="s">
        <v>10</v>
      </c>
      <c r="N73" s="8" t="s">
        <v>10</v>
      </c>
      <c r="O73" s="8" t="s">
        <v>10</v>
      </c>
      <c r="P73" s="7">
        <v>166913</v>
      </c>
      <c r="Q73" s="7">
        <v>166912</v>
      </c>
      <c r="R73" s="8"/>
      <c r="S73" s="7">
        <v>30974</v>
      </c>
      <c r="T73" s="7">
        <v>30970</v>
      </c>
      <c r="U73" s="8" t="s">
        <v>10</v>
      </c>
      <c r="V73" s="8" t="s">
        <v>10</v>
      </c>
      <c r="W73" s="8" t="s">
        <v>10</v>
      </c>
      <c r="X73" s="8" t="s">
        <v>10</v>
      </c>
      <c r="Y73" s="7">
        <v>33441</v>
      </c>
      <c r="Z73" s="7">
        <v>33439</v>
      </c>
      <c r="AA73" s="8"/>
      <c r="AB73" s="7">
        <v>3092</v>
      </c>
      <c r="AC73" s="7">
        <v>3089</v>
      </c>
      <c r="AD73" s="8" t="s">
        <v>10</v>
      </c>
      <c r="AE73" s="8" t="s">
        <v>10</v>
      </c>
      <c r="AF73" s="8" t="s">
        <v>10</v>
      </c>
      <c r="AG73" s="8" t="s">
        <v>10</v>
      </c>
      <c r="AH73" s="7">
        <v>3341</v>
      </c>
      <c r="AI73" s="7">
        <v>3340</v>
      </c>
      <c r="AJ73" s="8"/>
      <c r="AK73" s="8"/>
    </row>
    <row r="74" spans="1:37" s="14" customFormat="1" ht="14.4">
      <c r="A74" s="11">
        <f>SUM(A64:A73)/2</f>
        <v>309689.5</v>
      </c>
      <c r="B74" s="11">
        <f>SUM(B64:B73)/2</f>
        <v>309686</v>
      </c>
      <c r="C74" s="12" t="s">
        <v>10</v>
      </c>
      <c r="D74" s="12" t="s">
        <v>10</v>
      </c>
      <c r="E74" s="12" t="s">
        <v>10</v>
      </c>
      <c r="F74" s="12" t="s">
        <v>10</v>
      </c>
      <c r="G74" s="17">
        <f>((SUM(G64:G65)/2)- $A74)</f>
        <v>24136</v>
      </c>
      <c r="H74" s="17">
        <f>((SUM(H64:H73)/2)- $B74)</f>
        <v>24138.5</v>
      </c>
      <c r="I74" s="13"/>
      <c r="J74" s="11">
        <f>SUM(J64:J73)/10</f>
        <v>154834</v>
      </c>
      <c r="K74" s="11">
        <f>SUM(K64:K73)/10</f>
        <v>154830.29999999999</v>
      </c>
      <c r="L74" s="12" t="s">
        <v>10</v>
      </c>
      <c r="M74" s="12" t="s">
        <v>10</v>
      </c>
      <c r="N74" s="12" t="s">
        <v>10</v>
      </c>
      <c r="O74" s="12" t="s">
        <v>10</v>
      </c>
      <c r="P74" s="17">
        <f>((SUM(P64:P73)/10)- $J74)</f>
        <v>12025.299999999988</v>
      </c>
      <c r="Q74" s="17">
        <f>((SUM(Q64:Q73)/10)- $J74)</f>
        <v>12024.200000000012</v>
      </c>
      <c r="R74" s="13"/>
      <c r="S74" s="11">
        <f>SUM(S64:S73)/10</f>
        <v>30973.3</v>
      </c>
      <c r="T74" s="11">
        <f>SUM(T64:T73)/10</f>
        <v>30970.2</v>
      </c>
      <c r="U74" s="12" t="s">
        <v>10</v>
      </c>
      <c r="V74" s="12" t="s">
        <v>10</v>
      </c>
      <c r="W74" s="12" t="s">
        <v>10</v>
      </c>
      <c r="X74" s="12" t="s">
        <v>10</v>
      </c>
      <c r="Y74" s="17">
        <f>((SUM(Y64:Y73)/10)- $S74)</f>
        <v>2447.0000000000036</v>
      </c>
      <c r="Z74" s="17">
        <f>((SUM(Z64:Z73)/10)- $S74)</f>
        <v>2446.3999999999978</v>
      </c>
      <c r="AA74" s="13"/>
      <c r="AB74" s="11">
        <f>SUM(AB64:AB73)/10</f>
        <v>3094.4</v>
      </c>
      <c r="AC74" s="11">
        <f>SUM(AC64:AC73)/10</f>
        <v>3091.1</v>
      </c>
      <c r="AD74" s="12" t="s">
        <v>10</v>
      </c>
      <c r="AE74" s="12" t="s">
        <v>10</v>
      </c>
      <c r="AF74" s="12" t="s">
        <v>10</v>
      </c>
      <c r="AG74" s="12" t="s">
        <v>10</v>
      </c>
      <c r="AH74" s="17">
        <f>((SUM(AH64:AH73)/10)- $AB74)</f>
        <v>249.40000000000009</v>
      </c>
      <c r="AI74" s="17">
        <f>((SUM(AI64:AI73)/10)- $AB74)</f>
        <v>249</v>
      </c>
      <c r="AJ74" s="13"/>
      <c r="AK74" s="13"/>
    </row>
  </sheetData>
  <mergeCells count="100">
    <mergeCell ref="A1:H1"/>
    <mergeCell ref="J1:Q1"/>
    <mergeCell ref="S1:Z1"/>
    <mergeCell ref="AB1:AI1"/>
    <mergeCell ref="A2:B2"/>
    <mergeCell ref="C2:D2"/>
    <mergeCell ref="E2:F2"/>
    <mergeCell ref="G2:H2"/>
    <mergeCell ref="J2:K2"/>
    <mergeCell ref="L2:M2"/>
    <mergeCell ref="AB2:AC2"/>
    <mergeCell ref="AD2:AE2"/>
    <mergeCell ref="AF2:AG2"/>
    <mergeCell ref="AH2:AI2"/>
    <mergeCell ref="A16:H16"/>
    <mergeCell ref="J16:Q16"/>
    <mergeCell ref="S16:Z16"/>
    <mergeCell ref="AB16:AI16"/>
    <mergeCell ref="N2:O2"/>
    <mergeCell ref="P2:Q2"/>
    <mergeCell ref="S2:T2"/>
    <mergeCell ref="U2:V2"/>
    <mergeCell ref="W2:X2"/>
    <mergeCell ref="Y2:Z2"/>
    <mergeCell ref="AD17:AE17"/>
    <mergeCell ref="AF17:AG17"/>
    <mergeCell ref="AH17:AI17"/>
    <mergeCell ref="A31:H31"/>
    <mergeCell ref="J31:Q31"/>
    <mergeCell ref="S31:Z31"/>
    <mergeCell ref="AB31:AI31"/>
    <mergeCell ref="N17:O17"/>
    <mergeCell ref="P17:Q17"/>
    <mergeCell ref="S17:T17"/>
    <mergeCell ref="U17:V17"/>
    <mergeCell ref="W17:X17"/>
    <mergeCell ref="Y17:Z17"/>
    <mergeCell ref="A17:B17"/>
    <mergeCell ref="C17:D17"/>
    <mergeCell ref="E17:F17"/>
    <mergeCell ref="G32:H32"/>
    <mergeCell ref="J32:K32"/>
    <mergeCell ref="L32:M32"/>
    <mergeCell ref="AB17:AC17"/>
    <mergeCell ref="G17:H17"/>
    <mergeCell ref="J17:K17"/>
    <mergeCell ref="L17:M17"/>
    <mergeCell ref="AB32:AC32"/>
    <mergeCell ref="AD32:AE32"/>
    <mergeCell ref="AF32:AG32"/>
    <mergeCell ref="AH32:AI32"/>
    <mergeCell ref="A46:H46"/>
    <mergeCell ref="J46:Q46"/>
    <mergeCell ref="S46:Z46"/>
    <mergeCell ref="AB46:AI46"/>
    <mergeCell ref="N32:O32"/>
    <mergeCell ref="P32:Q32"/>
    <mergeCell ref="S32:T32"/>
    <mergeCell ref="U32:V32"/>
    <mergeCell ref="W32:X32"/>
    <mergeCell ref="Y32:Z32"/>
    <mergeCell ref="A32:B32"/>
    <mergeCell ref="C32:D32"/>
    <mergeCell ref="E32:F32"/>
    <mergeCell ref="A61:H61"/>
    <mergeCell ref="J61:Q61"/>
    <mergeCell ref="S61:Z61"/>
    <mergeCell ref="AB61:AI61"/>
    <mergeCell ref="N47:O47"/>
    <mergeCell ref="P47:Q47"/>
    <mergeCell ref="S47:T47"/>
    <mergeCell ref="U47:V47"/>
    <mergeCell ref="W47:X47"/>
    <mergeCell ref="Y47:Z47"/>
    <mergeCell ref="A47:B47"/>
    <mergeCell ref="C47:D47"/>
    <mergeCell ref="E47:F47"/>
    <mergeCell ref="G47:H47"/>
    <mergeCell ref="J47:K47"/>
    <mergeCell ref="L47:M47"/>
    <mergeCell ref="L62:M62"/>
    <mergeCell ref="AB47:AC47"/>
    <mergeCell ref="AD47:AE47"/>
    <mergeCell ref="AF47:AG47"/>
    <mergeCell ref="AH47:AI47"/>
    <mergeCell ref="AB62:AC62"/>
    <mergeCell ref="AD62:AE62"/>
    <mergeCell ref="AF62:AG62"/>
    <mergeCell ref="AH62:AI62"/>
    <mergeCell ref="N62:O62"/>
    <mergeCell ref="P62:Q62"/>
    <mergeCell ref="S62:T62"/>
    <mergeCell ref="U62:V62"/>
    <mergeCell ref="W62:X62"/>
    <mergeCell ref="Y62:Z62"/>
    <mergeCell ref="A62:B62"/>
    <mergeCell ref="C62:D62"/>
    <mergeCell ref="E62:F62"/>
    <mergeCell ref="G62:H62"/>
    <mergeCell ref="J62:K6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94A4-80C8-4AB3-8F0B-BEC2A5EA86AF}">
  <dimension ref="A1:AI79"/>
  <sheetViews>
    <sheetView topLeftCell="A61" workbookViewId="0">
      <selection activeCell="J52" sqref="J52:K63"/>
    </sheetView>
  </sheetViews>
  <sheetFormatPr defaultRowHeight="13.8"/>
  <cols>
    <col min="1" max="6" width="8.88671875" style="2"/>
    <col min="7" max="7" width="11.44140625" style="2" bestFit="1" customWidth="1"/>
    <col min="8" max="16384" width="8.88671875" style="2"/>
  </cols>
  <sheetData>
    <row r="1" spans="1:35">
      <c r="A1" s="49" t="s">
        <v>0</v>
      </c>
      <c r="B1" s="49"/>
      <c r="C1" s="49"/>
      <c r="D1" s="49"/>
      <c r="E1" s="49"/>
      <c r="F1" s="49"/>
      <c r="G1" s="49"/>
      <c r="H1" s="49"/>
      <c r="I1" s="1"/>
      <c r="J1" s="49" t="s">
        <v>1</v>
      </c>
      <c r="K1" s="49"/>
      <c r="L1" s="49"/>
      <c r="M1" s="49"/>
      <c r="N1" s="49"/>
      <c r="O1" s="49"/>
      <c r="P1" s="49"/>
      <c r="Q1" s="49"/>
      <c r="R1" s="1"/>
      <c r="S1" s="49" t="s">
        <v>2</v>
      </c>
      <c r="T1" s="49"/>
      <c r="U1" s="49"/>
      <c r="V1" s="49"/>
      <c r="W1" s="49"/>
      <c r="X1" s="49"/>
      <c r="Y1" s="49"/>
      <c r="Z1" s="49"/>
      <c r="AB1" s="49" t="s">
        <v>3</v>
      </c>
      <c r="AC1" s="49"/>
      <c r="AD1" s="49"/>
      <c r="AE1" s="49"/>
      <c r="AF1" s="49"/>
      <c r="AG1" s="49"/>
      <c r="AH1" s="49"/>
      <c r="AI1" s="49"/>
    </row>
    <row r="2" spans="1:35" ht="14.4">
      <c r="A2" s="47" t="s">
        <v>4</v>
      </c>
      <c r="B2" s="50"/>
      <c r="C2" s="48" t="s">
        <v>5</v>
      </c>
      <c r="D2" s="48"/>
      <c r="E2" s="48" t="s">
        <v>6</v>
      </c>
      <c r="F2" s="48"/>
      <c r="G2" s="48" t="s">
        <v>7</v>
      </c>
      <c r="H2" s="48"/>
      <c r="I2" s="1"/>
      <c r="J2" s="47" t="s">
        <v>4</v>
      </c>
      <c r="K2" s="50"/>
      <c r="L2" s="48" t="s">
        <v>5</v>
      </c>
      <c r="M2" s="48"/>
      <c r="N2" s="48" t="s">
        <v>6</v>
      </c>
      <c r="O2" s="48"/>
      <c r="P2" s="48" t="s">
        <v>7</v>
      </c>
      <c r="Q2" s="48"/>
      <c r="R2" s="1"/>
      <c r="S2" s="47" t="s">
        <v>4</v>
      </c>
      <c r="T2" s="50"/>
      <c r="U2" s="48" t="s">
        <v>5</v>
      </c>
      <c r="V2" s="48"/>
      <c r="W2" s="48" t="s">
        <v>6</v>
      </c>
      <c r="X2" s="48"/>
      <c r="Y2" s="48" t="s">
        <v>7</v>
      </c>
      <c r="Z2" s="48"/>
      <c r="AB2" s="47" t="s">
        <v>4</v>
      </c>
      <c r="AC2" s="50"/>
      <c r="AD2" s="48" t="s">
        <v>5</v>
      </c>
      <c r="AE2" s="48"/>
      <c r="AF2" s="48" t="s">
        <v>6</v>
      </c>
      <c r="AG2" s="48"/>
      <c r="AH2" s="48" t="s">
        <v>7</v>
      </c>
      <c r="AI2" s="48"/>
    </row>
    <row r="3" spans="1:35" ht="43.2">
      <c r="A3" s="6" t="s">
        <v>8</v>
      </c>
      <c r="B3" s="6" t="s">
        <v>9</v>
      </c>
      <c r="C3" s="6" t="s">
        <v>8</v>
      </c>
      <c r="D3" s="6" t="s">
        <v>9</v>
      </c>
      <c r="E3" s="6" t="s">
        <v>8</v>
      </c>
      <c r="F3" s="6" t="s">
        <v>9</v>
      </c>
      <c r="G3" s="6" t="s">
        <v>8</v>
      </c>
      <c r="H3" s="6" t="s">
        <v>9</v>
      </c>
      <c r="I3" s="1"/>
      <c r="J3" s="6" t="s">
        <v>8</v>
      </c>
      <c r="K3" s="6" t="s">
        <v>9</v>
      </c>
      <c r="L3" s="6" t="s">
        <v>8</v>
      </c>
      <c r="M3" s="6" t="s">
        <v>9</v>
      </c>
      <c r="N3" s="6" t="s">
        <v>8</v>
      </c>
      <c r="O3" s="6" t="s">
        <v>9</v>
      </c>
      <c r="P3" s="6" t="s">
        <v>8</v>
      </c>
      <c r="Q3" s="6" t="s">
        <v>9</v>
      </c>
      <c r="R3" s="1"/>
      <c r="S3" s="6" t="s">
        <v>8</v>
      </c>
      <c r="T3" s="6" t="s">
        <v>9</v>
      </c>
      <c r="U3" s="6" t="s">
        <v>8</v>
      </c>
      <c r="V3" s="6" t="s">
        <v>9</v>
      </c>
      <c r="W3" s="6" t="s">
        <v>8</v>
      </c>
      <c r="X3" s="6" t="s">
        <v>9</v>
      </c>
      <c r="Y3" s="6" t="s">
        <v>8</v>
      </c>
      <c r="Z3" s="6" t="s">
        <v>9</v>
      </c>
      <c r="AB3" s="6" t="s">
        <v>8</v>
      </c>
      <c r="AC3" s="6" t="s">
        <v>9</v>
      </c>
      <c r="AD3" s="6" t="s">
        <v>8</v>
      </c>
      <c r="AE3" s="6" t="s">
        <v>9</v>
      </c>
      <c r="AF3" s="6" t="s">
        <v>8</v>
      </c>
      <c r="AG3" s="6" t="s">
        <v>9</v>
      </c>
      <c r="AH3" s="6" t="s">
        <v>8</v>
      </c>
      <c r="AI3" s="6" t="s">
        <v>9</v>
      </c>
    </row>
    <row r="4" spans="1:35">
      <c r="A4" s="13">
        <f>TablesHandover!A4</f>
        <v>16788</v>
      </c>
      <c r="B4" s="13">
        <f>TablesHandover!B4</f>
        <v>16788</v>
      </c>
      <c r="C4" s="13" t="str">
        <f>TablesHandover!C4</f>
        <v>-</v>
      </c>
      <c r="D4" s="13" t="str">
        <f>TablesHandover!D4</f>
        <v>-</v>
      </c>
      <c r="E4" s="13" t="str">
        <f>TablesHandover!E4</f>
        <v>-</v>
      </c>
      <c r="F4" s="13" t="str">
        <f>TablesHandover!F4</f>
        <v>-</v>
      </c>
      <c r="G4" s="18">
        <f>TablesHandover!G4-$A4</f>
        <v>17047</v>
      </c>
      <c r="H4" s="18">
        <f>TablesHandover!H4-$B4</f>
        <v>17048</v>
      </c>
      <c r="I4" s="13"/>
      <c r="J4" s="13">
        <f>TablesHandover!J4</f>
        <v>8365</v>
      </c>
      <c r="K4" s="13">
        <f>TablesHandover!K4</f>
        <v>8364</v>
      </c>
      <c r="L4" s="13" t="str">
        <f>TablesHandover!L4</f>
        <v>-</v>
      </c>
      <c r="M4" s="13" t="str">
        <f>TablesHandover!M4</f>
        <v>-</v>
      </c>
      <c r="N4" s="13" t="str">
        <f>TablesHandover!N4</f>
        <v>-</v>
      </c>
      <c r="O4" s="13" t="str">
        <f>TablesHandover!O4</f>
        <v>-</v>
      </c>
      <c r="P4" s="18">
        <f>TablesHandover!P4-$J4</f>
        <v>8587</v>
      </c>
      <c r="Q4" s="18">
        <f>TablesHandover!Q4-$K4</f>
        <v>8591</v>
      </c>
      <c r="R4" s="13"/>
      <c r="S4" s="13">
        <f>TablesHandover!S4</f>
        <v>1676</v>
      </c>
      <c r="T4" s="13">
        <f>TablesHandover!T4</f>
        <v>1675</v>
      </c>
      <c r="U4" s="18">
        <f>TablesHandover!U4-$S4</f>
        <v>142</v>
      </c>
      <c r="V4" s="18">
        <f>TablesHandover!V4-$T4</f>
        <v>145</v>
      </c>
      <c r="W4" s="18">
        <f>TablesHandover!W4-$S4</f>
        <v>1644</v>
      </c>
      <c r="X4" s="18">
        <f>TablesHandover!X4-$T4</f>
        <v>1647</v>
      </c>
      <c r="Y4" s="18">
        <f>TablesHandover!Y4-$S4</f>
        <v>1737</v>
      </c>
      <c r="Z4" s="18">
        <f>TablesHandover!Z4-$T4</f>
        <v>1740</v>
      </c>
      <c r="AB4" s="13">
        <f>TablesHandover!AB4</f>
        <v>169</v>
      </c>
      <c r="AC4" s="13">
        <f>TablesHandover!AC4</f>
        <v>169</v>
      </c>
      <c r="AD4" s="18">
        <f>TablesHandover!AD4-$AB4</f>
        <v>33</v>
      </c>
      <c r="AE4" s="18">
        <f>TablesHandover!AE4-$AC4</f>
        <v>37</v>
      </c>
      <c r="AF4" s="18">
        <f>TablesHandover!AF4-$AB4</f>
        <v>156</v>
      </c>
      <c r="AG4" s="18">
        <f>TablesHandover!AG4-$AC4</f>
        <v>159</v>
      </c>
      <c r="AH4" s="18">
        <f>TablesHandover!AH4-$AB4</f>
        <v>166</v>
      </c>
      <c r="AI4" s="18">
        <f>TablesHandover!AI4-$AC4</f>
        <v>168</v>
      </c>
    </row>
    <row r="5" spans="1:35">
      <c r="A5" s="13">
        <f>TablesHandover!A5</f>
        <v>16761</v>
      </c>
      <c r="B5" s="13">
        <f>TablesHandover!B5</f>
        <v>16760</v>
      </c>
      <c r="C5" s="13" t="str">
        <f>TablesHandover!C5</f>
        <v>-</v>
      </c>
      <c r="D5" s="13" t="str">
        <f>TablesHandover!D5</f>
        <v>-</v>
      </c>
      <c r="E5" s="13" t="str">
        <f>TablesHandover!E5</f>
        <v>-</v>
      </c>
      <c r="F5" s="13" t="str">
        <f>TablesHandover!F5</f>
        <v>-</v>
      </c>
      <c r="G5" s="18">
        <f>TablesHandover!G5-$A5</f>
        <v>17009</v>
      </c>
      <c r="H5" s="18">
        <f>TablesHandover!H5-$B5</f>
        <v>17011</v>
      </c>
      <c r="I5" s="13"/>
      <c r="J5" s="13">
        <f>TablesHandover!J5</f>
        <v>8386</v>
      </c>
      <c r="K5" s="13">
        <f>TablesHandover!K5</f>
        <v>8385</v>
      </c>
      <c r="L5" s="13" t="str">
        <f>TablesHandover!L5</f>
        <v>-</v>
      </c>
      <c r="M5" s="13" t="str">
        <f>TablesHandover!M5</f>
        <v>-</v>
      </c>
      <c r="N5" s="13" t="str">
        <f>TablesHandover!N5</f>
        <v>-</v>
      </c>
      <c r="O5" s="13" t="str">
        <f>TablesHandover!O5</f>
        <v>-</v>
      </c>
      <c r="P5" s="18">
        <f>TablesHandover!P5-$J5</f>
        <v>8607</v>
      </c>
      <c r="Q5" s="18">
        <f>TablesHandover!Q5-$K5</f>
        <v>8610</v>
      </c>
      <c r="R5" s="13"/>
      <c r="S5" s="13">
        <f>TablesHandover!S5</f>
        <v>1676</v>
      </c>
      <c r="T5" s="13">
        <f>TablesHandover!T5</f>
        <v>1675</v>
      </c>
      <c r="U5" s="18">
        <f>TablesHandover!U5-$S5</f>
        <v>153</v>
      </c>
      <c r="V5" s="18">
        <f>TablesHandover!V5-$T5</f>
        <v>156</v>
      </c>
      <c r="W5" s="18">
        <f>TablesHandover!W5-$S5</f>
        <v>1697</v>
      </c>
      <c r="X5" s="18">
        <f>TablesHandover!X5-$T5</f>
        <v>1701</v>
      </c>
      <c r="Y5" s="18">
        <f>TablesHandover!Y5-$S5</f>
        <v>1772</v>
      </c>
      <c r="Z5" s="18">
        <f>TablesHandover!Z5-$T5</f>
        <v>1776</v>
      </c>
      <c r="AB5" s="13">
        <f>TablesHandover!AB5</f>
        <v>178</v>
      </c>
      <c r="AC5" s="13">
        <f>TablesHandover!AC5</f>
        <v>178</v>
      </c>
      <c r="AD5" s="18">
        <f>TablesHandover!AD5-$AB5</f>
        <v>21</v>
      </c>
      <c r="AE5" s="18">
        <f>TablesHandover!AE5-$AC5</f>
        <v>23</v>
      </c>
      <c r="AF5" s="18">
        <f>TablesHandover!AF5-$AB5</f>
        <v>149</v>
      </c>
      <c r="AG5" s="18">
        <f>TablesHandover!AG5-$AC5</f>
        <v>151</v>
      </c>
      <c r="AH5" s="18">
        <f>TablesHandover!AH5-$AB5</f>
        <v>169</v>
      </c>
      <c r="AI5" s="18">
        <f>TablesHandover!AI5-$AC5</f>
        <v>172</v>
      </c>
    </row>
    <row r="6" spans="1:35">
      <c r="A6" s="13">
        <f>TablesHandover!A6</f>
        <v>16874</v>
      </c>
      <c r="B6" s="13">
        <f>TablesHandover!B6</f>
        <v>16873</v>
      </c>
      <c r="C6" s="13" t="str">
        <f>TablesHandover!C6</f>
        <v>-</v>
      </c>
      <c r="D6" s="13" t="str">
        <f>TablesHandover!D6</f>
        <v>-</v>
      </c>
      <c r="E6" s="13" t="str">
        <f>TablesHandover!E6</f>
        <v>-</v>
      </c>
      <c r="F6" s="13" t="str">
        <f>TablesHandover!F6</f>
        <v>-</v>
      </c>
      <c r="G6" s="18">
        <f>TablesHandover!G6-$A6</f>
        <v>17005</v>
      </c>
      <c r="H6" s="18">
        <f>TablesHandover!H6-$B6</f>
        <v>17009</v>
      </c>
      <c r="I6" s="13"/>
      <c r="J6" s="13">
        <f>TablesHandover!J6</f>
        <v>8394</v>
      </c>
      <c r="K6" s="13">
        <f>TablesHandover!K6</f>
        <v>8394</v>
      </c>
      <c r="L6" s="13" t="str">
        <f>TablesHandover!L6</f>
        <v>-</v>
      </c>
      <c r="M6" s="13" t="str">
        <f>TablesHandover!M6</f>
        <v>-</v>
      </c>
      <c r="N6" s="13" t="str">
        <f>TablesHandover!N6</f>
        <v>-</v>
      </c>
      <c r="O6" s="13" t="str">
        <f>TablesHandover!O6</f>
        <v>-</v>
      </c>
      <c r="P6" s="18">
        <f>TablesHandover!P6-$J6</f>
        <v>8505</v>
      </c>
      <c r="Q6" s="18">
        <f>TablesHandover!Q6-$K6</f>
        <v>8506</v>
      </c>
      <c r="R6" s="13"/>
      <c r="S6" s="13">
        <f>TablesHandover!S6</f>
        <v>1685</v>
      </c>
      <c r="T6" s="13">
        <f>TablesHandover!T6</f>
        <v>1684</v>
      </c>
      <c r="U6" s="18">
        <f>TablesHandover!U6-$S6</f>
        <v>133</v>
      </c>
      <c r="V6" s="18">
        <f>TablesHandover!V6-$T6</f>
        <v>137</v>
      </c>
      <c r="W6" s="18">
        <f>TablesHandover!W6-$S6</f>
        <v>1678</v>
      </c>
      <c r="X6" s="18">
        <f>TablesHandover!X6-$T6</f>
        <v>1682</v>
      </c>
      <c r="Y6" s="18">
        <f>TablesHandover!Y6-$S6</f>
        <v>1753</v>
      </c>
      <c r="Z6" s="18">
        <f>TablesHandover!Z6-$T6</f>
        <v>1757</v>
      </c>
      <c r="AB6" s="13">
        <f>TablesHandover!AB6</f>
        <v>174</v>
      </c>
      <c r="AC6" s="13">
        <f>TablesHandover!AC6</f>
        <v>174</v>
      </c>
      <c r="AD6" s="18">
        <f>TablesHandover!AD6-$AB6</f>
        <v>18</v>
      </c>
      <c r="AE6" s="18">
        <f>TablesHandover!AE6-$AC6</f>
        <v>20</v>
      </c>
      <c r="AF6" s="18">
        <f>TablesHandover!AF6-$AB6</f>
        <v>163</v>
      </c>
      <c r="AG6" s="18">
        <f>TablesHandover!AG6-$AC6</f>
        <v>166</v>
      </c>
      <c r="AH6" s="18">
        <f>TablesHandover!AH6-$AB6</f>
        <v>155</v>
      </c>
      <c r="AI6" s="18">
        <f>TablesHandover!AI6-$AC6</f>
        <v>158</v>
      </c>
    </row>
    <row r="7" spans="1:35">
      <c r="A7" s="13">
        <f>TablesHandover!A7</f>
        <v>16744</v>
      </c>
      <c r="B7" s="13">
        <f>TablesHandover!B7</f>
        <v>16743</v>
      </c>
      <c r="C7" s="13" t="str">
        <f>TablesHandover!C7</f>
        <v>-</v>
      </c>
      <c r="D7" s="13" t="str">
        <f>TablesHandover!D7</f>
        <v>-</v>
      </c>
      <c r="E7" s="13" t="str">
        <f>TablesHandover!E7</f>
        <v>-</v>
      </c>
      <c r="F7" s="13" t="str">
        <f>TablesHandover!F7</f>
        <v>-</v>
      </c>
      <c r="G7" s="18">
        <f>TablesHandover!G7-$A7</f>
        <v>17149</v>
      </c>
      <c r="H7" s="18">
        <f>TablesHandover!H7-$B7</f>
        <v>17153</v>
      </c>
      <c r="I7" s="13"/>
      <c r="J7" s="13">
        <f>TablesHandover!J7</f>
        <v>8382</v>
      </c>
      <c r="K7" s="13">
        <f>TablesHandover!K7</f>
        <v>8382</v>
      </c>
      <c r="L7" s="13" t="str">
        <f>TablesHandover!L7</f>
        <v>-</v>
      </c>
      <c r="M7" s="13" t="str">
        <f>TablesHandover!M7</f>
        <v>-</v>
      </c>
      <c r="N7" s="13" t="str">
        <f>TablesHandover!N7</f>
        <v>-</v>
      </c>
      <c r="O7" s="13" t="str">
        <f>TablesHandover!O7</f>
        <v>-</v>
      </c>
      <c r="P7" s="18">
        <f>TablesHandover!P7-$J7</f>
        <v>8698</v>
      </c>
      <c r="Q7" s="18">
        <f>TablesHandover!Q7-$K7</f>
        <v>8700</v>
      </c>
      <c r="R7" s="13"/>
      <c r="S7" s="13">
        <f>TablesHandover!S7</f>
        <v>1680</v>
      </c>
      <c r="T7" s="13">
        <f>TablesHandover!T7</f>
        <v>1679</v>
      </c>
      <c r="U7" s="18">
        <f>TablesHandover!U7-$S7</f>
        <v>109</v>
      </c>
      <c r="V7" s="18">
        <f>TablesHandover!V7-$T7</f>
        <v>112</v>
      </c>
      <c r="W7" s="18">
        <f>TablesHandover!W7-$S7</f>
        <v>1633</v>
      </c>
      <c r="X7" s="18">
        <f>TablesHandover!X7-$T7</f>
        <v>1636</v>
      </c>
      <c r="Y7" s="18">
        <f>TablesHandover!Y7-$S7</f>
        <v>1733</v>
      </c>
      <c r="Z7" s="18">
        <f>TablesHandover!Z7-$T7</f>
        <v>1737</v>
      </c>
      <c r="AB7" s="13">
        <f>TablesHandover!AB7</f>
        <v>170</v>
      </c>
      <c r="AC7" s="13">
        <f>TablesHandover!AC7</f>
        <v>170</v>
      </c>
      <c r="AD7" s="18">
        <f>TablesHandover!AD7-$AB7</f>
        <v>18</v>
      </c>
      <c r="AE7" s="18">
        <f>TablesHandover!AE7-$AC7</f>
        <v>20</v>
      </c>
      <c r="AF7" s="18">
        <f>TablesHandover!AF7-$AB7</f>
        <v>159</v>
      </c>
      <c r="AG7" s="18">
        <f>TablesHandover!AG7-$AC7</f>
        <v>162</v>
      </c>
      <c r="AH7" s="18">
        <f>TablesHandover!AH7-$AB7</f>
        <v>183</v>
      </c>
      <c r="AI7" s="18">
        <f>TablesHandover!AI7-$AC7</f>
        <v>186</v>
      </c>
    </row>
    <row r="8" spans="1:35">
      <c r="A8" s="13">
        <f>TablesHandover!A8</f>
        <v>16801</v>
      </c>
      <c r="B8" s="13">
        <f>TablesHandover!B8</f>
        <v>16801</v>
      </c>
      <c r="C8" s="13" t="str">
        <f>TablesHandover!C8</f>
        <v>-</v>
      </c>
      <c r="D8" s="13" t="str">
        <f>TablesHandover!D8</f>
        <v>-</v>
      </c>
      <c r="E8" s="13" t="str">
        <f>TablesHandover!E8</f>
        <v>-</v>
      </c>
      <c r="F8" s="13" t="str">
        <f>TablesHandover!F8</f>
        <v>-</v>
      </c>
      <c r="G8" s="18">
        <f>TablesHandover!G8-$A8</f>
        <v>17210</v>
      </c>
      <c r="H8" s="18">
        <f>TablesHandover!H8-$B8</f>
        <v>17212</v>
      </c>
      <c r="I8" s="13"/>
      <c r="J8" s="13">
        <f>TablesHandover!J8</f>
        <v>8381</v>
      </c>
      <c r="K8" s="13">
        <f>TablesHandover!K8</f>
        <v>8380</v>
      </c>
      <c r="L8" s="13" t="str">
        <f>TablesHandover!L8</f>
        <v>-</v>
      </c>
      <c r="M8" s="13" t="str">
        <f>TablesHandover!M8</f>
        <v>-</v>
      </c>
      <c r="N8" s="13" t="str">
        <f>TablesHandover!N8</f>
        <v>-</v>
      </c>
      <c r="O8" s="13" t="str">
        <f>TablesHandover!O8</f>
        <v>-</v>
      </c>
      <c r="P8" s="18">
        <f>TablesHandover!P8-$J8</f>
        <v>8563</v>
      </c>
      <c r="Q8" s="18">
        <f>TablesHandover!Q8-$K8</f>
        <v>8566</v>
      </c>
      <c r="R8" s="13"/>
      <c r="S8" s="13">
        <f>TablesHandover!S8</f>
        <v>1681</v>
      </c>
      <c r="T8" s="13">
        <f>TablesHandover!T8</f>
        <v>1680</v>
      </c>
      <c r="U8" s="18">
        <f>TablesHandover!U8-$S8</f>
        <v>134</v>
      </c>
      <c r="V8" s="18">
        <f>TablesHandover!V8-$T8</f>
        <v>137</v>
      </c>
      <c r="W8" s="18">
        <f>TablesHandover!W8-$S8</f>
        <v>1640</v>
      </c>
      <c r="X8" s="18">
        <f>TablesHandover!X8-$T8</f>
        <v>1643</v>
      </c>
      <c r="Y8" s="18">
        <f>TablesHandover!Y8-$S8</f>
        <v>1734</v>
      </c>
      <c r="Z8" s="18">
        <f>TablesHandover!Z8-$T8</f>
        <v>1737</v>
      </c>
      <c r="AB8" s="13">
        <f>TablesHandover!AB8</f>
        <v>170</v>
      </c>
      <c r="AC8" s="13">
        <f>TablesHandover!AC8</f>
        <v>170</v>
      </c>
      <c r="AD8" s="18">
        <f>TablesHandover!AD8-$AB8</f>
        <v>11</v>
      </c>
      <c r="AE8" s="18">
        <f>TablesHandover!AE8-$AC8</f>
        <v>13</v>
      </c>
      <c r="AF8" s="18">
        <f>TablesHandover!AF8-$AB8</f>
        <v>167</v>
      </c>
      <c r="AG8" s="18">
        <f>TablesHandover!AG8-$AC8</f>
        <v>170</v>
      </c>
      <c r="AH8" s="18">
        <f>TablesHandover!AH8-$AB8</f>
        <v>175</v>
      </c>
      <c r="AI8" s="18">
        <f>TablesHandover!AI8-$AC8</f>
        <v>177</v>
      </c>
    </row>
    <row r="9" spans="1:35">
      <c r="A9" s="13">
        <f>TablesHandover!A9</f>
        <v>16759</v>
      </c>
      <c r="B9" s="13">
        <f>TablesHandover!B9</f>
        <v>16758</v>
      </c>
      <c r="C9" s="13" t="str">
        <f>TablesHandover!C9</f>
        <v>-</v>
      </c>
      <c r="D9" s="13" t="str">
        <f>TablesHandover!D9</f>
        <v>-</v>
      </c>
      <c r="E9" s="13" t="str">
        <f>TablesHandover!E9</f>
        <v>-</v>
      </c>
      <c r="F9" s="13" t="str">
        <f>TablesHandover!F9</f>
        <v>-</v>
      </c>
      <c r="G9" s="18">
        <f>TablesHandover!G9-$A9</f>
        <v>17127</v>
      </c>
      <c r="H9" s="18">
        <f>TablesHandover!H9-$B9</f>
        <v>17130</v>
      </c>
      <c r="I9" s="13"/>
      <c r="J9" s="13">
        <f>TablesHandover!J9</f>
        <v>8464</v>
      </c>
      <c r="K9" s="13">
        <f>TablesHandover!K9</f>
        <v>8463</v>
      </c>
      <c r="L9" s="13" t="str">
        <f>TablesHandover!L9</f>
        <v>-</v>
      </c>
      <c r="M9" s="13" t="str">
        <f>TablesHandover!M9</f>
        <v>-</v>
      </c>
      <c r="N9" s="13" t="str">
        <f>TablesHandover!N9</f>
        <v>-</v>
      </c>
      <c r="O9" s="13" t="str">
        <f>TablesHandover!O9</f>
        <v>-</v>
      </c>
      <c r="P9" s="18">
        <f>TablesHandover!P9-$J9</f>
        <v>8578</v>
      </c>
      <c r="Q9" s="18">
        <f>TablesHandover!Q9-$K9</f>
        <v>8581</v>
      </c>
      <c r="R9" s="13"/>
      <c r="S9" s="13">
        <f>TablesHandover!S9</f>
        <v>1673</v>
      </c>
      <c r="T9" s="13">
        <f>TablesHandover!T9</f>
        <v>1672</v>
      </c>
      <c r="U9" s="18">
        <f>TablesHandover!U9-$S9</f>
        <v>140</v>
      </c>
      <c r="V9" s="18">
        <f>TablesHandover!V9-$T9</f>
        <v>143</v>
      </c>
      <c r="W9" s="18">
        <f>TablesHandover!W9-$S9</f>
        <v>1699</v>
      </c>
      <c r="X9" s="18">
        <f>TablesHandover!X9-$T9</f>
        <v>1702</v>
      </c>
      <c r="Y9" s="18">
        <f>TablesHandover!Y9-$S9</f>
        <v>1760</v>
      </c>
      <c r="Z9" s="18">
        <f>TablesHandover!Z9-$T9</f>
        <v>1764</v>
      </c>
      <c r="AB9" s="13">
        <f>TablesHandover!AB9</f>
        <v>173</v>
      </c>
      <c r="AC9" s="13">
        <f>TablesHandover!AC9</f>
        <v>172</v>
      </c>
      <c r="AD9" s="18">
        <f>TablesHandover!AD9-$AB9</f>
        <v>11</v>
      </c>
      <c r="AE9" s="18">
        <f>TablesHandover!AE9-$AC9</f>
        <v>15</v>
      </c>
      <c r="AF9" s="18">
        <f>TablesHandover!AF9-$AB9</f>
        <v>162</v>
      </c>
      <c r="AG9" s="18">
        <f>TablesHandover!AG9-$AC9</f>
        <v>166</v>
      </c>
      <c r="AH9" s="18">
        <f>TablesHandover!AH9-$AB9</f>
        <v>161</v>
      </c>
      <c r="AI9" s="18">
        <f>TablesHandover!AI9-$AC9</f>
        <v>164</v>
      </c>
    </row>
    <row r="10" spans="1:35">
      <c r="A10" s="13">
        <f>TablesHandover!A10</f>
        <v>16775</v>
      </c>
      <c r="B10" s="13">
        <f>TablesHandover!B10</f>
        <v>16773</v>
      </c>
      <c r="C10" s="13" t="str">
        <f>TablesHandover!C10</f>
        <v>-</v>
      </c>
      <c r="D10" s="13" t="str">
        <f>TablesHandover!D10</f>
        <v>-</v>
      </c>
      <c r="E10" s="13" t="str">
        <f>TablesHandover!E10</f>
        <v>-</v>
      </c>
      <c r="F10" s="13" t="str">
        <f>TablesHandover!F10</f>
        <v>-</v>
      </c>
      <c r="G10" s="18">
        <f>TablesHandover!G10-$A10</f>
        <v>17095</v>
      </c>
      <c r="H10" s="18">
        <f>TablesHandover!H10-$B10</f>
        <v>17099</v>
      </c>
      <c r="I10" s="13"/>
      <c r="J10" s="13">
        <f>TablesHandover!J10</f>
        <v>8377</v>
      </c>
      <c r="K10" s="13">
        <f>TablesHandover!K10</f>
        <v>8377</v>
      </c>
      <c r="L10" s="13" t="str">
        <f>TablesHandover!L10</f>
        <v>-</v>
      </c>
      <c r="M10" s="13" t="str">
        <f>TablesHandover!M10</f>
        <v>-</v>
      </c>
      <c r="N10" s="13" t="str">
        <f>TablesHandover!N10</f>
        <v>-</v>
      </c>
      <c r="O10" s="13" t="str">
        <f>TablesHandover!O10</f>
        <v>-</v>
      </c>
      <c r="P10" s="18">
        <f>TablesHandover!P10-$J10</f>
        <v>8649</v>
      </c>
      <c r="Q10" s="18">
        <f>TablesHandover!Q10-$K10</f>
        <v>8650</v>
      </c>
      <c r="R10" s="13"/>
      <c r="S10" s="13">
        <f>TablesHandover!S10</f>
        <v>1680</v>
      </c>
      <c r="T10" s="13">
        <f>TablesHandover!T10</f>
        <v>1679</v>
      </c>
      <c r="U10" s="18">
        <f>TablesHandover!U10-$S10</f>
        <v>125</v>
      </c>
      <c r="V10" s="18">
        <f>TablesHandover!V10-$T10</f>
        <v>128</v>
      </c>
      <c r="W10" s="18">
        <f>TablesHandover!W10-$S10</f>
        <v>1683</v>
      </c>
      <c r="X10" s="18">
        <f>TablesHandover!X10-$T10</f>
        <v>1687</v>
      </c>
      <c r="Y10" s="18">
        <f>TablesHandover!Y10-$S10</f>
        <v>1771</v>
      </c>
      <c r="Z10" s="18">
        <f>TablesHandover!Z10-$T10</f>
        <v>1775</v>
      </c>
      <c r="AB10" s="13">
        <f>TablesHandover!AB10</f>
        <v>168</v>
      </c>
      <c r="AC10" s="13">
        <f>TablesHandover!AC10</f>
        <v>168</v>
      </c>
      <c r="AD10" s="18">
        <f>TablesHandover!AD10-$AB10</f>
        <v>22</v>
      </c>
      <c r="AE10" s="18">
        <f>TablesHandover!AE10-$AC10</f>
        <v>24</v>
      </c>
      <c r="AF10" s="18">
        <f>TablesHandover!AF10-$AB10</f>
        <v>163</v>
      </c>
      <c r="AG10" s="18">
        <f>TablesHandover!AG10-$AC10</f>
        <v>165</v>
      </c>
      <c r="AH10" s="18">
        <f>TablesHandover!AH10-$AB10</f>
        <v>164</v>
      </c>
      <c r="AI10" s="18">
        <f>TablesHandover!AI10-$AC10</f>
        <v>166</v>
      </c>
    </row>
    <row r="11" spans="1:35">
      <c r="A11" s="13">
        <f>TablesHandover!A11</f>
        <v>16737</v>
      </c>
      <c r="B11" s="13">
        <f>TablesHandover!B11</f>
        <v>16736</v>
      </c>
      <c r="C11" s="13" t="str">
        <f>TablesHandover!C11</f>
        <v>-</v>
      </c>
      <c r="D11" s="13" t="str">
        <f>TablesHandover!D11</f>
        <v>-</v>
      </c>
      <c r="E11" s="13" t="str">
        <f>TablesHandover!E11</f>
        <v>-</v>
      </c>
      <c r="F11" s="13" t="str">
        <f>TablesHandover!F11</f>
        <v>-</v>
      </c>
      <c r="G11" s="18">
        <f>TablesHandover!G11-$A11</f>
        <v>17169</v>
      </c>
      <c r="H11" s="18">
        <f>TablesHandover!H11-$B11</f>
        <v>17172</v>
      </c>
      <c r="I11" s="13"/>
      <c r="J11" s="13">
        <f>TablesHandover!J11</f>
        <v>8400</v>
      </c>
      <c r="K11" s="13">
        <f>TablesHandover!K11</f>
        <v>8399</v>
      </c>
      <c r="L11" s="13" t="str">
        <f>TablesHandover!L11</f>
        <v>-</v>
      </c>
      <c r="M11" s="13" t="str">
        <f>TablesHandover!M11</f>
        <v>-</v>
      </c>
      <c r="N11" s="13" t="str">
        <f>TablesHandover!N11</f>
        <v>-</v>
      </c>
      <c r="O11" s="13" t="str">
        <f>TablesHandover!O11</f>
        <v>-</v>
      </c>
      <c r="P11" s="18">
        <f>TablesHandover!P11-$J11</f>
        <v>8689</v>
      </c>
      <c r="Q11" s="18">
        <f>TablesHandover!Q11-$K11</f>
        <v>8691</v>
      </c>
      <c r="R11" s="13"/>
      <c r="S11" s="13">
        <f>TablesHandover!S11</f>
        <v>1701</v>
      </c>
      <c r="T11" s="13">
        <f>TablesHandover!T11</f>
        <v>1700</v>
      </c>
      <c r="U11" s="18">
        <f>TablesHandover!U11-$S11</f>
        <v>94</v>
      </c>
      <c r="V11" s="18">
        <f>TablesHandover!V11-$T11</f>
        <v>97</v>
      </c>
      <c r="W11" s="18">
        <f>TablesHandover!W11-$S11</f>
        <v>1640</v>
      </c>
      <c r="X11" s="18">
        <f>TablesHandover!X11-$T11</f>
        <v>1643</v>
      </c>
      <c r="Y11" s="18">
        <f>TablesHandover!Y11-$S11</f>
        <v>1753</v>
      </c>
      <c r="Z11" s="18">
        <f>TablesHandover!Z11-$T11</f>
        <v>1760</v>
      </c>
      <c r="AB11" s="13">
        <f>TablesHandover!AB11</f>
        <v>171</v>
      </c>
      <c r="AC11" s="13">
        <f>TablesHandover!AC11</f>
        <v>169</v>
      </c>
      <c r="AD11" s="18">
        <f>TablesHandover!AD11-$AB11</f>
        <v>14</v>
      </c>
      <c r="AE11" s="18">
        <f>TablesHandover!AE11-$AC11</f>
        <v>18</v>
      </c>
      <c r="AF11" s="18">
        <f>TablesHandover!AF11-$AB11</f>
        <v>163</v>
      </c>
      <c r="AG11" s="18">
        <f>TablesHandover!AG11-$AC11</f>
        <v>167</v>
      </c>
      <c r="AH11" s="18">
        <f>TablesHandover!AH11-$AB11</f>
        <v>193</v>
      </c>
      <c r="AI11" s="18">
        <f>TablesHandover!AI11-$AC11</f>
        <v>198</v>
      </c>
    </row>
    <row r="12" spans="1:35">
      <c r="A12" s="13">
        <f>TablesHandover!A12</f>
        <v>16792</v>
      </c>
      <c r="B12" s="13">
        <f>TablesHandover!B12</f>
        <v>16791</v>
      </c>
      <c r="C12" s="13" t="str">
        <f>TablesHandover!C12</f>
        <v>-</v>
      </c>
      <c r="D12" s="13" t="str">
        <f>TablesHandover!D12</f>
        <v>-</v>
      </c>
      <c r="E12" s="13" t="str">
        <f>TablesHandover!E12</f>
        <v>-</v>
      </c>
      <c r="F12" s="13" t="str">
        <f>TablesHandover!F12</f>
        <v>-</v>
      </c>
      <c r="G12" s="18">
        <f>TablesHandover!G12-$A12</f>
        <v>17098</v>
      </c>
      <c r="H12" s="18">
        <f>TablesHandover!H12-$B12</f>
        <v>17100</v>
      </c>
      <c r="I12" s="13"/>
      <c r="J12" s="13">
        <f>TablesHandover!J12</f>
        <v>8382</v>
      </c>
      <c r="K12" s="13">
        <f>TablesHandover!K12</f>
        <v>8380</v>
      </c>
      <c r="L12" s="13" t="str">
        <f>TablesHandover!L12</f>
        <v>-</v>
      </c>
      <c r="M12" s="13" t="str">
        <f>TablesHandover!M12</f>
        <v>-</v>
      </c>
      <c r="N12" s="13" t="str">
        <f>TablesHandover!N12</f>
        <v>-</v>
      </c>
      <c r="O12" s="13" t="str">
        <f>TablesHandover!O12</f>
        <v>-</v>
      </c>
      <c r="P12" s="18">
        <f>TablesHandover!P12-$J12</f>
        <v>8652</v>
      </c>
      <c r="Q12" s="18">
        <f>TablesHandover!Q12-$K12</f>
        <v>8657</v>
      </c>
      <c r="R12" s="13"/>
      <c r="S12" s="13">
        <f>TablesHandover!S12</f>
        <v>1681</v>
      </c>
      <c r="T12" s="13">
        <f>TablesHandover!T12</f>
        <v>1681</v>
      </c>
      <c r="U12" s="18">
        <f>TablesHandover!U12-$S12</f>
        <v>118</v>
      </c>
      <c r="V12" s="18">
        <f>TablesHandover!V12-$T12</f>
        <v>122</v>
      </c>
      <c r="W12" s="18">
        <f>TablesHandover!W12-$S12</f>
        <v>1688</v>
      </c>
      <c r="X12" s="18">
        <f>TablesHandover!X12-$T12</f>
        <v>1690</v>
      </c>
      <c r="Y12" s="18">
        <f>TablesHandover!Y12-$S12</f>
        <v>1700</v>
      </c>
      <c r="Z12" s="18">
        <f>TablesHandover!Z12-$T12</f>
        <v>1702</v>
      </c>
      <c r="AB12" s="13">
        <f>TablesHandover!AB12</f>
        <v>166</v>
      </c>
      <c r="AC12" s="13">
        <f>TablesHandover!AC12</f>
        <v>166</v>
      </c>
      <c r="AD12" s="18">
        <f>TablesHandover!AD12-$AB12</f>
        <v>9</v>
      </c>
      <c r="AE12" s="18">
        <f>TablesHandover!AE12-$AC12</f>
        <v>11</v>
      </c>
      <c r="AF12" s="18">
        <f>TablesHandover!AF12-$AB12</f>
        <v>167</v>
      </c>
      <c r="AG12" s="18">
        <f>TablesHandover!AG12-$AC12</f>
        <v>169</v>
      </c>
      <c r="AH12" s="18">
        <f>TablesHandover!AH12-$AB12</f>
        <v>155</v>
      </c>
      <c r="AI12" s="18">
        <f>TablesHandover!AI12-$AC12</f>
        <v>156</v>
      </c>
    </row>
    <row r="13" spans="1:35">
      <c r="A13" s="13">
        <f>TablesHandover!A13</f>
        <v>16749</v>
      </c>
      <c r="B13" s="13">
        <f>TablesHandover!B13</f>
        <v>16748</v>
      </c>
      <c r="C13" s="13" t="str">
        <f>TablesHandover!C13</f>
        <v>-</v>
      </c>
      <c r="D13" s="13" t="str">
        <f>TablesHandover!D13</f>
        <v>-</v>
      </c>
      <c r="E13" s="13" t="str">
        <f>TablesHandover!E13</f>
        <v>-</v>
      </c>
      <c r="F13" s="13" t="str">
        <f>TablesHandover!F13</f>
        <v>-</v>
      </c>
      <c r="G13" s="18">
        <f>TablesHandover!G13-$A13</f>
        <v>17174</v>
      </c>
      <c r="H13" s="18">
        <f>TablesHandover!H13-$B13</f>
        <v>17178</v>
      </c>
      <c r="I13" s="13"/>
      <c r="J13" s="13">
        <f>TablesHandover!J13</f>
        <v>8419</v>
      </c>
      <c r="K13" s="13">
        <f>TablesHandover!K13</f>
        <v>8419</v>
      </c>
      <c r="L13" s="13" t="str">
        <f>TablesHandover!L13</f>
        <v>-</v>
      </c>
      <c r="M13" s="13" t="str">
        <f>TablesHandover!M13</f>
        <v>-</v>
      </c>
      <c r="N13" s="13" t="str">
        <f>TablesHandover!N13</f>
        <v>-</v>
      </c>
      <c r="O13" s="13" t="str">
        <f>TablesHandover!O13</f>
        <v>-</v>
      </c>
      <c r="P13" s="18">
        <f>TablesHandover!P13-$J13</f>
        <v>8765</v>
      </c>
      <c r="Q13" s="18">
        <f>TablesHandover!Q13-$K13</f>
        <v>8769</v>
      </c>
      <c r="R13" s="13"/>
      <c r="S13" s="13">
        <f>TablesHandover!S13</f>
        <v>1714</v>
      </c>
      <c r="T13" s="13">
        <f>TablesHandover!T13</f>
        <v>1713</v>
      </c>
      <c r="U13" s="18">
        <f>TablesHandover!U13-$S13</f>
        <v>88</v>
      </c>
      <c r="V13" s="18">
        <f>TablesHandover!V13-$T13</f>
        <v>91</v>
      </c>
      <c r="W13" s="18">
        <f>TablesHandover!W13-$S13</f>
        <v>1640</v>
      </c>
      <c r="X13" s="18">
        <f>TablesHandover!X13-$T13</f>
        <v>1644</v>
      </c>
      <c r="Y13" s="18">
        <f>TablesHandover!Y13-$S13</f>
        <v>1731</v>
      </c>
      <c r="Z13" s="18">
        <f>TablesHandover!Z13-$T13</f>
        <v>1734</v>
      </c>
      <c r="AB13" s="13">
        <f>TablesHandover!AB13</f>
        <v>170</v>
      </c>
      <c r="AC13" s="13">
        <f>TablesHandover!AC13</f>
        <v>170</v>
      </c>
      <c r="AD13" s="18">
        <f>TablesHandover!AD13-$AB13</f>
        <v>18</v>
      </c>
      <c r="AE13" s="18">
        <f>TablesHandover!AE13-$AC13</f>
        <v>20</v>
      </c>
      <c r="AF13" s="18">
        <f>TablesHandover!AF13-$AB13</f>
        <v>153</v>
      </c>
      <c r="AG13" s="18">
        <f>TablesHandover!AG13-$AC13</f>
        <v>156</v>
      </c>
      <c r="AH13" s="18">
        <f>TablesHandover!AH13-$AB13</f>
        <v>168</v>
      </c>
      <c r="AI13" s="18">
        <f>TablesHandover!AI13-$AC13</f>
        <v>169</v>
      </c>
    </row>
    <row r="14" spans="1:35" ht="14.4">
      <c r="A14" s="11">
        <f>SUM(A4:A13)/10</f>
        <v>16778</v>
      </c>
      <c r="B14" s="11">
        <f>SUM(B4:B13)/10</f>
        <v>16777.099999999999</v>
      </c>
      <c r="C14" s="12" t="s">
        <v>10</v>
      </c>
      <c r="D14" s="12" t="s">
        <v>10</v>
      </c>
      <c r="E14" s="12" t="s">
        <v>10</v>
      </c>
      <c r="F14" s="12" t="s">
        <v>10</v>
      </c>
      <c r="G14" s="12">
        <f>((SUM(G4:G13)/10))</f>
        <v>17108.3</v>
      </c>
      <c r="H14" s="12">
        <f>((SUM(H4:H13)/10))</f>
        <v>17111.2</v>
      </c>
      <c r="I14" s="13"/>
      <c r="J14" s="11">
        <f>SUM(J4:J13)/10</f>
        <v>8395</v>
      </c>
      <c r="K14" s="11">
        <f>SUM(K4:K13)/10</f>
        <v>8394.2999999999993</v>
      </c>
      <c r="L14" s="12" t="s">
        <v>10</v>
      </c>
      <c r="M14" s="12" t="s">
        <v>10</v>
      </c>
      <c r="N14" s="12" t="s">
        <v>10</v>
      </c>
      <c r="O14" s="12" t="s">
        <v>10</v>
      </c>
      <c r="P14" s="12">
        <f>(SUM(P4:P13)/10)</f>
        <v>8629.2999999999993</v>
      </c>
      <c r="Q14" s="12">
        <f>(SUM(Q4:Q13)/10)</f>
        <v>8632.1</v>
      </c>
      <c r="R14" s="1"/>
      <c r="S14" s="11">
        <f>SUM(S4:S13)/10</f>
        <v>1684.7</v>
      </c>
      <c r="T14" s="11">
        <f>SUM(T4:T13)/10</f>
        <v>1683.8</v>
      </c>
      <c r="U14" s="12">
        <f>((SUM(U4:U13)/10))</f>
        <v>123.6</v>
      </c>
      <c r="V14" s="12">
        <f t="shared" ref="V14:Z14" si="0">((SUM(V4:V13)/10))</f>
        <v>126.8</v>
      </c>
      <c r="W14" s="12">
        <f t="shared" si="0"/>
        <v>1664.2</v>
      </c>
      <c r="X14" s="12">
        <f t="shared" si="0"/>
        <v>1667.5</v>
      </c>
      <c r="Y14" s="12">
        <f t="shared" si="0"/>
        <v>1744.4</v>
      </c>
      <c r="Z14" s="12">
        <f t="shared" si="0"/>
        <v>1748.2</v>
      </c>
      <c r="AB14" s="11">
        <f>SUM(AB4:AB13)/10</f>
        <v>170.9</v>
      </c>
      <c r="AC14" s="11">
        <f>SUM(AC4:AC13)/10</f>
        <v>170.6</v>
      </c>
      <c r="AD14" s="12">
        <f>((SUM(AD4:AD13)/10))</f>
        <v>17.5</v>
      </c>
      <c r="AE14" s="12">
        <f t="shared" ref="AE14:AI14" si="1">((SUM(AE4:AE13)/10))</f>
        <v>20.100000000000001</v>
      </c>
      <c r="AF14" s="12">
        <f t="shared" si="1"/>
        <v>160.19999999999999</v>
      </c>
      <c r="AG14" s="12">
        <f t="shared" si="1"/>
        <v>163.1</v>
      </c>
      <c r="AH14" s="12">
        <f t="shared" si="1"/>
        <v>168.9</v>
      </c>
      <c r="AI14" s="12">
        <f t="shared" si="1"/>
        <v>171.4</v>
      </c>
    </row>
    <row r="15" spans="1:35" s="22" customFormat="1" ht="14.4">
      <c r="A15" s="19">
        <v>1</v>
      </c>
      <c r="B15" s="19">
        <v>1</v>
      </c>
      <c r="C15" s="19" t="s">
        <v>10</v>
      </c>
      <c r="D15" s="19" t="s">
        <v>10</v>
      </c>
      <c r="E15" s="19" t="s">
        <v>10</v>
      </c>
      <c r="F15" s="19" t="s">
        <v>10</v>
      </c>
      <c r="G15" s="19">
        <f>(G14/A14)</f>
        <v>1.0196864942186197</v>
      </c>
      <c r="H15" s="19">
        <f>(H14/B14)</f>
        <v>1.0199140495079604</v>
      </c>
      <c r="I15" s="20"/>
      <c r="J15" s="19">
        <v>1</v>
      </c>
      <c r="K15" s="19">
        <v>1</v>
      </c>
      <c r="L15" s="19" t="s">
        <v>10</v>
      </c>
      <c r="M15" s="19" t="s">
        <v>10</v>
      </c>
      <c r="N15" s="19" t="s">
        <v>10</v>
      </c>
      <c r="O15" s="19" t="s">
        <v>10</v>
      </c>
      <c r="P15" s="19">
        <f>(P14/J14)</f>
        <v>1.0279094699225728</v>
      </c>
      <c r="Q15" s="19">
        <f>(Q14/K14)</f>
        <v>1.0283287468877693</v>
      </c>
      <c r="R15" s="21"/>
      <c r="S15" s="19">
        <v>1</v>
      </c>
      <c r="T15" s="19">
        <v>1</v>
      </c>
      <c r="U15" s="19">
        <f>(U14/S14)</f>
        <v>7.3366177954531958E-2</v>
      </c>
      <c r="V15" s="19">
        <f t="shared" ref="V15" si="2">(V14/T14)</f>
        <v>7.5305855802351829E-2</v>
      </c>
      <c r="W15" s="19">
        <f>(W14/S14)</f>
        <v>0.98783166142339884</v>
      </c>
      <c r="X15" s="19">
        <f>(X14/T14)</f>
        <v>0.99031951538187435</v>
      </c>
      <c r="Y15" s="19">
        <f>(Y14/S14)</f>
        <v>1.0354365762450288</v>
      </c>
      <c r="Z15" s="19">
        <f>(Z14/T14)</f>
        <v>1.0382468226630241</v>
      </c>
      <c r="AB15" s="19">
        <v>1</v>
      </c>
      <c r="AC15" s="19">
        <v>1</v>
      </c>
      <c r="AD15" s="19">
        <f>(AD14/AB14)</f>
        <v>0.10239906377998829</v>
      </c>
      <c r="AE15" s="19">
        <f t="shared" ref="AE15" si="3">(AE14/AC14)</f>
        <v>0.11781946072684643</v>
      </c>
      <c r="AF15" s="19">
        <f>(AF14/AB14)</f>
        <v>0.93739028671737845</v>
      </c>
      <c r="AG15" s="19">
        <f>(AG14/AC14)</f>
        <v>0.95603751465416176</v>
      </c>
      <c r="AH15" s="19">
        <f>(AH14/AB14)</f>
        <v>0.98829724985371559</v>
      </c>
      <c r="AI15" s="19">
        <f>(AI14/AC14)</f>
        <v>1.0046893317702228</v>
      </c>
    </row>
    <row r="17" spans="1:35">
      <c r="A17" s="49" t="s">
        <v>11</v>
      </c>
      <c r="B17" s="49"/>
      <c r="C17" s="49"/>
      <c r="D17" s="49"/>
      <c r="E17" s="49"/>
      <c r="F17" s="49"/>
      <c r="G17" s="49"/>
      <c r="H17" s="49"/>
      <c r="I17" s="1"/>
      <c r="J17" s="49" t="s">
        <v>12</v>
      </c>
      <c r="K17" s="49"/>
      <c r="L17" s="49"/>
      <c r="M17" s="49"/>
      <c r="N17" s="49"/>
      <c r="O17" s="49"/>
      <c r="P17" s="49"/>
      <c r="Q17" s="49"/>
      <c r="R17" s="1"/>
      <c r="S17" s="49" t="s">
        <v>13</v>
      </c>
      <c r="T17" s="49"/>
      <c r="U17" s="49"/>
      <c r="V17" s="49"/>
      <c r="W17" s="49"/>
      <c r="X17" s="49"/>
      <c r="Y17" s="49"/>
      <c r="Z17" s="49"/>
      <c r="AB17" s="49" t="s">
        <v>14</v>
      </c>
      <c r="AC17" s="49"/>
      <c r="AD17" s="49"/>
      <c r="AE17" s="49"/>
      <c r="AF17" s="49"/>
      <c r="AG17" s="49"/>
      <c r="AH17" s="49"/>
      <c r="AI17" s="49"/>
    </row>
    <row r="18" spans="1:35" ht="14.4" customHeight="1">
      <c r="A18" s="3" t="s">
        <v>4</v>
      </c>
      <c r="B18" s="4"/>
      <c r="C18" s="5" t="s">
        <v>5</v>
      </c>
      <c r="D18" s="5"/>
      <c r="E18" s="5" t="s">
        <v>6</v>
      </c>
      <c r="F18" s="5"/>
      <c r="G18" s="5" t="s">
        <v>7</v>
      </c>
      <c r="H18" s="5"/>
      <c r="I18" s="1"/>
      <c r="J18" s="3" t="s">
        <v>4</v>
      </c>
      <c r="K18" s="4"/>
      <c r="L18" s="5" t="s">
        <v>5</v>
      </c>
      <c r="M18" s="5"/>
      <c r="N18" s="5" t="s">
        <v>6</v>
      </c>
      <c r="O18" s="5"/>
      <c r="P18" s="5" t="s">
        <v>7</v>
      </c>
      <c r="Q18" s="5"/>
      <c r="R18" s="1"/>
      <c r="S18" s="3" t="s">
        <v>4</v>
      </c>
      <c r="T18" s="4"/>
      <c r="U18" s="5" t="s">
        <v>5</v>
      </c>
      <c r="V18" s="5"/>
      <c r="W18" s="5" t="s">
        <v>6</v>
      </c>
      <c r="X18" s="5"/>
      <c r="Y18" s="5" t="s">
        <v>7</v>
      </c>
      <c r="Z18" s="5"/>
      <c r="AB18" s="3" t="s">
        <v>4</v>
      </c>
      <c r="AC18" s="4"/>
      <c r="AD18" s="5" t="s">
        <v>5</v>
      </c>
      <c r="AE18" s="5"/>
      <c r="AF18" s="5" t="s">
        <v>6</v>
      </c>
      <c r="AG18" s="5"/>
      <c r="AH18" s="5" t="s">
        <v>7</v>
      </c>
      <c r="AI18" s="5"/>
    </row>
    <row r="19" spans="1:35" ht="43.2">
      <c r="A19" s="6" t="s">
        <v>8</v>
      </c>
      <c r="B19" s="6" t="s">
        <v>9</v>
      </c>
      <c r="C19" s="6" t="s">
        <v>8</v>
      </c>
      <c r="D19" s="6" t="s">
        <v>9</v>
      </c>
      <c r="E19" s="6" t="s">
        <v>8</v>
      </c>
      <c r="F19" s="6" t="s">
        <v>9</v>
      </c>
      <c r="G19" s="6" t="s">
        <v>8</v>
      </c>
      <c r="H19" s="6" t="s">
        <v>9</v>
      </c>
      <c r="I19" s="1"/>
      <c r="J19" s="6" t="s">
        <v>8</v>
      </c>
      <c r="K19" s="6" t="s">
        <v>9</v>
      </c>
      <c r="L19" s="6" t="s">
        <v>8</v>
      </c>
      <c r="M19" s="6" t="s">
        <v>9</v>
      </c>
      <c r="N19" s="6" t="s">
        <v>8</v>
      </c>
      <c r="O19" s="6" t="s">
        <v>9</v>
      </c>
      <c r="P19" s="6" t="s">
        <v>8</v>
      </c>
      <c r="Q19" s="6" t="s">
        <v>9</v>
      </c>
      <c r="R19" s="1"/>
      <c r="S19" s="6" t="s">
        <v>8</v>
      </c>
      <c r="T19" s="6" t="s">
        <v>9</v>
      </c>
      <c r="U19" s="6" t="s">
        <v>8</v>
      </c>
      <c r="V19" s="6" t="s">
        <v>9</v>
      </c>
      <c r="W19" s="6" t="s">
        <v>8</v>
      </c>
      <c r="X19" s="6" t="s">
        <v>9</v>
      </c>
      <c r="Y19" s="6" t="s">
        <v>8</v>
      </c>
      <c r="Z19" s="6" t="s">
        <v>9</v>
      </c>
      <c r="AB19" s="6" t="s">
        <v>8</v>
      </c>
      <c r="AC19" s="6" t="s">
        <v>9</v>
      </c>
      <c r="AD19" s="6" t="s">
        <v>8</v>
      </c>
      <c r="AE19" s="6" t="s">
        <v>9</v>
      </c>
      <c r="AF19" s="6" t="s">
        <v>8</v>
      </c>
      <c r="AG19" s="6" t="s">
        <v>9</v>
      </c>
      <c r="AH19" s="6" t="s">
        <v>8</v>
      </c>
      <c r="AI19" s="6" t="s">
        <v>9</v>
      </c>
    </row>
    <row r="20" spans="1:35">
      <c r="A20" s="13">
        <f>TablesHandover!A19</f>
        <v>26963</v>
      </c>
      <c r="B20" s="13">
        <f>TablesHandover!B19</f>
        <v>26963</v>
      </c>
      <c r="C20" s="18">
        <f>TablesHandover!C19-$A20</f>
        <v>1458</v>
      </c>
      <c r="D20" s="18">
        <f>TablesHandover!D19-$B20</f>
        <v>1459</v>
      </c>
      <c r="E20" s="18">
        <f>TablesHandover!E19-$A20</f>
        <v>17672</v>
      </c>
      <c r="F20" s="18">
        <f>TablesHandover!F19-$B20</f>
        <v>17674</v>
      </c>
      <c r="G20" s="18">
        <f>TablesHandover!G19-$A20</f>
        <v>18217</v>
      </c>
      <c r="H20" s="18">
        <f>TablesHandover!H19-$B20</f>
        <v>18220</v>
      </c>
      <c r="I20" s="1"/>
      <c r="J20" s="13">
        <f>TablesHandover!J19</f>
        <v>13510</v>
      </c>
      <c r="K20" s="13">
        <f>TablesHandover!K19</f>
        <v>13509</v>
      </c>
      <c r="L20" s="18">
        <f>TablesHandover!L19-$J20</f>
        <v>719</v>
      </c>
      <c r="M20" s="18">
        <f>TablesHandover!M19-$K20</f>
        <v>721</v>
      </c>
      <c r="N20" s="18">
        <f>TablesHandover!N19-$J20</f>
        <v>8649</v>
      </c>
      <c r="O20" s="18">
        <f>TablesHandover!O19-$K20</f>
        <v>8653</v>
      </c>
      <c r="P20" s="18">
        <f>TablesHandover!P19-$J20</f>
        <v>8936</v>
      </c>
      <c r="Q20" s="18">
        <f>TablesHandover!Q19-$K20</f>
        <v>8939</v>
      </c>
      <c r="R20" s="13"/>
      <c r="S20" s="13">
        <f>TablesHandover!S19</f>
        <v>2704</v>
      </c>
      <c r="T20" s="13">
        <f>TablesHandover!T19</f>
        <v>2704</v>
      </c>
      <c r="U20" s="18">
        <f>TablesHandover!U19-$S20</f>
        <v>150</v>
      </c>
      <c r="V20" s="18">
        <f>TablesHandover!V19-$T20</f>
        <v>153</v>
      </c>
      <c r="W20" s="18">
        <f>TablesHandover!W19-$S20</f>
        <v>1753</v>
      </c>
      <c r="X20" s="18">
        <f>TablesHandover!X19-$T20</f>
        <v>1755</v>
      </c>
      <c r="Y20" s="18">
        <f>TablesHandover!Y19-$S20</f>
        <v>1802</v>
      </c>
      <c r="Z20" s="18">
        <f>TablesHandover!Z19-$T20</f>
        <v>1804</v>
      </c>
      <c r="AB20" s="13">
        <f>TablesHandover!AB19</f>
        <v>269</v>
      </c>
      <c r="AC20" s="13">
        <f>TablesHandover!AC19</f>
        <v>269</v>
      </c>
      <c r="AD20" s="18">
        <f>TablesHandover!AD19-$AB20</f>
        <v>21</v>
      </c>
      <c r="AE20" s="18">
        <f>TablesHandover!AE19-$AC20</f>
        <v>24</v>
      </c>
      <c r="AF20" s="18">
        <f>TablesHandover!AF19-$AB20</f>
        <v>178</v>
      </c>
      <c r="AG20" s="18">
        <f>TablesHandover!AG19-$AC20</f>
        <v>181</v>
      </c>
      <c r="AH20" s="18">
        <f>TablesHandover!AH19-$AB20</f>
        <v>197</v>
      </c>
      <c r="AI20" s="18">
        <f>TablesHandover!AI19-$AC20</f>
        <v>199</v>
      </c>
    </row>
    <row r="21" spans="1:35">
      <c r="A21" s="13">
        <f>TablesHandover!A20</f>
        <v>27031</v>
      </c>
      <c r="B21" s="13">
        <f>TablesHandover!B20</f>
        <v>27032</v>
      </c>
      <c r="C21" s="18">
        <f>TablesHandover!C20-$A21</f>
        <v>1302</v>
      </c>
      <c r="D21" s="18">
        <f>TablesHandover!D20-$B21</f>
        <v>1303</v>
      </c>
      <c r="E21" s="18">
        <f>TablesHandover!E20-$A21</f>
        <v>17571</v>
      </c>
      <c r="F21" s="18">
        <f>TablesHandover!F20-$B21</f>
        <v>17572</v>
      </c>
      <c r="G21" s="18">
        <f>TablesHandover!G20-$A21</f>
        <v>18024</v>
      </c>
      <c r="H21" s="18">
        <f>TablesHandover!H20-$B21</f>
        <v>18025</v>
      </c>
      <c r="I21" s="1"/>
      <c r="J21" s="13">
        <f>TablesHandover!J20</f>
        <v>13486</v>
      </c>
      <c r="K21" s="13">
        <f>TablesHandover!K20</f>
        <v>13486</v>
      </c>
      <c r="L21" s="18">
        <f>TablesHandover!L20-$J21</f>
        <v>672</v>
      </c>
      <c r="M21" s="18">
        <f>TablesHandover!M20-$K21</f>
        <v>675</v>
      </c>
      <c r="N21" s="18">
        <f>TablesHandover!N20-$J21</f>
        <v>8698</v>
      </c>
      <c r="O21" s="18">
        <f>TablesHandover!O20-$K21</f>
        <v>8699</v>
      </c>
      <c r="P21" s="18">
        <f>TablesHandover!P20-$J21</f>
        <v>9060</v>
      </c>
      <c r="Q21" s="18">
        <f>TablesHandover!Q20-$K21</f>
        <v>9062</v>
      </c>
      <c r="R21" s="13"/>
      <c r="S21" s="13">
        <f>TablesHandover!S20</f>
        <v>2713</v>
      </c>
      <c r="T21" s="13">
        <f>TablesHandover!T20</f>
        <v>2712</v>
      </c>
      <c r="U21" s="18">
        <f>TablesHandover!U20-$S21</f>
        <v>153</v>
      </c>
      <c r="V21" s="18">
        <f>TablesHandover!V20-$T21</f>
        <v>155</v>
      </c>
      <c r="W21" s="18">
        <f>TablesHandover!W20-$S21</f>
        <v>1744</v>
      </c>
      <c r="X21" s="18">
        <f>TablesHandover!X20-$T21</f>
        <v>1747</v>
      </c>
      <c r="Y21" s="18">
        <f>TablesHandover!Y20-$S21</f>
        <v>1786</v>
      </c>
      <c r="Z21" s="18">
        <f>TablesHandover!Z20-$T21</f>
        <v>1789</v>
      </c>
      <c r="AB21" s="13">
        <f>TablesHandover!AB20</f>
        <v>270</v>
      </c>
      <c r="AC21" s="13">
        <f>TablesHandover!AC20</f>
        <v>270</v>
      </c>
      <c r="AD21" s="18">
        <f>TablesHandover!AD20-$AB21</f>
        <v>8</v>
      </c>
      <c r="AE21" s="18">
        <f>TablesHandover!AE20-$AC21</f>
        <v>10</v>
      </c>
      <c r="AF21" s="18">
        <f>TablesHandover!AF20-$AB21</f>
        <v>178</v>
      </c>
      <c r="AG21" s="18">
        <f>TablesHandover!AG20-$AC21</f>
        <v>180</v>
      </c>
      <c r="AH21" s="18">
        <f>TablesHandover!AH20-$AB21</f>
        <v>181</v>
      </c>
      <c r="AI21" s="18">
        <f>TablesHandover!AI20-$AC21</f>
        <v>183</v>
      </c>
    </row>
    <row r="22" spans="1:35">
      <c r="A22" s="13">
        <f>TablesHandover!A21</f>
        <v>26954</v>
      </c>
      <c r="B22" s="13">
        <f>TablesHandover!B21</f>
        <v>26954</v>
      </c>
      <c r="C22" s="18">
        <f>TablesHandover!C21-$A22</f>
        <v>1460</v>
      </c>
      <c r="D22" s="18">
        <f>TablesHandover!D21-$B22</f>
        <v>1462</v>
      </c>
      <c r="E22" s="18">
        <f>TablesHandover!E21-$A22</f>
        <v>17646</v>
      </c>
      <c r="F22" s="18">
        <f>TablesHandover!F21-$B22</f>
        <v>17649</v>
      </c>
      <c r="G22" s="18">
        <f>TablesHandover!G21-$A22</f>
        <v>18178</v>
      </c>
      <c r="H22" s="18">
        <f>TablesHandover!H21-$B22</f>
        <v>18180</v>
      </c>
      <c r="I22" s="13"/>
      <c r="J22" s="13">
        <f>TablesHandover!J21</f>
        <v>13521</v>
      </c>
      <c r="K22" s="13">
        <f>TablesHandover!K21</f>
        <v>13521</v>
      </c>
      <c r="L22" s="18">
        <f>TablesHandover!L21-$J22</f>
        <v>716</v>
      </c>
      <c r="M22" s="18">
        <f>TablesHandover!M21-$K22</f>
        <v>719</v>
      </c>
      <c r="N22" s="18">
        <f>TablesHandover!N21-$J22</f>
        <v>8602</v>
      </c>
      <c r="O22" s="18">
        <f>TablesHandover!O21-$K22</f>
        <v>8605</v>
      </c>
      <c r="P22" s="18">
        <f>TablesHandover!P21-$J22</f>
        <v>8954</v>
      </c>
      <c r="Q22" s="18">
        <f>TablesHandover!Q21-$K22</f>
        <v>8957</v>
      </c>
      <c r="R22" s="13"/>
      <c r="S22" s="13">
        <f>TablesHandover!S21</f>
        <v>2703</v>
      </c>
      <c r="T22" s="13">
        <f>TablesHandover!T21</f>
        <v>2702</v>
      </c>
      <c r="U22" s="18">
        <f>TablesHandover!U21-$S22</f>
        <v>160</v>
      </c>
      <c r="V22" s="18">
        <f>TablesHandover!V21-$T22</f>
        <v>163</v>
      </c>
      <c r="W22" s="18">
        <f>TablesHandover!W21-$S22</f>
        <v>1749</v>
      </c>
      <c r="X22" s="18">
        <f>TablesHandover!X21-$T22</f>
        <v>1752</v>
      </c>
      <c r="Y22" s="18">
        <f>TablesHandover!Y21-$S22</f>
        <v>1798</v>
      </c>
      <c r="Z22" s="18">
        <f>TablesHandover!Z21-$T22</f>
        <v>1801</v>
      </c>
      <c r="AB22" s="13">
        <f>TablesHandover!AB21</f>
        <v>268</v>
      </c>
      <c r="AC22" s="13">
        <f>TablesHandover!AC21</f>
        <v>267</v>
      </c>
      <c r="AD22" s="18">
        <f>TablesHandover!AD21-$AB22</f>
        <v>25</v>
      </c>
      <c r="AE22" s="18">
        <f>TablesHandover!AE21-$AC22</f>
        <v>29</v>
      </c>
      <c r="AF22" s="18">
        <f>TablesHandover!AF21-$AB22</f>
        <v>184</v>
      </c>
      <c r="AG22" s="18">
        <f>TablesHandover!AG21-$AC22</f>
        <v>188</v>
      </c>
      <c r="AH22" s="18">
        <f>TablesHandover!AH21-$AB22</f>
        <v>187</v>
      </c>
      <c r="AI22" s="18">
        <f>TablesHandover!AI21-$AC22</f>
        <v>190</v>
      </c>
    </row>
    <row r="23" spans="1:35">
      <c r="A23" s="13">
        <f>TablesHandover!A22</f>
        <v>26966</v>
      </c>
      <c r="B23" s="13">
        <f>TablesHandover!B22</f>
        <v>26966</v>
      </c>
      <c r="C23" s="18">
        <f>TablesHandover!C22-$A23</f>
        <v>1332</v>
      </c>
      <c r="D23" s="18">
        <f>TablesHandover!D22-$B23</f>
        <v>1332</v>
      </c>
      <c r="E23" s="18">
        <f>TablesHandover!E22-$A23</f>
        <v>17579</v>
      </c>
      <c r="F23" s="18">
        <f>TablesHandover!F22-$B23</f>
        <v>17581</v>
      </c>
      <c r="G23" s="18">
        <f>TablesHandover!G22-$A23</f>
        <v>17742</v>
      </c>
      <c r="H23" s="18">
        <f>TablesHandover!H22-$B23</f>
        <v>17744</v>
      </c>
      <c r="I23" s="13"/>
      <c r="J23" s="13">
        <f>TablesHandover!J22</f>
        <v>13466</v>
      </c>
      <c r="K23" s="13">
        <f>TablesHandover!K22</f>
        <v>13466</v>
      </c>
      <c r="L23" s="18">
        <f>TablesHandover!L22-$J23</f>
        <v>672</v>
      </c>
      <c r="M23" s="18">
        <f>TablesHandover!M22-$K23</f>
        <v>674</v>
      </c>
      <c r="N23" s="18">
        <f>TablesHandover!N22-$J23</f>
        <v>8633</v>
      </c>
      <c r="O23" s="18">
        <f>TablesHandover!O22-$K23</f>
        <v>8634</v>
      </c>
      <c r="P23" s="18">
        <f>TablesHandover!P22-$J23</f>
        <v>9129</v>
      </c>
      <c r="Q23" s="18">
        <f>TablesHandover!Q22-$K23</f>
        <v>9132</v>
      </c>
      <c r="R23" s="13"/>
      <c r="S23" s="13">
        <f>TablesHandover!S22</f>
        <v>2698</v>
      </c>
      <c r="T23" s="13">
        <f>TablesHandover!T22</f>
        <v>2697</v>
      </c>
      <c r="U23" s="18">
        <f>TablesHandover!U22-$S23</f>
        <v>146</v>
      </c>
      <c r="V23" s="18">
        <f>TablesHandover!V22-$T23</f>
        <v>149</v>
      </c>
      <c r="W23" s="18">
        <f>TablesHandover!W22-$S23</f>
        <v>1764</v>
      </c>
      <c r="X23" s="18">
        <f>TablesHandover!X22-$T23</f>
        <v>1767</v>
      </c>
      <c r="Y23" s="18">
        <f>TablesHandover!Y22-$S23</f>
        <v>1802</v>
      </c>
      <c r="Z23" s="18">
        <f>TablesHandover!Z22-$T23</f>
        <v>1805</v>
      </c>
      <c r="AB23" s="13">
        <f>TablesHandover!AB22</f>
        <v>273</v>
      </c>
      <c r="AC23" s="13">
        <f>TablesHandover!AC22</f>
        <v>272</v>
      </c>
      <c r="AD23" s="18">
        <f>TablesHandover!AD22-$AB23</f>
        <v>18</v>
      </c>
      <c r="AE23" s="18">
        <f>TablesHandover!AE22-$AC23</f>
        <v>21</v>
      </c>
      <c r="AF23" s="18">
        <f>TablesHandover!AF22-$AB23</f>
        <v>189</v>
      </c>
      <c r="AG23" s="18">
        <f>TablesHandover!AG22-$AC23</f>
        <v>192</v>
      </c>
      <c r="AH23" s="18">
        <f>TablesHandover!AH22-$AB23</f>
        <v>204</v>
      </c>
      <c r="AI23" s="18">
        <f>TablesHandover!AI22-$AC23</f>
        <v>212</v>
      </c>
    </row>
    <row r="24" spans="1:35">
      <c r="A24" s="13">
        <f>TablesHandover!A23</f>
        <v>26976</v>
      </c>
      <c r="B24" s="13">
        <f>TablesHandover!B23</f>
        <v>26975</v>
      </c>
      <c r="C24" s="18">
        <f>TablesHandover!C23-$A24</f>
        <v>1602</v>
      </c>
      <c r="D24" s="18">
        <f>TablesHandover!D23-$B24</f>
        <v>1605</v>
      </c>
      <c r="E24" s="18">
        <f>TablesHandover!E23-$A24</f>
        <v>17541</v>
      </c>
      <c r="F24" s="18">
        <f>TablesHandover!F23-$B24</f>
        <v>17544</v>
      </c>
      <c r="G24" s="18">
        <f>TablesHandover!G23-$A24</f>
        <v>17840</v>
      </c>
      <c r="H24" s="18">
        <f>TablesHandover!H23-$B24</f>
        <v>17843</v>
      </c>
      <c r="I24" s="13"/>
      <c r="J24" s="13">
        <f>TablesHandover!J23</f>
        <v>13614</v>
      </c>
      <c r="K24" s="13">
        <f>TablesHandover!K23</f>
        <v>13613</v>
      </c>
      <c r="L24" s="18">
        <f>TablesHandover!L23-$J24</f>
        <v>573</v>
      </c>
      <c r="M24" s="18">
        <f>TablesHandover!M23-$K24</f>
        <v>578</v>
      </c>
      <c r="N24" s="18">
        <f>TablesHandover!N23-$J24</f>
        <v>8610</v>
      </c>
      <c r="O24" s="18">
        <f>TablesHandover!O23-$K24</f>
        <v>8612</v>
      </c>
      <c r="P24" s="18">
        <f>TablesHandover!P23-$J24</f>
        <v>8966</v>
      </c>
      <c r="Q24" s="18">
        <f>TablesHandover!Q23-$K24</f>
        <v>8969</v>
      </c>
      <c r="R24" s="13"/>
      <c r="S24" s="13">
        <f>TablesHandover!S23</f>
        <v>2740</v>
      </c>
      <c r="T24" s="13">
        <f>TablesHandover!T23</f>
        <v>2739</v>
      </c>
      <c r="U24" s="18">
        <f>TablesHandover!U23-$S24</f>
        <v>101</v>
      </c>
      <c r="V24" s="18">
        <f>TablesHandover!V23-$T24</f>
        <v>104</v>
      </c>
      <c r="W24" s="18">
        <f>TablesHandover!W23-$S24</f>
        <v>1751</v>
      </c>
      <c r="X24" s="18">
        <f>TablesHandover!X23-$T24</f>
        <v>1754</v>
      </c>
      <c r="Y24" s="18">
        <f>TablesHandover!Y23-$S24</f>
        <v>1785</v>
      </c>
      <c r="Z24" s="18">
        <f>TablesHandover!Z23-$T24</f>
        <v>1788</v>
      </c>
      <c r="AB24" s="13">
        <f>TablesHandover!AB23</f>
        <v>268</v>
      </c>
      <c r="AC24" s="13">
        <f>TablesHandover!AC23</f>
        <v>267</v>
      </c>
      <c r="AD24" s="18">
        <f>TablesHandover!AD23-$AB24</f>
        <v>36</v>
      </c>
      <c r="AE24" s="18">
        <f>TablesHandover!AE23-$AC24</f>
        <v>39</v>
      </c>
      <c r="AF24" s="18">
        <f>TablesHandover!AF23-$AB24</f>
        <v>165</v>
      </c>
      <c r="AG24" s="18">
        <f>TablesHandover!AG23-$AC24</f>
        <v>168</v>
      </c>
      <c r="AH24" s="18">
        <f>TablesHandover!AH23-$AB24</f>
        <v>188</v>
      </c>
      <c r="AI24" s="18">
        <f>TablesHandover!AI23-$AC24</f>
        <v>191</v>
      </c>
    </row>
    <row r="25" spans="1:35">
      <c r="A25" s="13">
        <f>TablesHandover!A24</f>
        <v>26982</v>
      </c>
      <c r="B25" s="13">
        <f>TablesHandover!B24</f>
        <v>26982</v>
      </c>
      <c r="C25" s="18">
        <f>TablesHandover!C24-$A25</f>
        <v>1350</v>
      </c>
      <c r="D25" s="18">
        <f>TablesHandover!D24-$B25</f>
        <v>1353</v>
      </c>
      <c r="E25" s="18">
        <f>TablesHandover!E24-$A25</f>
        <v>17508</v>
      </c>
      <c r="F25" s="18">
        <f>TablesHandover!F24-$B25</f>
        <v>17510</v>
      </c>
      <c r="G25" s="18">
        <f>TablesHandover!G24-$A25</f>
        <v>17884</v>
      </c>
      <c r="H25" s="18">
        <f>TablesHandover!H24-$B25</f>
        <v>17887</v>
      </c>
      <c r="I25" s="13"/>
      <c r="J25" s="13">
        <f>TablesHandover!J24</f>
        <v>13486</v>
      </c>
      <c r="K25" s="13">
        <f>TablesHandover!K24</f>
        <v>13486</v>
      </c>
      <c r="L25" s="18">
        <f>TablesHandover!L24-$J25</f>
        <v>688</v>
      </c>
      <c r="M25" s="18">
        <f>TablesHandover!M24-$K25</f>
        <v>690</v>
      </c>
      <c r="N25" s="18">
        <f>TablesHandover!N24-$J25</f>
        <v>8654</v>
      </c>
      <c r="O25" s="18">
        <f>TablesHandover!O24-$K25</f>
        <v>8656</v>
      </c>
      <c r="P25" s="18">
        <f>TablesHandover!P24-$J25</f>
        <v>9120</v>
      </c>
      <c r="Q25" s="18">
        <f>TablesHandover!Q24-$K25</f>
        <v>9122</v>
      </c>
      <c r="R25" s="13"/>
      <c r="S25" s="13">
        <f>TablesHandover!S24</f>
        <v>2697</v>
      </c>
      <c r="T25" s="13">
        <f>TablesHandover!T24</f>
        <v>2696</v>
      </c>
      <c r="U25" s="18">
        <f>TablesHandover!U24-$S25</f>
        <v>178</v>
      </c>
      <c r="V25" s="18">
        <f>TablesHandover!V24-$T25</f>
        <v>182</v>
      </c>
      <c r="W25" s="18">
        <f>TablesHandover!W24-$S25</f>
        <v>1745</v>
      </c>
      <c r="X25" s="18">
        <f>TablesHandover!X24-$T25</f>
        <v>1748</v>
      </c>
      <c r="Y25" s="18">
        <f>TablesHandover!Y24-$S25</f>
        <v>1805</v>
      </c>
      <c r="Z25" s="18">
        <f>TablesHandover!Z24-$T25</f>
        <v>1807</v>
      </c>
      <c r="AB25" s="13">
        <f>TablesHandover!AB24</f>
        <v>272</v>
      </c>
      <c r="AC25" s="13">
        <f>TablesHandover!AC24</f>
        <v>271</v>
      </c>
      <c r="AD25" s="18">
        <f>TablesHandover!AD24-$AB25</f>
        <v>8</v>
      </c>
      <c r="AE25" s="18">
        <f>TablesHandover!AE24-$AC25</f>
        <v>11</v>
      </c>
      <c r="AF25" s="18">
        <f>TablesHandover!AF24-$AB25</f>
        <v>179</v>
      </c>
      <c r="AG25" s="18">
        <f>TablesHandover!AG24-$AC25</f>
        <v>182</v>
      </c>
      <c r="AH25" s="18">
        <f>TablesHandover!AH24-$AB25</f>
        <v>187</v>
      </c>
      <c r="AI25" s="18">
        <f>TablesHandover!AI24-$AC25</f>
        <v>190</v>
      </c>
    </row>
    <row r="26" spans="1:35">
      <c r="A26" s="13">
        <f>TablesHandover!A25</f>
        <v>26983</v>
      </c>
      <c r="B26" s="13">
        <f>TablesHandover!B25</f>
        <v>26982</v>
      </c>
      <c r="C26" s="18">
        <f>TablesHandover!C25-$A26</f>
        <v>1335</v>
      </c>
      <c r="D26" s="18">
        <f>TablesHandover!D25-$B26</f>
        <v>1338</v>
      </c>
      <c r="E26" s="18">
        <f>TablesHandover!E25-$A26</f>
        <v>17616</v>
      </c>
      <c r="F26" s="18">
        <f>TablesHandover!F25-$B26</f>
        <v>17620</v>
      </c>
      <c r="G26" s="18">
        <f>TablesHandover!G25-$A26</f>
        <v>17870</v>
      </c>
      <c r="H26" s="18">
        <f>TablesHandover!H25-$B26</f>
        <v>17878</v>
      </c>
      <c r="I26" s="13"/>
      <c r="J26" s="13">
        <f>TablesHandover!J25</f>
        <v>13498</v>
      </c>
      <c r="K26" s="13">
        <f>TablesHandover!K25</f>
        <v>13498</v>
      </c>
      <c r="L26" s="18">
        <f>TablesHandover!L25-$J26</f>
        <v>751</v>
      </c>
      <c r="M26" s="18">
        <f>TablesHandover!M25-$K26</f>
        <v>755</v>
      </c>
      <c r="N26" s="18">
        <f>TablesHandover!N25-$J26</f>
        <v>8855</v>
      </c>
      <c r="O26" s="18">
        <f>TablesHandover!O25-$K26</f>
        <v>8858</v>
      </c>
      <c r="P26" s="18">
        <f>TablesHandover!P25-$J26</f>
        <v>9046</v>
      </c>
      <c r="Q26" s="18">
        <f>TablesHandover!Q25-$K26</f>
        <v>9048</v>
      </c>
      <c r="R26" s="13"/>
      <c r="S26" s="13">
        <f>TablesHandover!S25</f>
        <v>2713</v>
      </c>
      <c r="T26" s="13">
        <f>TablesHandover!T25</f>
        <v>2713</v>
      </c>
      <c r="U26" s="18">
        <f>TablesHandover!U25-$S26</f>
        <v>132</v>
      </c>
      <c r="V26" s="18">
        <f>TablesHandover!V25-$T26</f>
        <v>134</v>
      </c>
      <c r="W26" s="18">
        <f>TablesHandover!W25-$S26</f>
        <v>1695</v>
      </c>
      <c r="X26" s="18">
        <f>TablesHandover!X25-$T26</f>
        <v>1698</v>
      </c>
      <c r="Y26" s="18">
        <f>TablesHandover!Y25-$S26</f>
        <v>1803</v>
      </c>
      <c r="Z26" s="18">
        <f>TablesHandover!Z25-$T26</f>
        <v>1806</v>
      </c>
      <c r="AB26" s="13">
        <f>TablesHandover!AB25</f>
        <v>272</v>
      </c>
      <c r="AC26" s="13">
        <f>TablesHandover!AC25</f>
        <v>273</v>
      </c>
      <c r="AD26" s="18">
        <f>TablesHandover!AD25-$AB26</f>
        <v>18</v>
      </c>
      <c r="AE26" s="18">
        <f>TablesHandover!AE25-$AC26</f>
        <v>19</v>
      </c>
      <c r="AF26" s="18">
        <f>TablesHandover!AF25-$AB26</f>
        <v>194</v>
      </c>
      <c r="AG26" s="18">
        <f>TablesHandover!AG25-$AC26</f>
        <v>194</v>
      </c>
      <c r="AH26" s="18">
        <f>TablesHandover!AH25-$AB26</f>
        <v>195</v>
      </c>
      <c r="AI26" s="18">
        <f>TablesHandover!AI25-$AC26</f>
        <v>197</v>
      </c>
    </row>
    <row r="27" spans="1:35">
      <c r="A27" s="13">
        <f>TablesHandover!A26</f>
        <v>26989</v>
      </c>
      <c r="B27" s="13">
        <f>TablesHandover!B26</f>
        <v>26988</v>
      </c>
      <c r="C27" s="18">
        <f>TablesHandover!C26-$A27</f>
        <v>1451</v>
      </c>
      <c r="D27" s="18">
        <f>TablesHandover!D26-$B27</f>
        <v>1454</v>
      </c>
      <c r="E27" s="18">
        <f>TablesHandover!E26-$A27</f>
        <v>17584</v>
      </c>
      <c r="F27" s="18">
        <f>TablesHandover!F26-$B27</f>
        <v>17587</v>
      </c>
      <c r="G27" s="18">
        <f>TablesHandover!G26-$A27</f>
        <v>17901</v>
      </c>
      <c r="H27" s="18">
        <f>TablesHandover!H26-$B27</f>
        <v>17904</v>
      </c>
      <c r="I27" s="13"/>
      <c r="J27" s="13">
        <f>TablesHandover!J26</f>
        <v>13745</v>
      </c>
      <c r="K27" s="13">
        <f>TablesHandover!K26</f>
        <v>13474</v>
      </c>
      <c r="L27" s="18">
        <f>TablesHandover!L26-$J27</f>
        <v>414</v>
      </c>
      <c r="M27" s="18">
        <f>TablesHandover!M26-$K27</f>
        <v>687</v>
      </c>
      <c r="N27" s="18">
        <f>TablesHandover!N26-$J27</f>
        <v>8437</v>
      </c>
      <c r="O27" s="18">
        <f>TablesHandover!O26-$K27</f>
        <v>8710</v>
      </c>
      <c r="P27" s="18">
        <f>TablesHandover!P26-$J27</f>
        <v>8803</v>
      </c>
      <c r="Q27" s="18">
        <f>TablesHandover!Q26-$K27</f>
        <v>9112</v>
      </c>
      <c r="R27" s="13"/>
      <c r="S27" s="13">
        <f>TablesHandover!S26</f>
        <v>2706</v>
      </c>
      <c r="T27" s="13">
        <f>TablesHandover!T26</f>
        <v>2706</v>
      </c>
      <c r="U27" s="18">
        <f>TablesHandover!U26-$S27</f>
        <v>102</v>
      </c>
      <c r="V27" s="18">
        <f>TablesHandover!V26-$T27</f>
        <v>105</v>
      </c>
      <c r="W27" s="18">
        <f>TablesHandover!W26-$S27</f>
        <v>1745</v>
      </c>
      <c r="X27" s="18">
        <f>TablesHandover!X26-$T27</f>
        <v>1748</v>
      </c>
      <c r="Y27" s="18">
        <f>TablesHandover!Y26-$S27</f>
        <v>1828</v>
      </c>
      <c r="Z27" s="18">
        <f>TablesHandover!Z26-$T27</f>
        <v>1831</v>
      </c>
      <c r="AB27" s="13">
        <f>TablesHandover!AB26</f>
        <v>267</v>
      </c>
      <c r="AC27" s="13">
        <f>TablesHandover!AC26</f>
        <v>267</v>
      </c>
      <c r="AD27" s="18">
        <f>TablesHandover!AD26-$AB27</f>
        <v>24</v>
      </c>
      <c r="AE27" s="18">
        <f>TablesHandover!AE26-$AC27</f>
        <v>26</v>
      </c>
      <c r="AF27" s="18">
        <f>TablesHandover!AF26-$AB27</f>
        <v>187</v>
      </c>
      <c r="AG27" s="18">
        <f>TablesHandover!AG26-$AC27</f>
        <v>190</v>
      </c>
      <c r="AH27" s="18">
        <f>TablesHandover!AH26-$AB27</f>
        <v>184</v>
      </c>
      <c r="AI27" s="18">
        <f>TablesHandover!AI26-$AC27</f>
        <v>187</v>
      </c>
    </row>
    <row r="28" spans="1:35">
      <c r="A28" s="13">
        <f>TablesHandover!A27</f>
        <v>26977</v>
      </c>
      <c r="B28" s="13">
        <f>TablesHandover!B27</f>
        <v>26975</v>
      </c>
      <c r="C28" s="18">
        <f>TablesHandover!C27-$A28</f>
        <v>1341</v>
      </c>
      <c r="D28" s="18">
        <f>TablesHandover!D27-$B28</f>
        <v>1346</v>
      </c>
      <c r="E28" s="18">
        <f>TablesHandover!E27-$A28</f>
        <v>17701</v>
      </c>
      <c r="F28" s="18">
        <f>TablesHandover!F27-$B28</f>
        <v>17705</v>
      </c>
      <c r="G28" s="18">
        <f>TablesHandover!G27-$A28</f>
        <v>17830</v>
      </c>
      <c r="H28" s="18">
        <f>TablesHandover!H27-$B28</f>
        <v>17833</v>
      </c>
      <c r="I28" s="13"/>
      <c r="J28" s="13">
        <f>TablesHandover!J27</f>
        <v>13498</v>
      </c>
      <c r="K28" s="13">
        <f>TablesHandover!K27</f>
        <v>13498</v>
      </c>
      <c r="L28" s="18">
        <f>TablesHandover!L27-$J28</f>
        <v>643</v>
      </c>
      <c r="M28" s="18">
        <f>TablesHandover!M27-$K28</f>
        <v>645</v>
      </c>
      <c r="N28" s="18">
        <f>TablesHandover!N27-$J28</f>
        <v>8737</v>
      </c>
      <c r="O28" s="18">
        <f>TablesHandover!O27-$K28</f>
        <v>8738</v>
      </c>
      <c r="P28" s="18">
        <f>TablesHandover!P27-$J28</f>
        <v>9010</v>
      </c>
      <c r="Q28" s="18">
        <f>TablesHandover!Q27-$K28</f>
        <v>9013</v>
      </c>
      <c r="R28" s="13"/>
      <c r="S28" s="13">
        <f>TablesHandover!S27</f>
        <v>2693</v>
      </c>
      <c r="T28" s="13">
        <f>TablesHandover!T27</f>
        <v>2693</v>
      </c>
      <c r="U28" s="18">
        <f>TablesHandover!U27-$S28</f>
        <v>164</v>
      </c>
      <c r="V28" s="18">
        <f>TablesHandover!V27-$T28</f>
        <v>165</v>
      </c>
      <c r="W28" s="18">
        <f>TablesHandover!W27-$S28</f>
        <v>1772</v>
      </c>
      <c r="X28" s="18">
        <f>TablesHandover!X27-$T28</f>
        <v>1774</v>
      </c>
      <c r="Y28" s="18">
        <f>TablesHandover!Y27-$S28</f>
        <v>1824</v>
      </c>
      <c r="Z28" s="18">
        <f>TablesHandover!Z27-$T28</f>
        <v>1826</v>
      </c>
      <c r="AB28" s="13">
        <f>TablesHandover!AB27</f>
        <v>276</v>
      </c>
      <c r="AC28" s="13">
        <f>TablesHandover!AC27</f>
        <v>276</v>
      </c>
      <c r="AD28" s="18">
        <f>TablesHandover!AD27-$AB28</f>
        <v>21</v>
      </c>
      <c r="AE28" s="18">
        <f>TablesHandover!AE27-$AC28</f>
        <v>23</v>
      </c>
      <c r="AF28" s="18">
        <f>TablesHandover!AF27-$AB28</f>
        <v>176</v>
      </c>
      <c r="AG28" s="18">
        <f>TablesHandover!AG27-$AC28</f>
        <v>178</v>
      </c>
      <c r="AH28" s="18">
        <f>TablesHandover!AH27-$AB28</f>
        <v>179</v>
      </c>
      <c r="AI28" s="18">
        <f>TablesHandover!AI27-$AC28</f>
        <v>182</v>
      </c>
    </row>
    <row r="29" spans="1:35">
      <c r="A29" s="13">
        <f>TablesHandover!A28</f>
        <v>26983</v>
      </c>
      <c r="B29" s="13">
        <f>TablesHandover!B28</f>
        <v>26983</v>
      </c>
      <c r="C29" s="18">
        <f>TablesHandover!C28-$A29</f>
        <v>1391</v>
      </c>
      <c r="D29" s="18">
        <f>TablesHandover!D28-$B29</f>
        <v>1393</v>
      </c>
      <c r="E29" s="18">
        <f>TablesHandover!E28-$A29</f>
        <v>17534</v>
      </c>
      <c r="F29" s="18">
        <f>TablesHandover!F28-$B29</f>
        <v>17536</v>
      </c>
      <c r="G29" s="18">
        <f>TablesHandover!G28-$A29</f>
        <v>17830</v>
      </c>
      <c r="H29" s="18">
        <f>TablesHandover!H28-$B29</f>
        <v>17833</v>
      </c>
      <c r="I29" s="13"/>
      <c r="J29" s="13">
        <f>TablesHandover!J28</f>
        <v>13461</v>
      </c>
      <c r="K29" s="13">
        <f>TablesHandover!K28</f>
        <v>13460</v>
      </c>
      <c r="L29" s="18">
        <f>TablesHandover!L28-$J29</f>
        <v>724</v>
      </c>
      <c r="M29" s="18">
        <f>TablesHandover!M28-$K29</f>
        <v>730</v>
      </c>
      <c r="N29" s="18">
        <f>TablesHandover!N28-$J29</f>
        <v>8647</v>
      </c>
      <c r="O29" s="18">
        <f>TablesHandover!O28-$K29</f>
        <v>8650</v>
      </c>
      <c r="P29" s="18">
        <f>TablesHandover!P28-$J29</f>
        <v>9091</v>
      </c>
      <c r="Q29" s="18">
        <f>TablesHandover!Q28-$K29</f>
        <v>9094</v>
      </c>
      <c r="R29" s="13"/>
      <c r="S29" s="13">
        <f>TablesHandover!S28</f>
        <v>2711</v>
      </c>
      <c r="T29" s="13">
        <f>TablesHandover!T28</f>
        <v>2710</v>
      </c>
      <c r="U29" s="18">
        <f>TablesHandover!U28-$S29</f>
        <v>187</v>
      </c>
      <c r="V29" s="18">
        <f>TablesHandover!V28-$T29</f>
        <v>190</v>
      </c>
      <c r="W29" s="18">
        <f>TablesHandover!W28-$S29</f>
        <v>1895</v>
      </c>
      <c r="X29" s="18">
        <f>TablesHandover!X28-$T29</f>
        <v>1899</v>
      </c>
      <c r="Y29" s="18">
        <f>TablesHandover!Y28-$S29</f>
        <v>1787</v>
      </c>
      <c r="Z29" s="18">
        <f>TablesHandover!Z28-$T29</f>
        <v>1790</v>
      </c>
      <c r="AB29" s="13">
        <f>TablesHandover!AB28</f>
        <v>290</v>
      </c>
      <c r="AC29" s="13">
        <f>TablesHandover!AC28</f>
        <v>289</v>
      </c>
      <c r="AD29" s="18">
        <f>TablesHandover!AD28-$AB29</f>
        <v>7</v>
      </c>
      <c r="AE29" s="18">
        <f>TablesHandover!AE28-$AC29</f>
        <v>10</v>
      </c>
      <c r="AF29" s="18">
        <f>TablesHandover!AF28-$AB29</f>
        <v>153</v>
      </c>
      <c r="AG29" s="18">
        <f>TablesHandover!AG28-$AC29</f>
        <v>157</v>
      </c>
      <c r="AH29" s="18">
        <f>TablesHandover!AH28-$AB29</f>
        <v>149</v>
      </c>
      <c r="AI29" s="18">
        <f>TablesHandover!AI28-$AC29</f>
        <v>152</v>
      </c>
    </row>
    <row r="30" spans="1:35" ht="14.4">
      <c r="A30" s="11">
        <f>SUM(A20:A29)/10</f>
        <v>26980.400000000001</v>
      </c>
      <c r="B30" s="11">
        <f>SUM(B20:B29)/10</f>
        <v>26980</v>
      </c>
      <c r="C30" s="12">
        <f t="shared" ref="C30:H30" si="4">((SUM(C20:C29)/10))</f>
        <v>1402.2</v>
      </c>
      <c r="D30" s="12">
        <f t="shared" si="4"/>
        <v>1404.5</v>
      </c>
      <c r="E30" s="12">
        <f t="shared" si="4"/>
        <v>17595.2</v>
      </c>
      <c r="F30" s="12">
        <f t="shared" si="4"/>
        <v>17597.8</v>
      </c>
      <c r="G30" s="12">
        <f t="shared" si="4"/>
        <v>17931.599999999999</v>
      </c>
      <c r="H30" s="12">
        <f t="shared" si="4"/>
        <v>17934.7</v>
      </c>
      <c r="I30" s="13"/>
      <c r="J30" s="11">
        <f>SUM(J20:J29)/10</f>
        <v>13528.5</v>
      </c>
      <c r="K30" s="11">
        <f>SUM(K20:K29)/10</f>
        <v>13501.1</v>
      </c>
      <c r="L30" s="12">
        <f>((SUM(L20:L29)/10))</f>
        <v>657.2</v>
      </c>
      <c r="M30" s="12">
        <f>((SUM(M20:M29)/10))</f>
        <v>687.4</v>
      </c>
      <c r="N30" s="12">
        <f t="shared" ref="N30:Q30" si="5">((SUM(N20:N29)/10))</f>
        <v>8652.2000000000007</v>
      </c>
      <c r="O30" s="12">
        <f t="shared" si="5"/>
        <v>8681.5</v>
      </c>
      <c r="P30" s="12">
        <f t="shared" si="5"/>
        <v>9011.5</v>
      </c>
      <c r="Q30" s="12">
        <f t="shared" si="5"/>
        <v>9044.7999999999993</v>
      </c>
      <c r="R30" s="13"/>
      <c r="S30" s="11">
        <f>SUM(S20:S29)/10</f>
        <v>2707.8</v>
      </c>
      <c r="T30" s="11">
        <f>SUM(T20:T29)/10</f>
        <v>2707.2</v>
      </c>
      <c r="U30" s="12">
        <f>((SUM(U20:U29)/10))</f>
        <v>147.30000000000001</v>
      </c>
      <c r="V30" s="12">
        <f t="shared" ref="V30:Z30" si="6">((SUM(V20:V29)/10))</f>
        <v>150</v>
      </c>
      <c r="W30" s="12">
        <f t="shared" si="6"/>
        <v>1761.3</v>
      </c>
      <c r="X30" s="12">
        <f t="shared" si="6"/>
        <v>1764.2</v>
      </c>
      <c r="Y30" s="12">
        <f t="shared" si="6"/>
        <v>1802</v>
      </c>
      <c r="Z30" s="12">
        <f t="shared" si="6"/>
        <v>1804.7</v>
      </c>
      <c r="AB30" s="11">
        <f>SUM(AB20:AB29)/10</f>
        <v>272.5</v>
      </c>
      <c r="AC30" s="11">
        <f>SUM(AC20:AC29)/10</f>
        <v>272.10000000000002</v>
      </c>
      <c r="AD30" s="12">
        <f>((SUM(AD20:AD29)/10))</f>
        <v>18.600000000000001</v>
      </c>
      <c r="AE30" s="12">
        <f t="shared" ref="AE30:AI30" si="7">((SUM(AE20:AE29)/10))</f>
        <v>21.2</v>
      </c>
      <c r="AF30" s="12">
        <f t="shared" si="7"/>
        <v>178.3</v>
      </c>
      <c r="AG30" s="12">
        <f t="shared" si="7"/>
        <v>181</v>
      </c>
      <c r="AH30" s="12">
        <f t="shared" si="7"/>
        <v>185.1</v>
      </c>
      <c r="AI30" s="12">
        <f t="shared" si="7"/>
        <v>188.3</v>
      </c>
    </row>
    <row r="31" spans="1:35" s="25" customFormat="1" ht="14.4">
      <c r="A31" s="19">
        <v>1</v>
      </c>
      <c r="B31" s="19">
        <v>1</v>
      </c>
      <c r="C31" s="19">
        <f>(C30/A30)</f>
        <v>5.1971060473528931E-2</v>
      </c>
      <c r="D31" s="19">
        <f t="shared" ref="D31" si="8">(D30/B30)</f>
        <v>5.2057079318013344E-2</v>
      </c>
      <c r="E31" s="19">
        <f>(E30/A30)</f>
        <v>0.65214748484084739</v>
      </c>
      <c r="F31" s="19">
        <f>(F30/B30)</f>
        <v>0.65225352112676049</v>
      </c>
      <c r="G31" s="19">
        <f>(G30/A30)</f>
        <v>0.66461579516982694</v>
      </c>
      <c r="H31" s="19">
        <f>(H30/B30)</f>
        <v>0.66474054855448483</v>
      </c>
      <c r="I31" s="23"/>
      <c r="J31" s="19">
        <v>1</v>
      </c>
      <c r="K31" s="19">
        <v>1</v>
      </c>
      <c r="L31" s="19">
        <f>(L30/J30)</f>
        <v>4.8578925971098058E-2</v>
      </c>
      <c r="M31" s="19">
        <f t="shared" ref="M31" si="9">(M30/K30)</f>
        <v>5.0914369940227092E-2</v>
      </c>
      <c r="N31" s="19">
        <f>(N30/J30)</f>
        <v>0.63955353512954138</v>
      </c>
      <c r="O31" s="19">
        <f>(O30/K30)</f>
        <v>0.64302167971498614</v>
      </c>
      <c r="P31" s="19">
        <f>(P30/J30)</f>
        <v>0.66611228147983881</v>
      </c>
      <c r="Q31" s="19">
        <f>(Q30/K30)</f>
        <v>0.66993059824755008</v>
      </c>
      <c r="R31" s="24"/>
      <c r="S31" s="19">
        <v>1</v>
      </c>
      <c r="T31" s="19">
        <v>1</v>
      </c>
      <c r="U31" s="19">
        <f>(U30/S30)</f>
        <v>5.4398404608907602E-2</v>
      </c>
      <c r="V31" s="19">
        <f t="shared" ref="V31" si="10">(V30/T30)</f>
        <v>5.540780141843972E-2</v>
      </c>
      <c r="W31" s="19">
        <f>(W30/S30)</f>
        <v>0.65045424329714152</v>
      </c>
      <c r="X31" s="19">
        <f>(X30/T30)</f>
        <v>0.65166962174940901</v>
      </c>
      <c r="Y31" s="19">
        <f>(Y30/S30)</f>
        <v>0.66548489548711132</v>
      </c>
      <c r="Z31" s="19">
        <f>(Z30/T30)</f>
        <v>0.66662972813238774</v>
      </c>
      <c r="AB31" s="19">
        <v>1</v>
      </c>
      <c r="AC31" s="19">
        <v>1</v>
      </c>
      <c r="AD31" s="19">
        <f>(AD30/AB30)</f>
        <v>6.8256880733944966E-2</v>
      </c>
      <c r="AE31" s="19">
        <f t="shared" ref="AE31" si="11">(AE30/AC30)</f>
        <v>7.79125321572951E-2</v>
      </c>
      <c r="AF31" s="19">
        <f>(AF30/AB30)</f>
        <v>0.65431192660550463</v>
      </c>
      <c r="AG31" s="19">
        <f>(AG30/AC30)</f>
        <v>0.66519661889011383</v>
      </c>
      <c r="AH31" s="19">
        <f>(AH30/AB30)</f>
        <v>0.67926605504587156</v>
      </c>
      <c r="AI31" s="19">
        <f>(AI30/AC30)</f>
        <v>0.69202499081220137</v>
      </c>
    </row>
    <row r="33" spans="1:35">
      <c r="A33" s="49" t="s">
        <v>15</v>
      </c>
      <c r="B33" s="49"/>
      <c r="C33" s="49"/>
      <c r="D33" s="49"/>
      <c r="E33" s="49"/>
      <c r="F33" s="49"/>
      <c r="G33" s="49"/>
      <c r="H33" s="49"/>
      <c r="I33" s="1"/>
      <c r="J33" s="49" t="s">
        <v>16</v>
      </c>
      <c r="K33" s="49"/>
      <c r="L33" s="49"/>
      <c r="M33" s="49"/>
      <c r="N33" s="49"/>
      <c r="O33" s="49"/>
      <c r="P33" s="49"/>
      <c r="Q33" s="49"/>
      <c r="R33" s="1"/>
      <c r="S33" s="49" t="s">
        <v>17</v>
      </c>
      <c r="T33" s="49"/>
      <c r="U33" s="49"/>
      <c r="V33" s="49"/>
      <c r="W33" s="49"/>
      <c r="X33" s="49"/>
      <c r="Y33" s="49"/>
      <c r="Z33" s="49"/>
      <c r="AB33" s="49" t="s">
        <v>18</v>
      </c>
      <c r="AC33" s="49"/>
      <c r="AD33" s="49"/>
      <c r="AE33" s="49"/>
      <c r="AF33" s="49"/>
      <c r="AG33" s="49"/>
      <c r="AH33" s="49"/>
      <c r="AI33" s="49"/>
    </row>
    <row r="34" spans="1:35" ht="14.4" customHeight="1">
      <c r="A34" s="47" t="s">
        <v>4</v>
      </c>
      <c r="B34" s="47"/>
      <c r="C34" s="48" t="s">
        <v>5</v>
      </c>
      <c r="D34" s="48"/>
      <c r="E34" s="48" t="s">
        <v>6</v>
      </c>
      <c r="F34" s="48"/>
      <c r="G34" s="48" t="s">
        <v>7</v>
      </c>
      <c r="H34" s="48"/>
      <c r="I34" s="1"/>
      <c r="J34" s="47" t="s">
        <v>4</v>
      </c>
      <c r="K34" s="47"/>
      <c r="L34" s="48" t="s">
        <v>5</v>
      </c>
      <c r="M34" s="48"/>
      <c r="N34" s="48" t="s">
        <v>6</v>
      </c>
      <c r="O34" s="48"/>
      <c r="P34" s="48" t="s">
        <v>7</v>
      </c>
      <c r="Q34" s="48"/>
      <c r="R34" s="1"/>
      <c r="S34" s="47" t="s">
        <v>4</v>
      </c>
      <c r="T34" s="47"/>
      <c r="U34" s="48" t="s">
        <v>5</v>
      </c>
      <c r="V34" s="48"/>
      <c r="W34" s="48" t="s">
        <v>6</v>
      </c>
      <c r="X34" s="48"/>
      <c r="Y34" s="48" t="s">
        <v>7</v>
      </c>
      <c r="Z34" s="48"/>
      <c r="AB34" s="47" t="s">
        <v>4</v>
      </c>
      <c r="AC34" s="47"/>
      <c r="AD34" s="48" t="s">
        <v>5</v>
      </c>
      <c r="AE34" s="48"/>
      <c r="AF34" s="48" t="s">
        <v>6</v>
      </c>
      <c r="AG34" s="48"/>
      <c r="AH34" s="48" t="s">
        <v>7</v>
      </c>
      <c r="AI34" s="48"/>
    </row>
    <row r="35" spans="1:35" ht="43.2">
      <c r="A35" s="6" t="s">
        <v>8</v>
      </c>
      <c r="B35" s="6" t="s">
        <v>9</v>
      </c>
      <c r="C35" s="6" t="s">
        <v>8</v>
      </c>
      <c r="D35" s="6" t="s">
        <v>9</v>
      </c>
      <c r="E35" s="6" t="s">
        <v>8</v>
      </c>
      <c r="F35" s="6" t="s">
        <v>9</v>
      </c>
      <c r="G35" s="6" t="s">
        <v>8</v>
      </c>
      <c r="H35" s="6" t="s">
        <v>9</v>
      </c>
      <c r="I35" s="1"/>
      <c r="J35" s="6" t="s">
        <v>8</v>
      </c>
      <c r="K35" s="6" t="s">
        <v>9</v>
      </c>
      <c r="L35" s="6" t="s">
        <v>8</v>
      </c>
      <c r="M35" s="6" t="s">
        <v>9</v>
      </c>
      <c r="N35" s="6" t="s">
        <v>8</v>
      </c>
      <c r="O35" s="6" t="s">
        <v>9</v>
      </c>
      <c r="P35" s="6" t="s">
        <v>8</v>
      </c>
      <c r="Q35" s="6" t="s">
        <v>9</v>
      </c>
      <c r="R35" s="1"/>
      <c r="S35" s="6" t="s">
        <v>8</v>
      </c>
      <c r="T35" s="6" t="s">
        <v>9</v>
      </c>
      <c r="U35" s="6" t="s">
        <v>8</v>
      </c>
      <c r="V35" s="6" t="s">
        <v>9</v>
      </c>
      <c r="W35" s="6" t="s">
        <v>8</v>
      </c>
      <c r="X35" s="6" t="s">
        <v>9</v>
      </c>
      <c r="Y35" s="6" t="s">
        <v>8</v>
      </c>
      <c r="Z35" s="6" t="s">
        <v>9</v>
      </c>
      <c r="AB35" s="6" t="s">
        <v>8</v>
      </c>
      <c r="AC35" s="6" t="s">
        <v>9</v>
      </c>
      <c r="AD35" s="6" t="s">
        <v>8</v>
      </c>
      <c r="AE35" s="6" t="s">
        <v>9</v>
      </c>
      <c r="AF35" s="6" t="s">
        <v>8</v>
      </c>
      <c r="AG35" s="6" t="s">
        <v>9</v>
      </c>
      <c r="AH35" s="6" t="s">
        <v>8</v>
      </c>
      <c r="AI35" s="6" t="s">
        <v>9</v>
      </c>
    </row>
    <row r="36" spans="1:35">
      <c r="A36" s="13">
        <f>TablesHandover!A34</f>
        <v>57935</v>
      </c>
      <c r="B36" s="13">
        <f>TablesHandover!B34</f>
        <v>57934</v>
      </c>
      <c r="C36" s="8" t="s">
        <v>10</v>
      </c>
      <c r="D36" s="8" t="s">
        <v>10</v>
      </c>
      <c r="E36" s="8" t="s">
        <v>10</v>
      </c>
      <c r="F36" s="8" t="s">
        <v>10</v>
      </c>
      <c r="G36" s="18">
        <f>TablesHandover!G34-$A36</f>
        <v>20081</v>
      </c>
      <c r="H36" s="18">
        <f>TablesHandover!H34-$B36</f>
        <v>20084</v>
      </c>
      <c r="I36" s="1"/>
      <c r="J36" s="13">
        <f>TablesHandover!J34</f>
        <v>28975</v>
      </c>
      <c r="K36" s="13">
        <f>TablesHandover!K34</f>
        <v>28974</v>
      </c>
      <c r="L36" s="8" t="s">
        <v>10</v>
      </c>
      <c r="M36" s="8" t="s">
        <v>10</v>
      </c>
      <c r="N36" s="8" t="s">
        <v>10</v>
      </c>
      <c r="O36" s="8" t="s">
        <v>10</v>
      </c>
      <c r="P36" s="18">
        <f>TablesHandover!P34-$J36</f>
        <v>10136</v>
      </c>
      <c r="Q36" s="18">
        <f>TablesHandover!Q34-$K36</f>
        <v>10137</v>
      </c>
      <c r="R36" s="13"/>
      <c r="S36" s="13">
        <f>TablesHandover!S34</f>
        <v>5786</v>
      </c>
      <c r="T36" s="13">
        <f>TablesHandover!T34</f>
        <v>5785</v>
      </c>
      <c r="U36" s="18">
        <f>TablesHandover!U34-$S36</f>
        <v>181</v>
      </c>
      <c r="V36" s="18">
        <f>TablesHandover!V34-$T36</f>
        <v>183</v>
      </c>
      <c r="W36" s="18">
        <f>TablesHandover!W34-$S36</f>
        <v>1997</v>
      </c>
      <c r="X36" s="18">
        <f>TablesHandover!X34-$T36</f>
        <v>1999</v>
      </c>
      <c r="Y36" s="18">
        <f>TablesHandover!Y34-$S36</f>
        <v>2075</v>
      </c>
      <c r="Z36" s="18">
        <f>TablesHandover!Z34-$T36</f>
        <v>2079</v>
      </c>
      <c r="AB36" s="13">
        <f>TablesHandover!AB34</f>
        <v>580</v>
      </c>
      <c r="AC36" s="13">
        <f>TablesHandover!AC34</f>
        <v>579</v>
      </c>
      <c r="AD36" s="18">
        <f>TablesHandover!AD34-$AB36</f>
        <v>23</v>
      </c>
      <c r="AE36" s="18">
        <f>TablesHandover!AE34-$AC36</f>
        <v>26</v>
      </c>
      <c r="AF36" s="18">
        <f>TablesHandover!AF34-$AB36</f>
        <v>194</v>
      </c>
      <c r="AG36" s="18">
        <f>TablesHandover!AG34-$AC36</f>
        <v>196</v>
      </c>
      <c r="AH36" s="18">
        <f>TablesHandover!AH34-$AB36</f>
        <v>201</v>
      </c>
      <c r="AI36" s="18">
        <f>TablesHandover!AI34-$AC36</f>
        <v>204</v>
      </c>
    </row>
    <row r="37" spans="1:35">
      <c r="A37" s="13">
        <f>TablesHandover!A35</f>
        <v>57890</v>
      </c>
      <c r="B37" s="13">
        <f>TablesHandover!B35</f>
        <v>57889</v>
      </c>
      <c r="C37" s="8" t="s">
        <v>10</v>
      </c>
      <c r="D37" s="8" t="s">
        <v>10</v>
      </c>
      <c r="E37" s="8" t="s">
        <v>10</v>
      </c>
      <c r="F37" s="8" t="s">
        <v>10</v>
      </c>
      <c r="G37" s="18">
        <f>TablesHandover!G35-$A37</f>
        <v>20164</v>
      </c>
      <c r="H37" s="18">
        <f>TablesHandover!H35-$B37</f>
        <v>20168</v>
      </c>
      <c r="I37" s="13"/>
      <c r="J37" s="13">
        <f>TablesHandover!J35</f>
        <v>28949</v>
      </c>
      <c r="K37" s="13">
        <f>TablesHandover!K35</f>
        <v>28949</v>
      </c>
      <c r="L37" s="8" t="s">
        <v>10</v>
      </c>
      <c r="M37" s="8" t="s">
        <v>10</v>
      </c>
      <c r="N37" s="8" t="s">
        <v>10</v>
      </c>
      <c r="O37" s="8" t="s">
        <v>10</v>
      </c>
      <c r="P37" s="18">
        <f>TablesHandover!P35-$J37</f>
        <v>10434</v>
      </c>
      <c r="Q37" s="18">
        <f>TablesHandover!Q35-$K37</f>
        <v>10435</v>
      </c>
      <c r="R37" s="13"/>
      <c r="S37" s="13">
        <f>TablesHandover!S35</f>
        <v>5798</v>
      </c>
      <c r="T37" s="13">
        <f>TablesHandover!T35</f>
        <v>5797</v>
      </c>
      <c r="U37" s="18">
        <f>TablesHandover!U35-$S37</f>
        <v>152</v>
      </c>
      <c r="V37" s="18">
        <f>TablesHandover!V35-$T37</f>
        <v>155</v>
      </c>
      <c r="W37" s="18">
        <f>TablesHandover!W35-$S37</f>
        <v>1984</v>
      </c>
      <c r="X37" s="18">
        <f>TablesHandover!X35-$T37</f>
        <v>1987</v>
      </c>
      <c r="Y37" s="18">
        <f>TablesHandover!Y35-$S37</f>
        <v>2034</v>
      </c>
      <c r="Z37" s="18">
        <f>TablesHandover!Z35-$T37</f>
        <v>2037</v>
      </c>
      <c r="AB37" s="13">
        <f>TablesHandover!AB35</f>
        <v>580</v>
      </c>
      <c r="AC37" s="13">
        <f>TablesHandover!AC35</f>
        <v>579</v>
      </c>
      <c r="AD37" s="18">
        <f>TablesHandover!AD35-$AB37</f>
        <v>21</v>
      </c>
      <c r="AE37" s="18">
        <f>TablesHandover!AE35-$AC37</f>
        <v>25</v>
      </c>
      <c r="AF37" s="18">
        <f>TablesHandover!AF35-$AB37</f>
        <v>211</v>
      </c>
      <c r="AG37" s="18">
        <f>TablesHandover!AG35-$AC37</f>
        <v>214</v>
      </c>
      <c r="AH37" s="18">
        <f>TablesHandover!AH35-$AB37</f>
        <v>208</v>
      </c>
      <c r="AI37" s="18">
        <f>TablesHandover!AI35-$AC37</f>
        <v>211</v>
      </c>
    </row>
    <row r="38" spans="1:35">
      <c r="A38" s="13">
        <f>TablesHandover!A36</f>
        <v>57897</v>
      </c>
      <c r="B38" s="13">
        <f>TablesHandover!B36</f>
        <v>57897</v>
      </c>
      <c r="C38" s="8" t="s">
        <v>10</v>
      </c>
      <c r="D38" s="8" t="s">
        <v>10</v>
      </c>
      <c r="E38" s="8" t="s">
        <v>10</v>
      </c>
      <c r="F38" s="8" t="s">
        <v>10</v>
      </c>
      <c r="G38" s="18">
        <f>TablesHandover!G36-$A38</f>
        <v>20344</v>
      </c>
      <c r="H38" s="18">
        <f>TablesHandover!H36-$B38</f>
        <v>20346</v>
      </c>
      <c r="I38" s="13"/>
      <c r="J38" s="13">
        <f>TablesHandover!J36</f>
        <v>28962</v>
      </c>
      <c r="K38" s="13">
        <f>TablesHandover!K36</f>
        <v>28961</v>
      </c>
      <c r="L38" s="8" t="s">
        <v>10</v>
      </c>
      <c r="M38" s="8" t="s">
        <v>10</v>
      </c>
      <c r="N38" s="8" t="s">
        <v>10</v>
      </c>
      <c r="O38" s="8" t="s">
        <v>10</v>
      </c>
      <c r="P38" s="18">
        <f>TablesHandover!P36-$J38</f>
        <v>10219</v>
      </c>
      <c r="Q38" s="18">
        <f>TablesHandover!Q36-$K38</f>
        <v>10223</v>
      </c>
      <c r="R38" s="13"/>
      <c r="S38" s="13">
        <f>TablesHandover!S36</f>
        <v>5792</v>
      </c>
      <c r="T38" s="13">
        <f>TablesHandover!T36</f>
        <v>5792</v>
      </c>
      <c r="U38" s="18">
        <f>TablesHandover!U36-$S38</f>
        <v>182</v>
      </c>
      <c r="V38" s="18">
        <f>TablesHandover!V36-$T38</f>
        <v>184</v>
      </c>
      <c r="W38" s="18">
        <f>TablesHandover!W36-$S38</f>
        <v>1976</v>
      </c>
      <c r="X38" s="18">
        <f>TablesHandover!X36-$T38</f>
        <v>1978</v>
      </c>
      <c r="Y38" s="18">
        <f>TablesHandover!Y36-$S38</f>
        <v>2051</v>
      </c>
      <c r="Z38" s="18">
        <f>TablesHandover!Z36-$T38</f>
        <v>2053</v>
      </c>
      <c r="AB38" s="13">
        <f>TablesHandover!AB36</f>
        <v>578</v>
      </c>
      <c r="AC38" s="13">
        <f>TablesHandover!AC36</f>
        <v>577</v>
      </c>
      <c r="AD38" s="18">
        <f>TablesHandover!AD36-$AB38</f>
        <v>28</v>
      </c>
      <c r="AE38" s="18">
        <f>TablesHandover!AE36-$AC38</f>
        <v>31</v>
      </c>
      <c r="AF38" s="18">
        <f>TablesHandover!AF36-$AB38</f>
        <v>208</v>
      </c>
      <c r="AG38" s="18">
        <f>TablesHandover!AG36-$AC38</f>
        <v>213</v>
      </c>
      <c r="AH38" s="18">
        <f>TablesHandover!AH36-$AB38</f>
        <v>215</v>
      </c>
      <c r="AI38" s="18">
        <f>TablesHandover!AI36-$AC38</f>
        <v>219</v>
      </c>
    </row>
    <row r="39" spans="1:35">
      <c r="A39" s="13">
        <f>TablesHandover!A37</f>
        <v>57871</v>
      </c>
      <c r="B39" s="13">
        <f>TablesHandover!B37</f>
        <v>57870</v>
      </c>
      <c r="C39" s="8" t="s">
        <v>10</v>
      </c>
      <c r="D39" s="8" t="s">
        <v>10</v>
      </c>
      <c r="E39" s="8" t="s">
        <v>10</v>
      </c>
      <c r="F39" s="8" t="s">
        <v>10</v>
      </c>
      <c r="G39" s="18">
        <f>TablesHandover!G37-$A39</f>
        <v>20160</v>
      </c>
      <c r="H39" s="18">
        <f>TablesHandover!H37-$B39</f>
        <v>20163</v>
      </c>
      <c r="I39" s="13"/>
      <c r="J39" s="13">
        <f>TablesHandover!J37</f>
        <v>28976</v>
      </c>
      <c r="K39" s="13">
        <f>TablesHandover!K37</f>
        <v>28975</v>
      </c>
      <c r="L39" s="8" t="s">
        <v>10</v>
      </c>
      <c r="M39" s="8" t="s">
        <v>10</v>
      </c>
      <c r="N39" s="8" t="s">
        <v>10</v>
      </c>
      <c r="O39" s="8" t="s">
        <v>10</v>
      </c>
      <c r="P39" s="18">
        <f>TablesHandover!P37-$J39</f>
        <v>10226</v>
      </c>
      <c r="Q39" s="18">
        <f>TablesHandover!Q37-$K39</f>
        <v>10229</v>
      </c>
      <c r="R39" s="13"/>
      <c r="S39" s="13">
        <f>TablesHandover!S37</f>
        <v>5783</v>
      </c>
      <c r="T39" s="13">
        <f>TablesHandover!T37</f>
        <v>5783</v>
      </c>
      <c r="U39" s="18">
        <f>TablesHandover!U37-$S39</f>
        <v>164</v>
      </c>
      <c r="V39" s="18">
        <f>TablesHandover!V37-$T39</f>
        <v>166</v>
      </c>
      <c r="W39" s="18">
        <f>TablesHandover!W37-$S39</f>
        <v>1988</v>
      </c>
      <c r="X39" s="18">
        <f>TablesHandover!X37-$T39</f>
        <v>1990</v>
      </c>
      <c r="Y39" s="18">
        <f>TablesHandover!Y37-$S39</f>
        <v>2060</v>
      </c>
      <c r="Z39" s="18">
        <f>TablesHandover!Z37-$T39</f>
        <v>2063</v>
      </c>
      <c r="AB39" s="13">
        <f>TablesHandover!AB37</f>
        <v>580</v>
      </c>
      <c r="AC39" s="13">
        <f>TablesHandover!AC37</f>
        <v>579</v>
      </c>
      <c r="AD39" s="18">
        <f>TablesHandover!AD37-$AB39</f>
        <v>14</v>
      </c>
      <c r="AE39" s="18">
        <f>TablesHandover!AE37-$AC39</f>
        <v>18</v>
      </c>
      <c r="AF39" s="18">
        <f>TablesHandover!AF37-$AB39</f>
        <v>244</v>
      </c>
      <c r="AG39" s="18">
        <f>TablesHandover!AG37-$AC39</f>
        <v>247</v>
      </c>
      <c r="AH39" s="18">
        <f>TablesHandover!AH37-$AB39</f>
        <v>202</v>
      </c>
      <c r="AI39" s="18">
        <f>TablesHandover!AI37-$AC39</f>
        <v>202</v>
      </c>
    </row>
    <row r="40" spans="1:35">
      <c r="A40" s="13">
        <f>TablesHandover!A38</f>
        <v>57937</v>
      </c>
      <c r="B40" s="13">
        <f>TablesHandover!B38</f>
        <v>57937</v>
      </c>
      <c r="C40" s="8" t="s">
        <v>10</v>
      </c>
      <c r="D40" s="8" t="s">
        <v>10</v>
      </c>
      <c r="E40" s="8" t="s">
        <v>10</v>
      </c>
      <c r="F40" s="8" t="s">
        <v>10</v>
      </c>
      <c r="G40" s="18">
        <f>TablesHandover!G38-$A40</f>
        <v>20152</v>
      </c>
      <c r="H40" s="18">
        <f>TablesHandover!H38-$B40</f>
        <v>20153</v>
      </c>
      <c r="I40" s="13"/>
      <c r="J40" s="13">
        <f>TablesHandover!J38</f>
        <v>28981</v>
      </c>
      <c r="K40" s="13">
        <f>TablesHandover!K38</f>
        <v>28980</v>
      </c>
      <c r="L40" s="8" t="s">
        <v>10</v>
      </c>
      <c r="M40" s="8" t="s">
        <v>10</v>
      </c>
      <c r="N40" s="8" t="s">
        <v>10</v>
      </c>
      <c r="O40" s="8" t="s">
        <v>10</v>
      </c>
      <c r="P40" s="18">
        <f>TablesHandover!P38-$J40</f>
        <v>10180</v>
      </c>
      <c r="Q40" s="18">
        <f>TablesHandover!Q38-$K40</f>
        <v>10184</v>
      </c>
      <c r="R40" s="13"/>
      <c r="S40" s="13">
        <f>TablesHandover!S38</f>
        <v>5787</v>
      </c>
      <c r="T40" s="13">
        <f>TablesHandover!T38</f>
        <v>5786</v>
      </c>
      <c r="U40" s="18">
        <f>TablesHandover!U38-$S40</f>
        <v>166</v>
      </c>
      <c r="V40" s="18">
        <f>TablesHandover!V38-$T40</f>
        <v>170</v>
      </c>
      <c r="W40" s="18">
        <f>TablesHandover!W38-$S40</f>
        <v>2016</v>
      </c>
      <c r="X40" s="18">
        <f>TablesHandover!X38-$T40</f>
        <v>2019</v>
      </c>
      <c r="Y40" s="18">
        <f>TablesHandover!Y38-$S40</f>
        <v>2164</v>
      </c>
      <c r="Z40" s="18">
        <f>TablesHandover!Z38-$T40</f>
        <v>2167</v>
      </c>
      <c r="AB40" s="13">
        <f>TablesHandover!AB38</f>
        <v>578</v>
      </c>
      <c r="AC40" s="13">
        <f>TablesHandover!AC38</f>
        <v>577</v>
      </c>
      <c r="AD40" s="18">
        <f>TablesHandover!AD38-$AB40</f>
        <v>16</v>
      </c>
      <c r="AE40" s="18">
        <f>TablesHandover!AE38-$AC40</f>
        <v>19</v>
      </c>
      <c r="AF40" s="18">
        <f>TablesHandover!AF38-$AB40</f>
        <v>217</v>
      </c>
      <c r="AG40" s="18">
        <f>TablesHandover!AG38-$AC40</f>
        <v>220</v>
      </c>
      <c r="AH40" s="18">
        <f>TablesHandover!AH38-$AB40</f>
        <v>262</v>
      </c>
      <c r="AI40" s="18">
        <f>TablesHandover!AI38-$AC40</f>
        <v>265</v>
      </c>
    </row>
    <row r="41" spans="1:35">
      <c r="A41" s="13">
        <f>TablesHandover!A39</f>
        <v>57925</v>
      </c>
      <c r="B41" s="13">
        <f>TablesHandover!B39</f>
        <v>57924</v>
      </c>
      <c r="C41" s="8" t="s">
        <v>10</v>
      </c>
      <c r="D41" s="8" t="s">
        <v>10</v>
      </c>
      <c r="E41" s="8" t="s">
        <v>10</v>
      </c>
      <c r="F41" s="8" t="s">
        <v>10</v>
      </c>
      <c r="G41" s="18">
        <f>TablesHandover!G39-$A41</f>
        <v>20143</v>
      </c>
      <c r="H41" s="18">
        <f>TablesHandover!H39-$B41</f>
        <v>20146</v>
      </c>
      <c r="I41" s="13"/>
      <c r="J41" s="13">
        <f>TablesHandover!J39</f>
        <v>28999</v>
      </c>
      <c r="K41" s="13">
        <f>TablesHandover!K39</f>
        <v>28999</v>
      </c>
      <c r="L41" s="8" t="s">
        <v>10</v>
      </c>
      <c r="M41" s="8" t="s">
        <v>10</v>
      </c>
      <c r="N41" s="8" t="s">
        <v>10</v>
      </c>
      <c r="O41" s="8" t="s">
        <v>10</v>
      </c>
      <c r="P41" s="18">
        <f>TablesHandover!P39-$J41</f>
        <v>10166</v>
      </c>
      <c r="Q41" s="18">
        <f>TablesHandover!Q39-$K41</f>
        <v>10168</v>
      </c>
      <c r="R41" s="13"/>
      <c r="S41" s="13">
        <f>TablesHandover!S39</f>
        <v>5797</v>
      </c>
      <c r="T41" s="13">
        <f>TablesHandover!T39</f>
        <v>5796</v>
      </c>
      <c r="U41" s="18">
        <f>TablesHandover!U39-$S41</f>
        <v>170</v>
      </c>
      <c r="V41" s="18">
        <f>TablesHandover!V39-$T41</f>
        <v>173</v>
      </c>
      <c r="W41" s="18">
        <f>TablesHandover!W39-$S41</f>
        <v>2095</v>
      </c>
      <c r="X41" s="18">
        <f>TablesHandover!X39-$T41</f>
        <v>2098</v>
      </c>
      <c r="Y41" s="18">
        <f>TablesHandover!Y39-$S41</f>
        <v>2066</v>
      </c>
      <c r="Z41" s="18">
        <f>TablesHandover!Z39-$T41</f>
        <v>2070</v>
      </c>
      <c r="AB41" s="13">
        <f>TablesHandover!AB39</f>
        <v>580</v>
      </c>
      <c r="AC41" s="13">
        <f>TablesHandover!AC39</f>
        <v>579</v>
      </c>
      <c r="AD41" s="18">
        <f>TablesHandover!AD39-$AB41</f>
        <v>30</v>
      </c>
      <c r="AE41" s="18">
        <f>TablesHandover!AE39-$AC41</f>
        <v>33</v>
      </c>
      <c r="AF41" s="18">
        <f>TablesHandover!AF39-$AB41</f>
        <v>221</v>
      </c>
      <c r="AG41" s="18">
        <f>TablesHandover!AG39-$AC41</f>
        <v>223</v>
      </c>
      <c r="AH41" s="18">
        <f>TablesHandover!AH39-$AB41</f>
        <v>194</v>
      </c>
      <c r="AI41" s="18">
        <f>TablesHandover!AI39-$AC41</f>
        <v>197</v>
      </c>
    </row>
    <row r="42" spans="1:35">
      <c r="A42" s="13">
        <f>TablesHandover!A40</f>
        <v>57844</v>
      </c>
      <c r="B42" s="13">
        <f>TablesHandover!B40</f>
        <v>57843</v>
      </c>
      <c r="C42" s="8" t="s">
        <v>10</v>
      </c>
      <c r="D42" s="8" t="s">
        <v>10</v>
      </c>
      <c r="E42" s="8" t="s">
        <v>10</v>
      </c>
      <c r="F42" s="8" t="s">
        <v>10</v>
      </c>
      <c r="G42" s="18">
        <f>TablesHandover!G40-$A42</f>
        <v>20194</v>
      </c>
      <c r="H42" s="18">
        <f>TablesHandover!H40-$B42</f>
        <v>20197</v>
      </c>
      <c r="I42" s="13"/>
      <c r="J42" s="13">
        <f>TablesHandover!J40</f>
        <v>28945</v>
      </c>
      <c r="K42" s="13">
        <f>TablesHandover!K40</f>
        <v>28943</v>
      </c>
      <c r="L42" s="8" t="s">
        <v>10</v>
      </c>
      <c r="M42" s="8" t="s">
        <v>10</v>
      </c>
      <c r="N42" s="8" t="s">
        <v>10</v>
      </c>
      <c r="O42" s="8" t="s">
        <v>10</v>
      </c>
      <c r="P42" s="18">
        <f>TablesHandover!P40-$J42</f>
        <v>10283</v>
      </c>
      <c r="Q42" s="18">
        <f>TablesHandover!Q40-$K42</f>
        <v>10287</v>
      </c>
      <c r="R42" s="13"/>
      <c r="S42" s="13">
        <f>TablesHandover!S40</f>
        <v>5793</v>
      </c>
      <c r="T42" s="13">
        <f>TablesHandover!T40</f>
        <v>5793</v>
      </c>
      <c r="U42" s="18">
        <f>TablesHandover!U40-$S42</f>
        <v>160</v>
      </c>
      <c r="V42" s="18">
        <f>TablesHandover!V40-$T42</f>
        <v>162</v>
      </c>
      <c r="W42" s="18">
        <f>TablesHandover!W40-$S42</f>
        <v>2068</v>
      </c>
      <c r="X42" s="18">
        <f>TablesHandover!X40-$T42</f>
        <v>2071</v>
      </c>
      <c r="Y42" s="18">
        <f>TablesHandover!Y40-$S42</f>
        <v>2047</v>
      </c>
      <c r="Z42" s="18">
        <f>TablesHandover!Z40-$T42</f>
        <v>2050</v>
      </c>
      <c r="AB42" s="13">
        <f>TablesHandover!AB40</f>
        <v>581</v>
      </c>
      <c r="AC42" s="13">
        <f>TablesHandover!AC40</f>
        <v>580</v>
      </c>
      <c r="AD42" s="18">
        <f>TablesHandover!AD40-$AB42</f>
        <v>16</v>
      </c>
      <c r="AE42" s="18">
        <f>TablesHandover!AE40-$AC42</f>
        <v>20</v>
      </c>
      <c r="AF42" s="18">
        <f>TablesHandover!AF40-$AB42</f>
        <v>186</v>
      </c>
      <c r="AG42" s="18">
        <f>TablesHandover!AG40-$AC42</f>
        <v>191</v>
      </c>
      <c r="AH42" s="18">
        <f>TablesHandover!AH40-$AB42</f>
        <v>197</v>
      </c>
      <c r="AI42" s="18">
        <f>TablesHandover!AI40-$AC42</f>
        <v>200</v>
      </c>
    </row>
    <row r="43" spans="1:35">
      <c r="A43" s="13">
        <f>TablesHandover!A41</f>
        <v>57881</v>
      </c>
      <c r="B43" s="13">
        <f>TablesHandover!B41</f>
        <v>57880</v>
      </c>
      <c r="C43" s="8" t="s">
        <v>10</v>
      </c>
      <c r="D43" s="8" t="s">
        <v>10</v>
      </c>
      <c r="E43" s="8" t="s">
        <v>10</v>
      </c>
      <c r="F43" s="8" t="s">
        <v>10</v>
      </c>
      <c r="G43" s="18">
        <f>TablesHandover!G41-$A43</f>
        <v>20161</v>
      </c>
      <c r="H43" s="18">
        <f>TablesHandover!H41-$B43</f>
        <v>20163</v>
      </c>
      <c r="I43" s="13"/>
      <c r="J43" s="13">
        <f>TablesHandover!J41</f>
        <v>28935</v>
      </c>
      <c r="K43" s="13">
        <f>TablesHandover!K41</f>
        <v>28934</v>
      </c>
      <c r="L43" s="8" t="s">
        <v>10</v>
      </c>
      <c r="M43" s="8" t="s">
        <v>10</v>
      </c>
      <c r="N43" s="8" t="s">
        <v>10</v>
      </c>
      <c r="O43" s="8" t="s">
        <v>10</v>
      </c>
      <c r="P43" s="18">
        <f>TablesHandover!P41-$J43</f>
        <v>10282</v>
      </c>
      <c r="Q43" s="18">
        <f>TablesHandover!Q41-$K43</f>
        <v>10285</v>
      </c>
      <c r="R43" s="13"/>
      <c r="S43" s="13">
        <f>TablesHandover!S41</f>
        <v>5793</v>
      </c>
      <c r="T43" s="13">
        <f>TablesHandover!T41</f>
        <v>5792</v>
      </c>
      <c r="U43" s="18">
        <f>TablesHandover!U41-$S43</f>
        <v>179</v>
      </c>
      <c r="V43" s="18">
        <f>TablesHandover!V41-$T43</f>
        <v>182</v>
      </c>
      <c r="W43" s="18">
        <f>TablesHandover!W41-$S43</f>
        <v>1959</v>
      </c>
      <c r="X43" s="18">
        <f>TablesHandover!X41-$T43</f>
        <v>1963</v>
      </c>
      <c r="Y43" s="18">
        <f>TablesHandover!Y41-$S43</f>
        <v>2086</v>
      </c>
      <c r="Z43" s="18">
        <f>TablesHandover!Z41-$T43</f>
        <v>2089</v>
      </c>
      <c r="AB43" s="13">
        <f>TablesHandover!AB41</f>
        <v>582</v>
      </c>
      <c r="AC43" s="13">
        <f>TablesHandover!AC41</f>
        <v>581</v>
      </c>
      <c r="AD43" s="18">
        <f>TablesHandover!AD41-$AB43</f>
        <v>16</v>
      </c>
      <c r="AE43" s="18">
        <f>TablesHandover!AE41-$AC43</f>
        <v>20</v>
      </c>
      <c r="AF43" s="18">
        <f>TablesHandover!AF41-$AB43</f>
        <v>207</v>
      </c>
      <c r="AG43" s="18">
        <f>TablesHandover!AG41-$AC43</f>
        <v>209</v>
      </c>
      <c r="AH43" s="18">
        <f>TablesHandover!AH41-$AB43</f>
        <v>204</v>
      </c>
      <c r="AI43" s="18">
        <f>TablesHandover!AI41-$AC43</f>
        <v>207</v>
      </c>
    </row>
    <row r="44" spans="1:35">
      <c r="A44" s="13">
        <f>TablesHandover!A42</f>
        <v>57906</v>
      </c>
      <c r="B44" s="13">
        <f>TablesHandover!B42</f>
        <v>57906</v>
      </c>
      <c r="C44" s="8" t="s">
        <v>10</v>
      </c>
      <c r="D44" s="8" t="s">
        <v>10</v>
      </c>
      <c r="E44" s="8" t="s">
        <v>10</v>
      </c>
      <c r="F44" s="8" t="s">
        <v>10</v>
      </c>
      <c r="G44" s="18">
        <f>TablesHandover!G42-$A44</f>
        <v>20103</v>
      </c>
      <c r="H44" s="18">
        <f>TablesHandover!H42-$B44</f>
        <v>20104</v>
      </c>
      <c r="I44" s="13"/>
      <c r="J44" s="13">
        <f>TablesHandover!J42</f>
        <v>28925</v>
      </c>
      <c r="K44" s="13">
        <f>TablesHandover!K42</f>
        <v>28925</v>
      </c>
      <c r="L44" s="8" t="s">
        <v>10</v>
      </c>
      <c r="M44" s="8" t="s">
        <v>10</v>
      </c>
      <c r="N44" s="8" t="s">
        <v>10</v>
      </c>
      <c r="O44" s="8" t="s">
        <v>10</v>
      </c>
      <c r="P44" s="18">
        <f>TablesHandover!P42-$J44</f>
        <v>10266</v>
      </c>
      <c r="Q44" s="18">
        <f>TablesHandover!Q42-$K44</f>
        <v>10268</v>
      </c>
      <c r="R44" s="13"/>
      <c r="S44" s="13">
        <f>TablesHandover!S42</f>
        <v>5797</v>
      </c>
      <c r="T44" s="13">
        <f>TablesHandover!T42</f>
        <v>5795</v>
      </c>
      <c r="U44" s="18">
        <f>TablesHandover!U42-$S44</f>
        <v>177</v>
      </c>
      <c r="V44" s="18">
        <f>TablesHandover!V42-$T44</f>
        <v>181</v>
      </c>
      <c r="W44" s="18">
        <f>TablesHandover!W42-$S44</f>
        <v>2013</v>
      </c>
      <c r="X44" s="18">
        <f>TablesHandover!X42-$T44</f>
        <v>2017</v>
      </c>
      <c r="Y44" s="18">
        <f>TablesHandover!Y42-$S44</f>
        <v>2060</v>
      </c>
      <c r="Z44" s="18">
        <f>TablesHandover!Z42-$T44</f>
        <v>2064</v>
      </c>
      <c r="AB44" s="13">
        <f>TablesHandover!AB42</f>
        <v>578</v>
      </c>
      <c r="AC44" s="13">
        <f>TablesHandover!AC42</f>
        <v>578</v>
      </c>
      <c r="AD44" s="18">
        <f>TablesHandover!AD42-$AB44</f>
        <v>19</v>
      </c>
      <c r="AE44" s="18">
        <f>TablesHandover!AE42-$AC44</f>
        <v>21</v>
      </c>
      <c r="AF44" s="18">
        <f>TablesHandover!AF42-$AB44</f>
        <v>212</v>
      </c>
      <c r="AG44" s="18">
        <f>TablesHandover!AG42-$AC44</f>
        <v>215</v>
      </c>
      <c r="AH44" s="18">
        <f>TablesHandover!AH42-$AB44</f>
        <v>212</v>
      </c>
      <c r="AI44" s="18">
        <f>TablesHandover!AI42-$AC44</f>
        <v>215</v>
      </c>
    </row>
    <row r="45" spans="1:35">
      <c r="A45" s="13">
        <f>TablesHandover!A43</f>
        <v>57917</v>
      </c>
      <c r="B45" s="13">
        <f>TablesHandover!B43</f>
        <v>57916</v>
      </c>
      <c r="C45" s="8" t="s">
        <v>10</v>
      </c>
      <c r="D45" s="8" t="s">
        <v>10</v>
      </c>
      <c r="E45" s="8" t="s">
        <v>10</v>
      </c>
      <c r="F45" s="8" t="s">
        <v>10</v>
      </c>
      <c r="G45" s="18">
        <f>TablesHandover!G43-$A45</f>
        <v>20055</v>
      </c>
      <c r="H45" s="18">
        <f>TablesHandover!H43-$B45</f>
        <v>20057</v>
      </c>
      <c r="I45" s="13"/>
      <c r="J45" s="13">
        <f>TablesHandover!J43</f>
        <v>28947</v>
      </c>
      <c r="K45" s="13">
        <f>TablesHandover!K43</f>
        <v>28947</v>
      </c>
      <c r="L45" s="8" t="s">
        <v>10</v>
      </c>
      <c r="M45" s="8" t="s">
        <v>10</v>
      </c>
      <c r="N45" s="8" t="s">
        <v>10</v>
      </c>
      <c r="O45" s="8" t="s">
        <v>10</v>
      </c>
      <c r="P45" s="18">
        <f>TablesHandover!P43-$J45</f>
        <v>10220</v>
      </c>
      <c r="Q45" s="18">
        <f>TablesHandover!Q43-$K45</f>
        <v>10222</v>
      </c>
      <c r="R45" s="13"/>
      <c r="S45" s="13">
        <f>TablesHandover!S43</f>
        <v>5790</v>
      </c>
      <c r="T45" s="13">
        <f>TablesHandover!T43</f>
        <v>5789</v>
      </c>
      <c r="U45" s="18">
        <f>TablesHandover!U43-$S45</f>
        <v>153</v>
      </c>
      <c r="V45" s="18">
        <f>TablesHandover!V43-$T45</f>
        <v>156</v>
      </c>
      <c r="W45" s="18">
        <f>TablesHandover!W43-$S45</f>
        <v>2000</v>
      </c>
      <c r="X45" s="18">
        <f>TablesHandover!X43-$T45</f>
        <v>2004</v>
      </c>
      <c r="Y45" s="18">
        <f>TablesHandover!Y43-$S45</f>
        <v>2081</v>
      </c>
      <c r="Z45" s="18">
        <f>TablesHandover!Z43-$T45</f>
        <v>2083</v>
      </c>
      <c r="AB45" s="13">
        <f>TablesHandover!AB43</f>
        <v>578</v>
      </c>
      <c r="AC45" s="13">
        <f>TablesHandover!AC43</f>
        <v>578</v>
      </c>
      <c r="AD45" s="18">
        <f>TablesHandover!AD43-$AB45</f>
        <v>26</v>
      </c>
      <c r="AE45" s="18">
        <f>TablesHandover!AE43-$AC45</f>
        <v>27</v>
      </c>
      <c r="AF45" s="18">
        <f>TablesHandover!AF43-$AB45</f>
        <v>191</v>
      </c>
      <c r="AG45" s="18">
        <f>TablesHandover!AG43-$AC45</f>
        <v>192</v>
      </c>
      <c r="AH45" s="18">
        <f>TablesHandover!AH43-$AB45</f>
        <v>225</v>
      </c>
      <c r="AI45" s="18">
        <f>TablesHandover!AI43-$AC45</f>
        <v>227</v>
      </c>
    </row>
    <row r="46" spans="1:35" ht="14.4">
      <c r="A46" s="11">
        <f>SUM(A36:A45)/10</f>
        <v>57900.3</v>
      </c>
      <c r="B46" s="11">
        <f>SUM(B36:B45)/10</f>
        <v>57899.6</v>
      </c>
      <c r="C46" s="12" t="s">
        <v>10</v>
      </c>
      <c r="D46" s="12" t="s">
        <v>10</v>
      </c>
      <c r="E46" s="12" t="s">
        <v>10</v>
      </c>
      <c r="F46" s="12" t="s">
        <v>10</v>
      </c>
      <c r="G46" s="12">
        <f t="shared" ref="G46:H46" si="12">((SUM(G36:G45)/10))</f>
        <v>20155.7</v>
      </c>
      <c r="H46" s="12">
        <f t="shared" si="12"/>
        <v>20158.099999999999</v>
      </c>
      <c r="I46" s="13"/>
      <c r="J46" s="11">
        <f>SUM(J36:J45)/10</f>
        <v>28959.4</v>
      </c>
      <c r="K46" s="11">
        <f>SUM(K36:K45)/10</f>
        <v>28958.7</v>
      </c>
      <c r="L46" s="12" t="s">
        <v>10</v>
      </c>
      <c r="M46" s="12" t="s">
        <v>10</v>
      </c>
      <c r="N46" s="12" t="s">
        <v>10</v>
      </c>
      <c r="O46" s="12" t="s">
        <v>10</v>
      </c>
      <c r="P46" s="12">
        <f t="shared" ref="P46:Q46" si="13">((SUM(P36:P45)/10))</f>
        <v>10241.200000000001</v>
      </c>
      <c r="Q46" s="12">
        <f t="shared" si="13"/>
        <v>10243.799999999999</v>
      </c>
      <c r="R46" s="13"/>
      <c r="S46" s="11">
        <f>SUM(S36:S45)/10</f>
        <v>5791.6</v>
      </c>
      <c r="T46" s="11">
        <f>SUM(T36:T45)/10</f>
        <v>5790.8</v>
      </c>
      <c r="U46" s="12">
        <f>((SUM(U36:U45)/10))</f>
        <v>168.4</v>
      </c>
      <c r="V46" s="12">
        <f t="shared" ref="V46:Z46" si="14">((SUM(V36:V45)/10))</f>
        <v>171.2</v>
      </c>
      <c r="W46" s="12">
        <f t="shared" si="14"/>
        <v>2009.6</v>
      </c>
      <c r="X46" s="12">
        <f t="shared" si="14"/>
        <v>2012.6</v>
      </c>
      <c r="Y46" s="12">
        <f t="shared" si="14"/>
        <v>2072.4</v>
      </c>
      <c r="Z46" s="12">
        <f t="shared" si="14"/>
        <v>2075.5</v>
      </c>
      <c r="AB46" s="11">
        <f>SUM(AB36:AB45)/10</f>
        <v>579.5</v>
      </c>
      <c r="AC46" s="11">
        <f>SUM(AC36:AC45)/10</f>
        <v>578.70000000000005</v>
      </c>
      <c r="AD46" s="12">
        <f>((SUM(AD36:AD45)/10))</f>
        <v>20.9</v>
      </c>
      <c r="AE46" s="12">
        <f t="shared" ref="AE46:AI46" si="15">((SUM(AE36:AE45)/10))</f>
        <v>24</v>
      </c>
      <c r="AF46" s="12">
        <f t="shared" si="15"/>
        <v>209.1</v>
      </c>
      <c r="AG46" s="12">
        <f t="shared" si="15"/>
        <v>212</v>
      </c>
      <c r="AH46" s="12">
        <f t="shared" si="15"/>
        <v>212</v>
      </c>
      <c r="AI46" s="12">
        <f t="shared" si="15"/>
        <v>214.7</v>
      </c>
    </row>
    <row r="47" spans="1:35" s="25" customFormat="1" ht="14.4">
      <c r="A47" s="19">
        <v>1</v>
      </c>
      <c r="B47" s="19">
        <v>1</v>
      </c>
      <c r="C47" s="19" t="s">
        <v>10</v>
      </c>
      <c r="D47" s="19" t="s">
        <v>10</v>
      </c>
      <c r="E47" s="19" t="s">
        <v>10</v>
      </c>
      <c r="F47" s="19" t="s">
        <v>10</v>
      </c>
      <c r="G47" s="19">
        <f>(G46/A46)</f>
        <v>0.34811045884045505</v>
      </c>
      <c r="H47" s="19">
        <f>(H46/B46)</f>
        <v>0.34815611852240774</v>
      </c>
      <c r="I47" s="23"/>
      <c r="J47" s="19">
        <v>1</v>
      </c>
      <c r="K47" s="19">
        <v>1</v>
      </c>
      <c r="L47" s="19" t="s">
        <v>10</v>
      </c>
      <c r="M47" s="19" t="s">
        <v>10</v>
      </c>
      <c r="N47" s="19" t="s">
        <v>10</v>
      </c>
      <c r="O47" s="19" t="s">
        <v>10</v>
      </c>
      <c r="P47" s="19">
        <f>(P46/J46)</f>
        <v>0.35363992347907763</v>
      </c>
      <c r="Q47" s="19">
        <f>(Q46/K46)</f>
        <v>0.35373825482497484</v>
      </c>
      <c r="R47" s="23"/>
      <c r="S47" s="19">
        <v>1</v>
      </c>
      <c r="T47" s="19">
        <v>1</v>
      </c>
      <c r="U47" s="19">
        <f>(U46/S46)</f>
        <v>2.9076593687409349E-2</v>
      </c>
      <c r="V47" s="19">
        <f t="shared" ref="V47" si="16">(V46/T46)</f>
        <v>2.956413621606686E-2</v>
      </c>
      <c r="W47" s="19">
        <f>(W46/S46)</f>
        <v>0.34698528903929826</v>
      </c>
      <c r="X47" s="19">
        <f>(X46/T46)</f>
        <v>0.34755128825032811</v>
      </c>
      <c r="Y47" s="19">
        <f>(Y46/S46)</f>
        <v>0.35782857932177636</v>
      </c>
      <c r="Z47" s="19">
        <f>(Z46/T46)</f>
        <v>0.358413345306348</v>
      </c>
      <c r="AB47" s="19">
        <v>1</v>
      </c>
      <c r="AC47" s="19">
        <v>1</v>
      </c>
      <c r="AD47" s="19">
        <f>(AD46/AB46)</f>
        <v>3.6065573770491799E-2</v>
      </c>
      <c r="AE47" s="19">
        <f t="shared" ref="AE47" si="17">(AE46/AC46)</f>
        <v>4.1472265422498704E-2</v>
      </c>
      <c r="AF47" s="19">
        <f>(AF46/AB46)</f>
        <v>0.36082830025884383</v>
      </c>
      <c r="AG47" s="19">
        <f>(AG46/AC46)</f>
        <v>0.36633834456540521</v>
      </c>
      <c r="AH47" s="19">
        <f>(AH46/AB46)</f>
        <v>0.36583261432269198</v>
      </c>
      <c r="AI47" s="19">
        <f>(AI46/AC46)</f>
        <v>0.37100397442543626</v>
      </c>
    </row>
    <row r="49" spans="1:35">
      <c r="A49" s="49" t="s">
        <v>19</v>
      </c>
      <c r="B49" s="49"/>
      <c r="C49" s="49"/>
      <c r="D49" s="49"/>
      <c r="E49" s="49"/>
      <c r="F49" s="49"/>
      <c r="G49" s="49"/>
      <c r="H49" s="49"/>
      <c r="I49" s="13"/>
      <c r="J49" s="49" t="s">
        <v>20</v>
      </c>
      <c r="K49" s="49"/>
      <c r="L49" s="49"/>
      <c r="M49" s="49"/>
      <c r="N49" s="49"/>
      <c r="O49" s="49"/>
      <c r="P49" s="49"/>
      <c r="Q49" s="49"/>
      <c r="R49" s="1"/>
      <c r="S49" s="49" t="s">
        <v>21</v>
      </c>
      <c r="T49" s="49"/>
      <c r="U49" s="49"/>
      <c r="V49" s="49"/>
      <c r="W49" s="49"/>
      <c r="X49" s="49"/>
      <c r="Y49" s="49"/>
      <c r="Z49" s="49"/>
      <c r="AB49" s="49" t="s">
        <v>22</v>
      </c>
      <c r="AC49" s="49"/>
      <c r="AD49" s="49"/>
      <c r="AE49" s="49"/>
      <c r="AF49" s="49"/>
      <c r="AG49" s="49"/>
      <c r="AH49" s="49"/>
      <c r="AI49" s="49"/>
    </row>
    <row r="50" spans="1:35" ht="14.4" customHeight="1">
      <c r="A50" s="47" t="s">
        <v>4</v>
      </c>
      <c r="B50" s="47"/>
      <c r="C50" s="48" t="s">
        <v>5</v>
      </c>
      <c r="D50" s="48"/>
      <c r="E50" s="48" t="s">
        <v>6</v>
      </c>
      <c r="F50" s="48"/>
      <c r="G50" s="48" t="s">
        <v>7</v>
      </c>
      <c r="H50" s="48"/>
      <c r="I50" s="1"/>
      <c r="J50" s="47" t="s">
        <v>4</v>
      </c>
      <c r="K50" s="47"/>
      <c r="L50" s="48" t="s">
        <v>5</v>
      </c>
      <c r="M50" s="48"/>
      <c r="N50" s="48" t="s">
        <v>6</v>
      </c>
      <c r="O50" s="48"/>
      <c r="P50" s="48" t="s">
        <v>7</v>
      </c>
      <c r="Q50" s="48"/>
      <c r="R50" s="1"/>
      <c r="S50" s="47" t="s">
        <v>4</v>
      </c>
      <c r="T50" s="47"/>
      <c r="U50" s="48" t="s">
        <v>5</v>
      </c>
      <c r="V50" s="48"/>
      <c r="W50" s="48" t="s">
        <v>6</v>
      </c>
      <c r="X50" s="48"/>
      <c r="Y50" s="48" t="s">
        <v>7</v>
      </c>
      <c r="Z50" s="48"/>
      <c r="AB50" s="47" t="s">
        <v>4</v>
      </c>
      <c r="AC50" s="47"/>
      <c r="AD50" s="48" t="s">
        <v>5</v>
      </c>
      <c r="AE50" s="48"/>
      <c r="AF50" s="48" t="s">
        <v>6</v>
      </c>
      <c r="AG50" s="48"/>
      <c r="AH50" s="48" t="s">
        <v>7</v>
      </c>
      <c r="AI50" s="48"/>
    </row>
    <row r="51" spans="1:35" ht="43.2">
      <c r="A51" s="6" t="s">
        <v>8</v>
      </c>
      <c r="B51" s="6" t="s">
        <v>9</v>
      </c>
      <c r="C51" s="6" t="s">
        <v>8</v>
      </c>
      <c r="D51" s="6" t="s">
        <v>9</v>
      </c>
      <c r="E51" s="6" t="s">
        <v>8</v>
      </c>
      <c r="F51" s="6" t="s">
        <v>9</v>
      </c>
      <c r="G51" s="6" t="s">
        <v>8</v>
      </c>
      <c r="H51" s="6" t="s">
        <v>9</v>
      </c>
      <c r="I51" s="1"/>
      <c r="J51" s="6" t="s">
        <v>8</v>
      </c>
      <c r="K51" s="6" t="s">
        <v>9</v>
      </c>
      <c r="L51" s="6" t="s">
        <v>8</v>
      </c>
      <c r="M51" s="6" t="s">
        <v>9</v>
      </c>
      <c r="N51" s="6" t="s">
        <v>8</v>
      </c>
      <c r="O51" s="6" t="s">
        <v>9</v>
      </c>
      <c r="P51" s="6" t="s">
        <v>8</v>
      </c>
      <c r="Q51" s="6" t="s">
        <v>9</v>
      </c>
      <c r="R51" s="1"/>
      <c r="S51" s="6" t="s">
        <v>8</v>
      </c>
      <c r="T51" s="6" t="s">
        <v>9</v>
      </c>
      <c r="U51" s="6" t="s">
        <v>8</v>
      </c>
      <c r="V51" s="6" t="s">
        <v>9</v>
      </c>
      <c r="W51" s="6" t="s">
        <v>8</v>
      </c>
      <c r="X51" s="6" t="s">
        <v>9</v>
      </c>
      <c r="Y51" s="6" t="s">
        <v>8</v>
      </c>
      <c r="Z51" s="6" t="s">
        <v>9</v>
      </c>
      <c r="AB51" s="6" t="s">
        <v>8</v>
      </c>
      <c r="AC51" s="6" t="s">
        <v>9</v>
      </c>
      <c r="AD51" s="6" t="s">
        <v>8</v>
      </c>
      <c r="AE51" s="6" t="s">
        <v>9</v>
      </c>
      <c r="AF51" s="6" t="s">
        <v>8</v>
      </c>
      <c r="AG51" s="6" t="s">
        <v>9</v>
      </c>
      <c r="AH51" s="6" t="s">
        <v>8</v>
      </c>
      <c r="AI51" s="6" t="s">
        <v>9</v>
      </c>
    </row>
    <row r="52" spans="1:35">
      <c r="A52" s="13">
        <f>TablesHandover!A49</f>
        <v>108365</v>
      </c>
      <c r="B52" s="13">
        <f>TablesHandover!B49</f>
        <v>108364</v>
      </c>
      <c r="C52" s="8" t="s">
        <v>10</v>
      </c>
      <c r="D52" s="8" t="s">
        <v>10</v>
      </c>
      <c r="E52" s="8" t="s">
        <v>10</v>
      </c>
      <c r="F52" s="8" t="s">
        <v>10</v>
      </c>
      <c r="G52" s="18">
        <f>TablesHandover!G49-$A52</f>
        <v>21687</v>
      </c>
      <c r="H52" s="18">
        <f>TablesHandover!H49-$B52</f>
        <v>21690</v>
      </c>
      <c r="I52" s="1"/>
      <c r="J52" s="13">
        <f>TablesHandover!J49</f>
        <v>54150</v>
      </c>
      <c r="K52" s="13">
        <f>TablesHandover!K49</f>
        <v>54150</v>
      </c>
      <c r="L52" s="8" t="s">
        <v>10</v>
      </c>
      <c r="M52" s="8" t="s">
        <v>10</v>
      </c>
      <c r="N52" s="8" t="s">
        <v>10</v>
      </c>
      <c r="O52" s="8" t="s">
        <v>10</v>
      </c>
      <c r="P52" s="18">
        <f>TablesHandover!P49-$J52</f>
        <v>11013</v>
      </c>
      <c r="Q52" s="18">
        <f>TablesHandover!Q49-$K52</f>
        <v>11014</v>
      </c>
      <c r="R52" s="1"/>
      <c r="S52" s="13">
        <f>TablesHandover!S49</f>
        <v>10853</v>
      </c>
      <c r="T52" s="13">
        <f>TablesHandover!T49</f>
        <v>10852</v>
      </c>
      <c r="U52" s="18">
        <f>TablesHandover!U49-$S52</f>
        <v>150</v>
      </c>
      <c r="V52" s="18">
        <f>TablesHandover!V49-$T52</f>
        <v>153</v>
      </c>
      <c r="W52" s="18">
        <f>TablesHandover!W49-$S52</f>
        <v>2141</v>
      </c>
      <c r="X52" s="18">
        <f>TablesHandover!X49-$T52</f>
        <v>2143</v>
      </c>
      <c r="Y52" s="18">
        <f>TablesHandover!Y49-$S52</f>
        <v>2158</v>
      </c>
      <c r="Z52" s="18">
        <f>TablesHandover!Z49-$T52</f>
        <v>2161</v>
      </c>
      <c r="AB52" s="13">
        <f>TablesHandover!AB49</f>
        <v>1084</v>
      </c>
      <c r="AC52" s="13">
        <f>TablesHandover!AC49</f>
        <v>1082</v>
      </c>
      <c r="AD52" s="18">
        <f>TablesHandover!AD49-$AB52</f>
        <v>42</v>
      </c>
      <c r="AE52" s="18">
        <f>TablesHandover!AE49-$AC52</f>
        <v>45</v>
      </c>
      <c r="AF52" s="18">
        <f>TablesHandover!AF49-$AB52</f>
        <v>217</v>
      </c>
      <c r="AG52" s="18">
        <f>TablesHandover!AG49-$AC52</f>
        <v>221</v>
      </c>
      <c r="AH52" s="18">
        <f>TablesHandover!AH49-$AB52</f>
        <v>237</v>
      </c>
      <c r="AI52" s="18">
        <f>TablesHandover!AI49-$AC52</f>
        <v>241</v>
      </c>
    </row>
    <row r="53" spans="1:35">
      <c r="A53" s="13">
        <f>TablesHandover!A50</f>
        <v>108332</v>
      </c>
      <c r="B53" s="13">
        <f>TablesHandover!B50</f>
        <v>108330</v>
      </c>
      <c r="C53" s="8" t="s">
        <v>10</v>
      </c>
      <c r="D53" s="8" t="s">
        <v>10</v>
      </c>
      <c r="E53" s="8" t="s">
        <v>10</v>
      </c>
      <c r="F53" s="8" t="s">
        <v>10</v>
      </c>
      <c r="G53" s="18">
        <f>TablesHandover!G50-$A53</f>
        <v>21654</v>
      </c>
      <c r="H53" s="18">
        <f>TablesHandover!H50-$B53</f>
        <v>21658</v>
      </c>
      <c r="I53" s="1"/>
      <c r="J53" s="13">
        <f>TablesHandover!J50</f>
        <v>54188</v>
      </c>
      <c r="K53" s="13">
        <f>TablesHandover!K50</f>
        <v>54187</v>
      </c>
      <c r="L53" s="8" t="s">
        <v>10</v>
      </c>
      <c r="M53" s="8" t="s">
        <v>10</v>
      </c>
      <c r="N53" s="8" t="s">
        <v>10</v>
      </c>
      <c r="O53" s="8" t="s">
        <v>10</v>
      </c>
      <c r="P53" s="18">
        <f>TablesHandover!P50-$J53</f>
        <v>11037</v>
      </c>
      <c r="Q53" s="18">
        <f>TablesHandover!Q50-$K53</f>
        <v>11039</v>
      </c>
      <c r="R53" s="1"/>
      <c r="S53" s="13">
        <f>TablesHandover!S50</f>
        <v>10840</v>
      </c>
      <c r="T53" s="13">
        <f>TablesHandover!T50</f>
        <v>10839</v>
      </c>
      <c r="U53" s="18">
        <f>TablesHandover!U50-$S53</f>
        <v>167</v>
      </c>
      <c r="V53" s="18">
        <f>TablesHandover!V50-$T53</f>
        <v>170</v>
      </c>
      <c r="W53" s="18">
        <f>TablesHandover!W50-$S53</f>
        <v>2161</v>
      </c>
      <c r="X53" s="18">
        <f>TablesHandover!X50-$T53</f>
        <v>2167</v>
      </c>
      <c r="Y53" s="18">
        <f>TablesHandover!Y50-$S53</f>
        <v>2188</v>
      </c>
      <c r="Z53" s="18">
        <f>TablesHandover!Z50-$T53</f>
        <v>2190</v>
      </c>
      <c r="AB53" s="13">
        <f>TablesHandover!AB50</f>
        <v>1091</v>
      </c>
      <c r="AC53" s="13">
        <f>TablesHandover!AC50</f>
        <v>1089</v>
      </c>
      <c r="AD53" s="18">
        <f>TablesHandover!AD50-$AB53</f>
        <v>16</v>
      </c>
      <c r="AE53" s="18">
        <f>TablesHandover!AE50-$AC53</f>
        <v>20</v>
      </c>
      <c r="AF53" s="18">
        <f>TablesHandover!AF50-$AB53</f>
        <v>211</v>
      </c>
      <c r="AG53" s="18">
        <f>TablesHandover!AG50-$AC53</f>
        <v>214</v>
      </c>
      <c r="AH53" s="18">
        <f>TablesHandover!AH50-$AB53</f>
        <v>233</v>
      </c>
      <c r="AI53" s="18">
        <f>TablesHandover!AI50-$AC53</f>
        <v>235</v>
      </c>
    </row>
    <row r="54" spans="1:35">
      <c r="A54" s="13">
        <f>TablesHandover!A51</f>
        <v>108382</v>
      </c>
      <c r="B54" s="13">
        <f>TablesHandover!B51</f>
        <v>108379</v>
      </c>
      <c r="C54" s="8" t="s">
        <v>10</v>
      </c>
      <c r="D54" s="8" t="s">
        <v>10</v>
      </c>
      <c r="E54" s="8" t="s">
        <v>10</v>
      </c>
      <c r="F54" s="8" t="s">
        <v>10</v>
      </c>
      <c r="G54" s="18">
        <f>TablesHandover!G51-$A54</f>
        <v>22634</v>
      </c>
      <c r="H54" s="18">
        <f>TablesHandover!H51-$B54</f>
        <v>22638</v>
      </c>
      <c r="I54" s="1"/>
      <c r="J54" s="13">
        <f>TablesHandover!J51</f>
        <v>54204</v>
      </c>
      <c r="K54" s="13">
        <f>TablesHandover!K51</f>
        <v>54203</v>
      </c>
      <c r="L54" s="8" t="s">
        <v>10</v>
      </c>
      <c r="M54" s="8" t="s">
        <v>10</v>
      </c>
      <c r="N54" s="8" t="s">
        <v>10</v>
      </c>
      <c r="O54" s="8" t="s">
        <v>10</v>
      </c>
      <c r="P54" s="18">
        <f>TablesHandover!P51-$J54</f>
        <v>10952</v>
      </c>
      <c r="Q54" s="18">
        <f>TablesHandover!Q51-$K54</f>
        <v>10955</v>
      </c>
      <c r="R54" s="13"/>
      <c r="S54" s="13">
        <f>TablesHandover!S51</f>
        <v>10842</v>
      </c>
      <c r="T54" s="13">
        <f>TablesHandover!T51</f>
        <v>10841</v>
      </c>
      <c r="U54" s="18">
        <f>TablesHandover!U51-$S54</f>
        <v>188</v>
      </c>
      <c r="V54" s="18">
        <f>TablesHandover!V51-$T54</f>
        <v>189</v>
      </c>
      <c r="W54" s="18">
        <f>TablesHandover!W51-$S54</f>
        <v>2169</v>
      </c>
      <c r="X54" s="18">
        <f>TablesHandover!X51-$T54</f>
        <v>2172</v>
      </c>
      <c r="Y54" s="18">
        <f>TablesHandover!Y51-$S54</f>
        <v>2216</v>
      </c>
      <c r="Z54" s="18">
        <f>TablesHandover!Z51-$T54</f>
        <v>2216</v>
      </c>
      <c r="AB54" s="13">
        <f>TablesHandover!AB51</f>
        <v>1083</v>
      </c>
      <c r="AC54" s="13">
        <f>TablesHandover!AC51</f>
        <v>1082</v>
      </c>
      <c r="AD54" s="18">
        <f>TablesHandover!AD51-$AB54</f>
        <v>30</v>
      </c>
      <c r="AE54" s="18">
        <f>TablesHandover!AE51-$AC54</f>
        <v>33</v>
      </c>
      <c r="AF54" s="18">
        <f>TablesHandover!AF51-$AB54</f>
        <v>235</v>
      </c>
      <c r="AG54" s="18">
        <f>TablesHandover!AG51-$AC54</f>
        <v>237</v>
      </c>
      <c r="AH54" s="18">
        <f>TablesHandover!AH51-$AB54</f>
        <v>233</v>
      </c>
      <c r="AI54" s="18">
        <f>TablesHandover!AI51-$AC54</f>
        <v>236</v>
      </c>
    </row>
    <row r="55" spans="1:35">
      <c r="A55" s="13">
        <f>TablesHandover!A52</f>
        <v>108297</v>
      </c>
      <c r="B55" s="13">
        <f>TablesHandover!B52</f>
        <v>108295</v>
      </c>
      <c r="C55" s="8" t="s">
        <v>10</v>
      </c>
      <c r="D55" s="8" t="s">
        <v>10</v>
      </c>
      <c r="E55" s="8" t="s">
        <v>10</v>
      </c>
      <c r="F55" s="8" t="s">
        <v>10</v>
      </c>
      <c r="G55" s="18">
        <f>TablesHandover!G52-$A55</f>
        <v>22055</v>
      </c>
      <c r="H55" s="18">
        <f>TablesHandover!H52-$B55</f>
        <v>22058</v>
      </c>
      <c r="I55" s="13"/>
      <c r="J55" s="13">
        <f>TablesHandover!J52</f>
        <v>54142</v>
      </c>
      <c r="K55" s="13">
        <f>TablesHandover!K52</f>
        <v>54141</v>
      </c>
      <c r="L55" s="8" t="s">
        <v>10</v>
      </c>
      <c r="M55" s="8" t="s">
        <v>10</v>
      </c>
      <c r="N55" s="8" t="s">
        <v>10</v>
      </c>
      <c r="O55" s="8" t="s">
        <v>10</v>
      </c>
      <c r="P55" s="18">
        <f>TablesHandover!P52-$J55</f>
        <v>11023</v>
      </c>
      <c r="Q55" s="18">
        <f>TablesHandover!Q52-$K55</f>
        <v>11024</v>
      </c>
      <c r="R55" s="13"/>
      <c r="S55" s="13">
        <f>TablesHandover!S52</f>
        <v>10834</v>
      </c>
      <c r="T55" s="13">
        <f>TablesHandover!T52</f>
        <v>10833</v>
      </c>
      <c r="U55" s="18">
        <f>TablesHandover!U52-$S55</f>
        <v>194</v>
      </c>
      <c r="V55" s="18">
        <f>TablesHandover!V52-$T55</f>
        <v>197</v>
      </c>
      <c r="W55" s="18">
        <f>TablesHandover!W52-$S55</f>
        <v>2133</v>
      </c>
      <c r="X55" s="18">
        <f>TablesHandover!X52-$T55</f>
        <v>2136</v>
      </c>
      <c r="Y55" s="18">
        <f>TablesHandover!Y52-$S55</f>
        <v>2229</v>
      </c>
      <c r="Z55" s="18">
        <f>TablesHandover!Z52-$T55</f>
        <v>2231</v>
      </c>
      <c r="AB55" s="13">
        <f>TablesHandover!AB52</f>
        <v>1092</v>
      </c>
      <c r="AC55" s="13">
        <f>TablesHandover!AC52</f>
        <v>1091</v>
      </c>
      <c r="AD55" s="18">
        <f>TablesHandover!AD52-$AB55</f>
        <v>29</v>
      </c>
      <c r="AE55" s="18">
        <f>TablesHandover!AE52-$AC55</f>
        <v>32</v>
      </c>
      <c r="AF55" s="18">
        <f>TablesHandover!AF52-$AB55</f>
        <v>211</v>
      </c>
      <c r="AG55" s="18">
        <f>TablesHandover!AG52-$AC55</f>
        <v>213</v>
      </c>
      <c r="AH55" s="18">
        <f>TablesHandover!AH52-$AB55</f>
        <v>229</v>
      </c>
      <c r="AI55" s="18">
        <f>TablesHandover!AI52-$AC55</f>
        <v>232</v>
      </c>
    </row>
    <row r="56" spans="1:35">
      <c r="A56" s="13">
        <f>TablesHandover!A53</f>
        <v>108330</v>
      </c>
      <c r="B56" s="13">
        <f>TablesHandover!B53</f>
        <v>108329</v>
      </c>
      <c r="C56" s="8" t="s">
        <v>10</v>
      </c>
      <c r="D56" s="8" t="s">
        <v>10</v>
      </c>
      <c r="E56" s="8" t="s">
        <v>10</v>
      </c>
      <c r="F56" s="8" t="s">
        <v>10</v>
      </c>
      <c r="G56" s="18">
        <f>TablesHandover!G53-$A56</f>
        <v>22197</v>
      </c>
      <c r="H56" s="18">
        <f>TablesHandover!H53-$B56</f>
        <v>22198</v>
      </c>
      <c r="I56" s="13"/>
      <c r="J56" s="13">
        <f>TablesHandover!J53</f>
        <v>54199</v>
      </c>
      <c r="K56" s="13">
        <f>TablesHandover!K53</f>
        <v>54197</v>
      </c>
      <c r="L56" s="8" t="s">
        <v>10</v>
      </c>
      <c r="M56" s="8" t="s">
        <v>10</v>
      </c>
      <c r="N56" s="8" t="s">
        <v>10</v>
      </c>
      <c r="O56" s="8" t="s">
        <v>10</v>
      </c>
      <c r="P56" s="18">
        <f>TablesHandover!P53-$J56</f>
        <v>11037</v>
      </c>
      <c r="Q56" s="18">
        <f>TablesHandover!Q53-$K56</f>
        <v>11039</v>
      </c>
      <c r="R56" s="13"/>
      <c r="S56" s="13">
        <f>TablesHandover!S53</f>
        <v>10836</v>
      </c>
      <c r="T56" s="13">
        <f>TablesHandover!T53</f>
        <v>10835</v>
      </c>
      <c r="U56" s="18">
        <f>TablesHandover!U53-$S56</f>
        <v>199</v>
      </c>
      <c r="V56" s="18">
        <f>TablesHandover!V53-$T56</f>
        <v>202</v>
      </c>
      <c r="W56" s="18">
        <f>TablesHandover!W53-$S56</f>
        <v>2188</v>
      </c>
      <c r="X56" s="18">
        <f>TablesHandover!X53-$T56</f>
        <v>2191</v>
      </c>
      <c r="Y56" s="18">
        <f>TablesHandover!Y53-$S56</f>
        <v>2217</v>
      </c>
      <c r="Z56" s="18">
        <f>TablesHandover!Z53-$T56</f>
        <v>2220</v>
      </c>
      <c r="AB56" s="13">
        <f>TablesHandover!AB53</f>
        <v>1084</v>
      </c>
      <c r="AC56" s="13">
        <f>TablesHandover!AC53</f>
        <v>1082</v>
      </c>
      <c r="AD56" s="18">
        <f>TablesHandover!AD53-$AB56</f>
        <v>31</v>
      </c>
      <c r="AE56" s="18">
        <f>TablesHandover!AE53-$AC56</f>
        <v>35</v>
      </c>
      <c r="AF56" s="18">
        <f>TablesHandover!AF53-$AB56</f>
        <v>248</v>
      </c>
      <c r="AG56" s="18">
        <f>TablesHandover!AG53-$AC56</f>
        <v>245</v>
      </c>
      <c r="AH56" s="18">
        <f>TablesHandover!AH53-$AB56</f>
        <v>223</v>
      </c>
      <c r="AI56" s="18">
        <f>TablesHandover!AI53-$AC56</f>
        <v>226</v>
      </c>
    </row>
    <row r="57" spans="1:35">
      <c r="A57" s="13">
        <f>TablesHandover!A54</f>
        <v>108314</v>
      </c>
      <c r="B57" s="13">
        <f>TablesHandover!B54</f>
        <v>108313</v>
      </c>
      <c r="C57" s="8" t="s">
        <v>10</v>
      </c>
      <c r="D57" s="8" t="s">
        <v>10</v>
      </c>
      <c r="E57" s="8" t="s">
        <v>10</v>
      </c>
      <c r="F57" s="8" t="s">
        <v>10</v>
      </c>
      <c r="G57" s="18">
        <f>TablesHandover!G54-$A57</f>
        <v>22223</v>
      </c>
      <c r="H57" s="18">
        <f>TablesHandover!H54-$B57</f>
        <v>22224</v>
      </c>
      <c r="I57" s="13"/>
      <c r="J57" s="13">
        <f>TablesHandover!J54</f>
        <v>54203</v>
      </c>
      <c r="K57" s="13">
        <f>TablesHandover!K54</f>
        <v>54202</v>
      </c>
      <c r="L57" s="8" t="s">
        <v>10</v>
      </c>
      <c r="M57" s="8" t="s">
        <v>10</v>
      </c>
      <c r="N57" s="8" t="s">
        <v>10</v>
      </c>
      <c r="O57" s="8" t="s">
        <v>10</v>
      </c>
      <c r="P57" s="18">
        <f>TablesHandover!P54-$J57</f>
        <v>11010</v>
      </c>
      <c r="Q57" s="18">
        <f>TablesHandover!Q54-$K57</f>
        <v>11013</v>
      </c>
      <c r="R57" s="13"/>
      <c r="S57" s="13">
        <f>TablesHandover!S54</f>
        <v>10845</v>
      </c>
      <c r="T57" s="13">
        <f>TablesHandover!T54</f>
        <v>10844</v>
      </c>
      <c r="U57" s="18">
        <f>TablesHandover!U54-$S57</f>
        <v>178</v>
      </c>
      <c r="V57" s="18">
        <f>TablesHandover!V54-$T57</f>
        <v>181</v>
      </c>
      <c r="W57" s="18">
        <f>TablesHandover!W54-$S57</f>
        <v>2138</v>
      </c>
      <c r="X57" s="18">
        <f>TablesHandover!X54-$T57</f>
        <v>2140</v>
      </c>
      <c r="Y57" s="18">
        <f>TablesHandover!Y54-$S57</f>
        <v>2185</v>
      </c>
      <c r="Z57" s="18">
        <f>TablesHandover!Z54-$T57</f>
        <v>2186</v>
      </c>
      <c r="AB57" s="13">
        <f>TablesHandover!AB54</f>
        <v>1082</v>
      </c>
      <c r="AC57" s="13">
        <f>TablesHandover!AC54</f>
        <v>1082</v>
      </c>
      <c r="AD57" s="18">
        <f>TablesHandover!AD54-$AB57</f>
        <v>25</v>
      </c>
      <c r="AE57" s="18">
        <f>TablesHandover!AE54-$AC57</f>
        <v>27</v>
      </c>
      <c r="AF57" s="18">
        <f>TablesHandover!AF54-$AB57</f>
        <v>246</v>
      </c>
      <c r="AG57" s="18">
        <f>TablesHandover!AG54-$AC57</f>
        <v>247</v>
      </c>
      <c r="AH57" s="18">
        <f>TablesHandover!AH54-$AB57</f>
        <v>262</v>
      </c>
      <c r="AI57" s="18">
        <f>TablesHandover!AI54-$AC57</f>
        <v>265</v>
      </c>
    </row>
    <row r="58" spans="1:35">
      <c r="A58" s="13">
        <f>TablesHandover!A55</f>
        <v>108332</v>
      </c>
      <c r="B58" s="13">
        <f>TablesHandover!B55</f>
        <v>108331</v>
      </c>
      <c r="C58" s="8" t="s">
        <v>10</v>
      </c>
      <c r="D58" s="8" t="s">
        <v>10</v>
      </c>
      <c r="E58" s="8" t="s">
        <v>10</v>
      </c>
      <c r="F58" s="8" t="s">
        <v>10</v>
      </c>
      <c r="G58" s="18">
        <f>TablesHandover!G55-$A58</f>
        <v>22116</v>
      </c>
      <c r="H58" s="18">
        <f>TablesHandover!H55-$B58</f>
        <v>22118</v>
      </c>
      <c r="I58" s="13"/>
      <c r="J58" s="13">
        <f>TablesHandover!J55</f>
        <v>54330</v>
      </c>
      <c r="K58" s="13">
        <f>TablesHandover!K55</f>
        <v>54329</v>
      </c>
      <c r="L58" s="8" t="s">
        <v>10</v>
      </c>
      <c r="M58" s="8" t="s">
        <v>10</v>
      </c>
      <c r="N58" s="8" t="s">
        <v>10</v>
      </c>
      <c r="O58" s="8" t="s">
        <v>10</v>
      </c>
      <c r="P58" s="18">
        <f>TablesHandover!P55-$J58</f>
        <v>10797</v>
      </c>
      <c r="Q58" s="18">
        <f>TablesHandover!Q55-$K58</f>
        <v>10799</v>
      </c>
      <c r="R58" s="13"/>
      <c r="S58" s="13">
        <f>TablesHandover!S55</f>
        <v>10836</v>
      </c>
      <c r="T58" s="13">
        <f>TablesHandover!T55</f>
        <v>10836</v>
      </c>
      <c r="U58" s="18">
        <f>TablesHandover!U55-$S58</f>
        <v>186</v>
      </c>
      <c r="V58" s="18">
        <f>TablesHandover!V55-$T58</f>
        <v>187</v>
      </c>
      <c r="W58" s="18">
        <f>TablesHandover!W55-$S58</f>
        <v>2154</v>
      </c>
      <c r="X58" s="18">
        <f>TablesHandover!X55-$T58</f>
        <v>2155</v>
      </c>
      <c r="Y58" s="18">
        <f>TablesHandover!Y55-$S58</f>
        <v>2202</v>
      </c>
      <c r="Z58" s="18">
        <f>TablesHandover!Z55-$T58</f>
        <v>2204</v>
      </c>
      <c r="AB58" s="13">
        <f>TablesHandover!AB55</f>
        <v>1093</v>
      </c>
      <c r="AC58" s="13">
        <f>TablesHandover!AC55</f>
        <v>1091</v>
      </c>
      <c r="AD58" s="18">
        <f>TablesHandover!AD55-$AB58</f>
        <v>14</v>
      </c>
      <c r="AE58" s="18">
        <f>TablesHandover!AE55-$AC58</f>
        <v>17</v>
      </c>
      <c r="AF58" s="18">
        <f>TablesHandover!AF55-$AB58</f>
        <v>206</v>
      </c>
      <c r="AG58" s="18">
        <f>TablesHandover!AG55-$AC58</f>
        <v>210</v>
      </c>
      <c r="AH58" s="18">
        <f>TablesHandover!AH55-$AB58</f>
        <v>221</v>
      </c>
      <c r="AI58" s="18">
        <f>TablesHandover!AI55-$AC58</f>
        <v>225</v>
      </c>
    </row>
    <row r="59" spans="1:35">
      <c r="A59" s="13">
        <f>TablesHandover!A56</f>
        <v>108300</v>
      </c>
      <c r="B59" s="13">
        <f>TablesHandover!B56</f>
        <v>108299</v>
      </c>
      <c r="C59" s="8" t="s">
        <v>10</v>
      </c>
      <c r="D59" s="8" t="s">
        <v>10</v>
      </c>
      <c r="E59" s="8" t="s">
        <v>10</v>
      </c>
      <c r="F59" s="8" t="s">
        <v>10</v>
      </c>
      <c r="G59" s="18">
        <f>TablesHandover!G56-$A59</f>
        <v>22221</v>
      </c>
      <c r="H59" s="18">
        <f>TablesHandover!H56-$B59</f>
        <v>22223</v>
      </c>
      <c r="I59" s="13"/>
      <c r="J59" s="13">
        <f>TablesHandover!J56</f>
        <v>54212</v>
      </c>
      <c r="K59" s="13">
        <f>TablesHandover!K56</f>
        <v>54210</v>
      </c>
      <c r="L59" s="8" t="s">
        <v>10</v>
      </c>
      <c r="M59" s="8" t="s">
        <v>10</v>
      </c>
      <c r="N59" s="8" t="s">
        <v>10</v>
      </c>
      <c r="O59" s="8" t="s">
        <v>10</v>
      </c>
      <c r="P59" s="18">
        <f>TablesHandover!P56-$J59</f>
        <v>10799</v>
      </c>
      <c r="Q59" s="18">
        <f>TablesHandover!Q56-$K59</f>
        <v>10802</v>
      </c>
      <c r="R59" s="13"/>
      <c r="S59" s="13">
        <f>TablesHandover!S56</f>
        <v>10855</v>
      </c>
      <c r="T59" s="13">
        <f>TablesHandover!T56</f>
        <v>10853</v>
      </c>
      <c r="U59" s="18">
        <f>TablesHandover!U56-$S59</f>
        <v>149</v>
      </c>
      <c r="V59" s="18">
        <f>TablesHandover!V56-$T59</f>
        <v>158</v>
      </c>
      <c r="W59" s="18">
        <f>TablesHandover!W56-$S59</f>
        <v>2100</v>
      </c>
      <c r="X59" s="18">
        <f>TablesHandover!X56-$T59</f>
        <v>2143</v>
      </c>
      <c r="Y59" s="18">
        <f>TablesHandover!Y56-$S59</f>
        <v>2170</v>
      </c>
      <c r="Z59" s="18">
        <f>TablesHandover!Z56-$T59</f>
        <v>2173</v>
      </c>
      <c r="AB59" s="13">
        <f>TablesHandover!AB56</f>
        <v>1080</v>
      </c>
      <c r="AC59" s="13">
        <f>TablesHandover!AC56</f>
        <v>1079</v>
      </c>
      <c r="AD59" s="18">
        <f>TablesHandover!AD56-$AB59</f>
        <v>26</v>
      </c>
      <c r="AE59" s="18">
        <f>TablesHandover!AE56-$AC59</f>
        <v>29</v>
      </c>
      <c r="AF59" s="18">
        <f>TablesHandover!AF56-$AB59</f>
        <v>232</v>
      </c>
      <c r="AG59" s="18">
        <f>TablesHandover!AG56-$AC59</f>
        <v>235</v>
      </c>
      <c r="AH59" s="18">
        <f>TablesHandover!AH56-$AB59</f>
        <v>246</v>
      </c>
      <c r="AI59" s="18">
        <f>TablesHandover!AI56-$AC59</f>
        <v>248</v>
      </c>
    </row>
    <row r="60" spans="1:35">
      <c r="A60" s="13">
        <f>TablesHandover!A57</f>
        <v>108352</v>
      </c>
      <c r="B60" s="13">
        <f>TablesHandover!B57</f>
        <v>108351</v>
      </c>
      <c r="C60" s="8" t="s">
        <v>10</v>
      </c>
      <c r="D60" s="8" t="s">
        <v>10</v>
      </c>
      <c r="E60" s="8" t="s">
        <v>10</v>
      </c>
      <c r="F60" s="8" t="s">
        <v>10</v>
      </c>
      <c r="G60" s="18">
        <f>TablesHandover!G57-$A60</f>
        <v>22026</v>
      </c>
      <c r="H60" s="18">
        <f>TablesHandover!H57-$B60</f>
        <v>22027</v>
      </c>
      <c r="I60" s="13"/>
      <c r="J60" s="13">
        <f>TablesHandover!J57</f>
        <v>54146</v>
      </c>
      <c r="K60" s="13">
        <f>TablesHandover!K57</f>
        <v>54148</v>
      </c>
      <c r="L60" s="8" t="s">
        <v>10</v>
      </c>
      <c r="M60" s="8" t="s">
        <v>10</v>
      </c>
      <c r="N60" s="8" t="s">
        <v>10</v>
      </c>
      <c r="O60" s="8" t="s">
        <v>10</v>
      </c>
      <c r="P60" s="18">
        <f>TablesHandover!P57-$J60</f>
        <v>10869</v>
      </c>
      <c r="Q60" s="18">
        <f>TablesHandover!Q57-$K60</f>
        <v>10868</v>
      </c>
      <c r="R60" s="13"/>
      <c r="S60" s="13">
        <f>TablesHandover!S57</f>
        <v>10841</v>
      </c>
      <c r="T60" s="13">
        <f>TablesHandover!T57</f>
        <v>10840</v>
      </c>
      <c r="U60" s="18">
        <f>TablesHandover!U57-$S60</f>
        <v>181</v>
      </c>
      <c r="V60" s="18">
        <f>TablesHandover!V57-$T60</f>
        <v>184</v>
      </c>
      <c r="W60" s="18">
        <f>TablesHandover!W57-$S60</f>
        <v>2152</v>
      </c>
      <c r="X60" s="18">
        <f>TablesHandover!X57-$T60</f>
        <v>2155</v>
      </c>
      <c r="Y60" s="18">
        <f>TablesHandover!Y57-$S60</f>
        <v>2179</v>
      </c>
      <c r="Z60" s="18">
        <f>TablesHandover!Z57-$T60</f>
        <v>2181</v>
      </c>
      <c r="AB60" s="13">
        <f>TablesHandover!AB57</f>
        <v>1086</v>
      </c>
      <c r="AC60" s="13">
        <f>TablesHandover!AC57</f>
        <v>1085</v>
      </c>
      <c r="AD60" s="18">
        <f>TablesHandover!AD57-$AB60</f>
        <v>14</v>
      </c>
      <c r="AE60" s="18">
        <f>TablesHandover!AE57-$AC60</f>
        <v>17</v>
      </c>
      <c r="AF60" s="18">
        <f>TablesHandover!AF57-$AB60</f>
        <v>233</v>
      </c>
      <c r="AG60" s="18">
        <f>TablesHandover!AG57-$AC60</f>
        <v>235</v>
      </c>
      <c r="AH60" s="18">
        <f>TablesHandover!AH57-$AB60</f>
        <v>214</v>
      </c>
      <c r="AI60" s="18">
        <f>TablesHandover!AI57-$AC60</f>
        <v>216</v>
      </c>
    </row>
    <row r="61" spans="1:35">
      <c r="A61" s="13">
        <f>TablesHandover!A58</f>
        <v>108291</v>
      </c>
      <c r="B61" s="13">
        <f>TablesHandover!B58</f>
        <v>108289</v>
      </c>
      <c r="C61" s="8" t="s">
        <v>10</v>
      </c>
      <c r="D61" s="8" t="s">
        <v>10</v>
      </c>
      <c r="E61" s="8" t="s">
        <v>10</v>
      </c>
      <c r="F61" s="8" t="s">
        <v>10</v>
      </c>
      <c r="G61" s="18">
        <f>TablesHandover!G58-$A61</f>
        <v>22128</v>
      </c>
      <c r="H61" s="18">
        <f>TablesHandover!H58-$B61</f>
        <v>22131</v>
      </c>
      <c r="I61" s="13"/>
      <c r="J61" s="13">
        <f>TablesHandover!J58</f>
        <v>54199</v>
      </c>
      <c r="K61" s="13">
        <f>TablesHandover!K58</f>
        <v>54198</v>
      </c>
      <c r="L61" s="8" t="s">
        <v>10</v>
      </c>
      <c r="M61" s="8" t="s">
        <v>10</v>
      </c>
      <c r="N61" s="8" t="s">
        <v>10</v>
      </c>
      <c r="O61" s="8" t="s">
        <v>10</v>
      </c>
      <c r="P61" s="18">
        <f>TablesHandover!P58-$J61</f>
        <v>10910</v>
      </c>
      <c r="Q61" s="18">
        <f>TablesHandover!Q58-$K61</f>
        <v>10913</v>
      </c>
      <c r="R61" s="13"/>
      <c r="S61" s="13">
        <f>TablesHandover!S58</f>
        <v>10851</v>
      </c>
      <c r="T61" s="13">
        <f>TablesHandover!T58</f>
        <v>10849</v>
      </c>
      <c r="U61" s="18">
        <f>TablesHandover!U58-$S61</f>
        <v>192</v>
      </c>
      <c r="V61" s="18">
        <f>TablesHandover!V58-$T61</f>
        <v>195</v>
      </c>
      <c r="W61" s="18">
        <f>TablesHandover!W58-$S61</f>
        <v>2151</v>
      </c>
      <c r="X61" s="18">
        <f>TablesHandover!X58-$T61</f>
        <v>2156</v>
      </c>
      <c r="Y61" s="18">
        <f>TablesHandover!Y58-$S61</f>
        <v>2209</v>
      </c>
      <c r="Z61" s="18">
        <f>TablesHandover!Z58-$T61</f>
        <v>2213</v>
      </c>
      <c r="AB61" s="13">
        <f>TablesHandover!AB58</f>
        <v>1079</v>
      </c>
      <c r="AC61" s="13">
        <f>TablesHandover!AC58</f>
        <v>1078</v>
      </c>
      <c r="AD61" s="18">
        <f>TablesHandover!AD58-$AB61</f>
        <v>27</v>
      </c>
      <c r="AE61" s="18">
        <f>TablesHandover!AE58-$AC61</f>
        <v>28</v>
      </c>
      <c r="AF61" s="18">
        <f>TablesHandover!AF58-$AB61</f>
        <v>241</v>
      </c>
      <c r="AG61" s="18">
        <f>TablesHandover!AG58-$AC61</f>
        <v>243</v>
      </c>
      <c r="AH61" s="18">
        <f>TablesHandover!AH58-$AB61</f>
        <v>246</v>
      </c>
      <c r="AI61" s="18">
        <f>TablesHandover!AI58-$AC61</f>
        <v>249</v>
      </c>
    </row>
    <row r="62" spans="1:35" ht="14.4">
      <c r="A62" s="11">
        <f>SUM(A52:A61)/12</f>
        <v>90274.583333333328</v>
      </c>
      <c r="B62" s="11">
        <f>SUM(B52:B61)/12</f>
        <v>90273.333333333328</v>
      </c>
      <c r="C62" s="12" t="s">
        <v>10</v>
      </c>
      <c r="D62" s="12" t="s">
        <v>10</v>
      </c>
      <c r="E62" s="12" t="s">
        <v>10</v>
      </c>
      <c r="F62" s="12" t="s">
        <v>10</v>
      </c>
      <c r="G62" s="12">
        <f t="shared" ref="G62:H62" si="18">((SUM(G52:G61)/10))</f>
        <v>22094.1</v>
      </c>
      <c r="H62" s="12">
        <f t="shared" si="18"/>
        <v>22096.5</v>
      </c>
      <c r="I62" s="13"/>
      <c r="J62" s="11">
        <f>SUM(J52:J61)/10</f>
        <v>54197.3</v>
      </c>
      <c r="K62" s="11">
        <f>SUM(K52:K61)/10</f>
        <v>54196.5</v>
      </c>
      <c r="L62" s="12" t="s">
        <v>10</v>
      </c>
      <c r="M62" s="12" t="s">
        <v>10</v>
      </c>
      <c r="N62" s="12" t="s">
        <v>10</v>
      </c>
      <c r="O62" s="12" t="s">
        <v>10</v>
      </c>
      <c r="P62" s="12">
        <f t="shared" ref="P62:Q62" si="19">((SUM(P52:P61)/10))</f>
        <v>10944.7</v>
      </c>
      <c r="Q62" s="12">
        <f t="shared" si="19"/>
        <v>10946.6</v>
      </c>
      <c r="R62" s="13"/>
      <c r="S62" s="11">
        <f>SUM(S52:S61)/10</f>
        <v>10843.3</v>
      </c>
      <c r="T62" s="11">
        <f>SUM(T52:T61)/10</f>
        <v>10842.2</v>
      </c>
      <c r="U62" s="12">
        <f>((SUM(U52:U61)/10))</f>
        <v>178.4</v>
      </c>
      <c r="V62" s="12">
        <f t="shared" ref="V62:Z62" si="20">((SUM(V52:V61)/10))</f>
        <v>181.6</v>
      </c>
      <c r="W62" s="12">
        <f t="shared" si="20"/>
        <v>2148.6999999999998</v>
      </c>
      <c r="X62" s="12">
        <f t="shared" si="20"/>
        <v>2155.8000000000002</v>
      </c>
      <c r="Y62" s="12">
        <f>((SUM(Y52:Y61)/10))</f>
        <v>2195.3000000000002</v>
      </c>
      <c r="Z62" s="12">
        <f t="shared" si="20"/>
        <v>2197.5</v>
      </c>
      <c r="AB62" s="11">
        <f>SUM(AB52:AB61)/10</f>
        <v>1085.4000000000001</v>
      </c>
      <c r="AC62" s="11">
        <f>SUM(AC52:AC61)/10</f>
        <v>1084.0999999999999</v>
      </c>
      <c r="AD62" s="12">
        <f>((SUM(AD52:AD61)/10))</f>
        <v>25.4</v>
      </c>
      <c r="AE62" s="12">
        <f t="shared" ref="AE62:AI62" si="21">((SUM(AE52:AE61)/10))</f>
        <v>28.3</v>
      </c>
      <c r="AF62" s="12">
        <f t="shared" si="21"/>
        <v>228</v>
      </c>
      <c r="AG62" s="12">
        <f t="shared" si="21"/>
        <v>230</v>
      </c>
      <c r="AH62" s="12">
        <f t="shared" si="21"/>
        <v>234.4</v>
      </c>
      <c r="AI62" s="12">
        <f t="shared" si="21"/>
        <v>237.3</v>
      </c>
    </row>
    <row r="63" spans="1:35" s="25" customFormat="1" ht="14.4">
      <c r="A63" s="19">
        <v>1</v>
      </c>
      <c r="B63" s="19">
        <v>1</v>
      </c>
      <c r="C63" s="19" t="s">
        <v>10</v>
      </c>
      <c r="D63" s="19" t="s">
        <v>10</v>
      </c>
      <c r="E63" s="19" t="s">
        <v>10</v>
      </c>
      <c r="F63" s="19" t="s">
        <v>10</v>
      </c>
      <c r="G63" s="19">
        <f>(G62/A62)</f>
        <v>0.24474330630160759</v>
      </c>
      <c r="H63" s="19">
        <f>(H62/B62)</f>
        <v>0.24477328114614874</v>
      </c>
      <c r="J63" s="19">
        <v>1</v>
      </c>
      <c r="K63" s="19">
        <v>1</v>
      </c>
      <c r="L63" s="19" t="s">
        <v>10</v>
      </c>
      <c r="M63" s="19" t="s">
        <v>10</v>
      </c>
      <c r="N63" s="19" t="s">
        <v>10</v>
      </c>
      <c r="O63" s="19" t="s">
        <v>10</v>
      </c>
      <c r="P63" s="38">
        <f>(P62/J62)</f>
        <v>0.20194179414841698</v>
      </c>
      <c r="Q63" s="38">
        <f>(Q62/K62)</f>
        <v>0.2019798326460196</v>
      </c>
      <c r="S63" s="19">
        <v>1</v>
      </c>
      <c r="T63" s="19">
        <v>1</v>
      </c>
      <c r="U63" s="19">
        <f>(U62/S62)</f>
        <v>1.6452555956212592E-2</v>
      </c>
      <c r="V63" s="19">
        <f t="shared" ref="V63" si="22">(V62/T62)</f>
        <v>1.6749368209403995E-2</v>
      </c>
      <c r="W63" s="19">
        <f>(W62/S62)</f>
        <v>0.19815923196812779</v>
      </c>
      <c r="X63" s="19">
        <f>(X62/T62)</f>
        <v>0.19883418494401506</v>
      </c>
      <c r="Y63" s="19">
        <f>(Y62/S62)</f>
        <v>0.20245681665175733</v>
      </c>
      <c r="Z63" s="19">
        <f>(Z62/T62)</f>
        <v>0.20268026784231982</v>
      </c>
      <c r="AB63" s="19">
        <v>1</v>
      </c>
      <c r="AC63" s="19">
        <v>1</v>
      </c>
      <c r="AD63" s="19">
        <f>(AD62/AB62)</f>
        <v>2.3401510963700016E-2</v>
      </c>
      <c r="AE63" s="19">
        <f t="shared" ref="AE63" si="23">(AE62/AC62)</f>
        <v>2.6104602896411772E-2</v>
      </c>
      <c r="AF63" s="19">
        <f>(AF62/AB62)</f>
        <v>0.21006080707573244</v>
      </c>
      <c r="AG63" s="19">
        <f>(AG62/AC62)</f>
        <v>0.2121575500415091</v>
      </c>
      <c r="AH63" s="19">
        <f>(AH62/AB62)</f>
        <v>0.21595725078312142</v>
      </c>
      <c r="AI63" s="19">
        <f>(AI62/AC62)</f>
        <v>0.2188912461950005</v>
      </c>
    </row>
    <row r="65" spans="1:35">
      <c r="A65" s="49" t="s">
        <v>23</v>
      </c>
      <c r="B65" s="49"/>
      <c r="C65" s="49"/>
      <c r="D65" s="49"/>
      <c r="E65" s="49"/>
      <c r="F65" s="49"/>
      <c r="G65" s="49"/>
      <c r="H65" s="49"/>
      <c r="J65" s="49" t="s">
        <v>24</v>
      </c>
      <c r="K65" s="49"/>
      <c r="L65" s="49"/>
      <c r="M65" s="49"/>
      <c r="N65" s="49"/>
      <c r="O65" s="49"/>
      <c r="P65" s="49"/>
      <c r="Q65" s="49"/>
      <c r="R65" s="1"/>
      <c r="S65" s="49" t="s">
        <v>25</v>
      </c>
      <c r="T65" s="49"/>
      <c r="U65" s="49"/>
      <c r="V65" s="49"/>
      <c r="W65" s="49"/>
      <c r="X65" s="49"/>
      <c r="Y65" s="49"/>
      <c r="Z65" s="49"/>
      <c r="AA65" s="1"/>
      <c r="AB65" s="49" t="s">
        <v>26</v>
      </c>
      <c r="AC65" s="49"/>
      <c r="AD65" s="49"/>
      <c r="AE65" s="49"/>
      <c r="AF65" s="49"/>
      <c r="AG65" s="49"/>
      <c r="AH65" s="49"/>
      <c r="AI65" s="49"/>
    </row>
    <row r="66" spans="1:35" ht="14.4">
      <c r="A66" s="47" t="s">
        <v>4</v>
      </c>
      <c r="B66" s="47"/>
      <c r="C66" s="48" t="s">
        <v>5</v>
      </c>
      <c r="D66" s="48"/>
      <c r="E66" s="48" t="s">
        <v>6</v>
      </c>
      <c r="F66" s="48"/>
      <c r="G66" s="48" t="s">
        <v>7</v>
      </c>
      <c r="H66" s="48"/>
      <c r="J66" s="47" t="s">
        <v>4</v>
      </c>
      <c r="K66" s="47"/>
      <c r="L66" s="48" t="s">
        <v>5</v>
      </c>
      <c r="M66" s="48"/>
      <c r="N66" s="48" t="s">
        <v>6</v>
      </c>
      <c r="O66" s="48"/>
      <c r="P66" s="48" t="s">
        <v>7</v>
      </c>
      <c r="Q66" s="48"/>
      <c r="R66" s="1"/>
      <c r="S66" s="47" t="s">
        <v>4</v>
      </c>
      <c r="T66" s="47"/>
      <c r="U66" s="48" t="s">
        <v>5</v>
      </c>
      <c r="V66" s="48"/>
      <c r="W66" s="48" t="s">
        <v>6</v>
      </c>
      <c r="X66" s="48"/>
      <c r="Y66" s="48" t="s">
        <v>7</v>
      </c>
      <c r="Z66" s="48"/>
      <c r="AA66" s="1"/>
      <c r="AB66" s="47" t="s">
        <v>4</v>
      </c>
      <c r="AC66" s="47"/>
      <c r="AD66" s="48" t="s">
        <v>5</v>
      </c>
      <c r="AE66" s="48"/>
      <c r="AF66" s="48" t="s">
        <v>6</v>
      </c>
      <c r="AG66" s="48"/>
      <c r="AH66" s="48" t="s">
        <v>7</v>
      </c>
      <c r="AI66" s="48"/>
    </row>
    <row r="67" spans="1:35" ht="43.2">
      <c r="A67" s="6" t="s">
        <v>8</v>
      </c>
      <c r="B67" s="6" t="s">
        <v>9</v>
      </c>
      <c r="C67" s="6" t="s">
        <v>8</v>
      </c>
      <c r="D67" s="6" t="s">
        <v>9</v>
      </c>
      <c r="E67" s="6" t="s">
        <v>8</v>
      </c>
      <c r="F67" s="6" t="s">
        <v>9</v>
      </c>
      <c r="G67" s="6" t="s">
        <v>8</v>
      </c>
      <c r="H67" s="6" t="s">
        <v>9</v>
      </c>
      <c r="J67" s="6" t="s">
        <v>8</v>
      </c>
      <c r="K67" s="6" t="s">
        <v>9</v>
      </c>
      <c r="L67" s="6" t="s">
        <v>8</v>
      </c>
      <c r="M67" s="6" t="s">
        <v>9</v>
      </c>
      <c r="N67" s="6" t="s">
        <v>8</v>
      </c>
      <c r="O67" s="6" t="s">
        <v>9</v>
      </c>
      <c r="P67" s="6" t="s">
        <v>8</v>
      </c>
      <c r="Q67" s="6" t="s">
        <v>9</v>
      </c>
      <c r="R67" s="1"/>
      <c r="S67" s="6" t="s">
        <v>8</v>
      </c>
      <c r="T67" s="6" t="s">
        <v>9</v>
      </c>
      <c r="U67" s="6" t="s">
        <v>8</v>
      </c>
      <c r="V67" s="6" t="s">
        <v>9</v>
      </c>
      <c r="W67" s="6" t="s">
        <v>8</v>
      </c>
      <c r="X67" s="6" t="s">
        <v>9</v>
      </c>
      <c r="Y67" s="6" t="s">
        <v>8</v>
      </c>
      <c r="Z67" s="6" t="s">
        <v>9</v>
      </c>
      <c r="AA67" s="1"/>
      <c r="AB67" s="6" t="s">
        <v>8</v>
      </c>
      <c r="AC67" s="6" t="s">
        <v>9</v>
      </c>
      <c r="AD67" s="6" t="s">
        <v>8</v>
      </c>
      <c r="AE67" s="6" t="s">
        <v>9</v>
      </c>
      <c r="AF67" s="6" t="s">
        <v>8</v>
      </c>
      <c r="AG67" s="6" t="s">
        <v>9</v>
      </c>
      <c r="AH67" s="6" t="s">
        <v>8</v>
      </c>
      <c r="AI67" s="6" t="s">
        <v>9</v>
      </c>
    </row>
    <row r="68" spans="1:35" ht="14.4">
      <c r="A68" s="7">
        <v>309681</v>
      </c>
      <c r="B68" s="7">
        <v>309678</v>
      </c>
      <c r="C68" s="8" t="s">
        <v>10</v>
      </c>
      <c r="D68" s="8" t="s">
        <v>10</v>
      </c>
      <c r="E68" s="8" t="s">
        <v>10</v>
      </c>
      <c r="F68" s="8" t="s">
        <v>10</v>
      </c>
      <c r="G68" s="18">
        <f>TablesHandover!G64-$A68</f>
        <v>24007</v>
      </c>
      <c r="H68" s="18">
        <f>TablesHandover!H64-$B68</f>
        <v>24009</v>
      </c>
      <c r="J68" s="7">
        <f>TablesHandover!J64</f>
        <v>154813</v>
      </c>
      <c r="K68" s="7">
        <f>TablesHandover!K64</f>
        <v>154809</v>
      </c>
      <c r="L68" s="8" t="s">
        <v>10</v>
      </c>
      <c r="M68" s="8" t="s">
        <v>10</v>
      </c>
      <c r="N68" s="8" t="s">
        <v>10</v>
      </c>
      <c r="O68" s="8" t="s">
        <v>10</v>
      </c>
      <c r="P68" s="18">
        <f>TablesHandover!P64-$J68</f>
        <v>12025</v>
      </c>
      <c r="Q68" s="18">
        <f>TablesHandover!Q64-$K68</f>
        <v>12028</v>
      </c>
      <c r="R68" s="7"/>
      <c r="S68" s="7">
        <f>TablesHandover!S64</f>
        <v>30964</v>
      </c>
      <c r="T68" s="7">
        <f>TablesHandover!T64</f>
        <v>30961</v>
      </c>
      <c r="U68" s="8" t="s">
        <v>10</v>
      </c>
      <c r="V68" s="8" t="s">
        <v>10</v>
      </c>
      <c r="W68" s="8" t="s">
        <v>10</v>
      </c>
      <c r="X68" s="8" t="s">
        <v>10</v>
      </c>
      <c r="Y68" s="18">
        <f>TablesHandover!Y64-$S68</f>
        <v>2485</v>
      </c>
      <c r="Z68" s="18">
        <f>TablesHandover!Z64-$T68</f>
        <v>2488</v>
      </c>
      <c r="AA68" s="7"/>
      <c r="AB68" s="7">
        <f>TablesHandover!AB64</f>
        <v>3094</v>
      </c>
      <c r="AC68" s="7">
        <f>TablesHandover!AC64</f>
        <v>3090</v>
      </c>
      <c r="AD68" s="8" t="s">
        <v>10</v>
      </c>
      <c r="AE68" s="8" t="s">
        <v>10</v>
      </c>
      <c r="AF68" s="8" t="s">
        <v>10</v>
      </c>
      <c r="AG68" s="8" t="s">
        <v>10</v>
      </c>
      <c r="AH68" s="18">
        <f>TablesHandover!AH64-$AB68</f>
        <v>254</v>
      </c>
      <c r="AI68" s="18">
        <f>TablesHandover!AI64-$AC68</f>
        <v>258</v>
      </c>
    </row>
    <row r="69" spans="1:35" ht="14.4">
      <c r="A69" s="7">
        <v>309698</v>
      </c>
      <c r="B69" s="7">
        <v>309694</v>
      </c>
      <c r="C69" s="8" t="s">
        <v>10</v>
      </c>
      <c r="D69" s="8" t="s">
        <v>10</v>
      </c>
      <c r="E69" s="8" t="s">
        <v>10</v>
      </c>
      <c r="F69" s="8" t="s">
        <v>10</v>
      </c>
      <c r="G69" s="18">
        <f>TablesHandover!G65-$A69</f>
        <v>24265</v>
      </c>
      <c r="H69" s="18">
        <f>TablesHandover!H65-$B69</f>
        <v>24268</v>
      </c>
      <c r="J69" s="7">
        <f>TablesHandover!J65</f>
        <v>154827</v>
      </c>
      <c r="K69" s="7">
        <f>TablesHandover!K65</f>
        <v>154823</v>
      </c>
      <c r="L69" s="8" t="s">
        <v>10</v>
      </c>
      <c r="M69" s="8" t="s">
        <v>10</v>
      </c>
      <c r="N69" s="8" t="s">
        <v>10</v>
      </c>
      <c r="O69" s="8" t="s">
        <v>10</v>
      </c>
      <c r="P69" s="18">
        <f>TablesHandover!P65-$J69</f>
        <v>11945</v>
      </c>
      <c r="Q69" s="18">
        <f>TablesHandover!Q65-$K69</f>
        <v>11947</v>
      </c>
      <c r="R69" s="7"/>
      <c r="S69" s="7">
        <f>TablesHandover!S65</f>
        <v>30971</v>
      </c>
      <c r="T69" s="7">
        <f>TablesHandover!T65</f>
        <v>30968</v>
      </c>
      <c r="U69" s="8" t="s">
        <v>10</v>
      </c>
      <c r="V69" s="8" t="s">
        <v>10</v>
      </c>
      <c r="W69" s="8" t="s">
        <v>10</v>
      </c>
      <c r="X69" s="8" t="s">
        <v>10</v>
      </c>
      <c r="Y69" s="18">
        <f>TablesHandover!Y65-$S69</f>
        <v>2423</v>
      </c>
      <c r="Z69" s="18">
        <f>TablesHandover!Z65-$T69</f>
        <v>2426</v>
      </c>
      <c r="AA69" s="8"/>
      <c r="AB69" s="7">
        <f>TablesHandover!AB65</f>
        <v>3095</v>
      </c>
      <c r="AC69" s="7">
        <f>TablesHandover!AC65</f>
        <v>3092</v>
      </c>
      <c r="AD69" s="8" t="s">
        <v>10</v>
      </c>
      <c r="AE69" s="8" t="s">
        <v>10</v>
      </c>
      <c r="AF69" s="8" t="s">
        <v>10</v>
      </c>
      <c r="AG69" s="8" t="s">
        <v>10</v>
      </c>
      <c r="AH69" s="18">
        <f>TablesHandover!AH65-$AB69</f>
        <v>250</v>
      </c>
      <c r="AI69" s="18">
        <f>TablesHandover!AI65-$AC69</f>
        <v>253</v>
      </c>
    </row>
    <row r="70" spans="1:35" ht="14.4">
      <c r="A70" s="7"/>
      <c r="B70" s="7"/>
      <c r="C70" s="8" t="s">
        <v>10</v>
      </c>
      <c r="D70" s="8" t="s">
        <v>10</v>
      </c>
      <c r="E70" s="8" t="s">
        <v>10</v>
      </c>
      <c r="F70" s="8" t="s">
        <v>10</v>
      </c>
      <c r="G70" s="18">
        <f>TablesHandover!G66-$A70</f>
        <v>0</v>
      </c>
      <c r="H70" s="18">
        <f>TablesHandover!H66-$B70</f>
        <v>0</v>
      </c>
      <c r="J70" s="7">
        <f>TablesHandover!J66</f>
        <v>154829</v>
      </c>
      <c r="K70" s="7">
        <f>TablesHandover!K66</f>
        <v>154825</v>
      </c>
      <c r="L70" s="8" t="s">
        <v>10</v>
      </c>
      <c r="M70" s="8" t="s">
        <v>10</v>
      </c>
      <c r="N70" s="8" t="s">
        <v>10</v>
      </c>
      <c r="O70" s="8" t="s">
        <v>10</v>
      </c>
      <c r="P70" s="18">
        <f>TablesHandover!P66-$J70</f>
        <v>11919</v>
      </c>
      <c r="Q70" s="18">
        <f>TablesHandover!Q66-$K70</f>
        <v>11922</v>
      </c>
      <c r="R70" s="8"/>
      <c r="S70" s="7">
        <f>TablesHandover!S66</f>
        <v>30990</v>
      </c>
      <c r="T70" s="7">
        <f>TablesHandover!T66</f>
        <v>30987</v>
      </c>
      <c r="U70" s="8" t="s">
        <v>10</v>
      </c>
      <c r="V70" s="8" t="s">
        <v>10</v>
      </c>
      <c r="W70" s="8" t="s">
        <v>10</v>
      </c>
      <c r="X70" s="8" t="s">
        <v>10</v>
      </c>
      <c r="Y70" s="18">
        <f>TablesHandover!Y66-$S70</f>
        <v>2442</v>
      </c>
      <c r="Z70" s="18">
        <f>TablesHandover!Z66-$T70</f>
        <v>2446</v>
      </c>
      <c r="AA70" s="8"/>
      <c r="AB70" s="7">
        <f>TablesHandover!AB66</f>
        <v>3094</v>
      </c>
      <c r="AC70" s="7">
        <f>TablesHandover!AC66</f>
        <v>3091</v>
      </c>
      <c r="AD70" s="8" t="s">
        <v>10</v>
      </c>
      <c r="AE70" s="8" t="s">
        <v>10</v>
      </c>
      <c r="AF70" s="8" t="s">
        <v>10</v>
      </c>
      <c r="AG70" s="8" t="s">
        <v>10</v>
      </c>
      <c r="AH70" s="18">
        <f>TablesHandover!AH66-$AB70</f>
        <v>246</v>
      </c>
      <c r="AI70" s="18">
        <f>TablesHandover!AI66-$AC70</f>
        <v>248</v>
      </c>
    </row>
    <row r="71" spans="1:35" ht="14.4">
      <c r="A71" s="7"/>
      <c r="B71" s="7"/>
      <c r="C71" s="8" t="s">
        <v>10</v>
      </c>
      <c r="D71" s="8" t="s">
        <v>10</v>
      </c>
      <c r="E71" s="8" t="s">
        <v>10</v>
      </c>
      <c r="F71" s="8" t="s">
        <v>10</v>
      </c>
      <c r="G71" s="18">
        <f>TablesHandover!G67-$A71</f>
        <v>0</v>
      </c>
      <c r="H71" s="18">
        <f>TablesHandover!H67-$B71</f>
        <v>0</v>
      </c>
      <c r="J71" s="7">
        <f>TablesHandover!J67</f>
        <v>154863</v>
      </c>
      <c r="K71" s="7">
        <f>TablesHandover!K67</f>
        <v>154858</v>
      </c>
      <c r="L71" s="8" t="s">
        <v>10</v>
      </c>
      <c r="M71" s="8" t="s">
        <v>10</v>
      </c>
      <c r="N71" s="8" t="s">
        <v>10</v>
      </c>
      <c r="O71" s="8" t="s">
        <v>10</v>
      </c>
      <c r="P71" s="18">
        <f>TablesHandover!P67-$J71</f>
        <v>12020</v>
      </c>
      <c r="Q71" s="18">
        <f>TablesHandover!Q67-$K71</f>
        <v>12024</v>
      </c>
      <c r="R71" s="8"/>
      <c r="S71" s="7">
        <f>TablesHandover!S67</f>
        <v>30978</v>
      </c>
      <c r="T71" s="7">
        <f>TablesHandover!T67</f>
        <v>30975</v>
      </c>
      <c r="U71" s="8" t="s">
        <v>10</v>
      </c>
      <c r="V71" s="8" t="s">
        <v>10</v>
      </c>
      <c r="W71" s="8" t="s">
        <v>10</v>
      </c>
      <c r="X71" s="8" t="s">
        <v>10</v>
      </c>
      <c r="Y71" s="18">
        <f>TablesHandover!Y67-$S71</f>
        <v>2416</v>
      </c>
      <c r="Z71" s="18">
        <f>TablesHandover!Z67-$T71</f>
        <v>2418</v>
      </c>
      <c r="AA71" s="8"/>
      <c r="AB71" s="7">
        <f>TablesHandover!AB67</f>
        <v>3094</v>
      </c>
      <c r="AC71" s="7">
        <f>TablesHandover!AC67</f>
        <v>3091</v>
      </c>
      <c r="AD71" s="8" t="s">
        <v>10</v>
      </c>
      <c r="AE71" s="8" t="s">
        <v>10</v>
      </c>
      <c r="AF71" s="8" t="s">
        <v>10</v>
      </c>
      <c r="AG71" s="8" t="s">
        <v>10</v>
      </c>
      <c r="AH71" s="18">
        <f>TablesHandover!AH67-$AB71</f>
        <v>248</v>
      </c>
      <c r="AI71" s="18">
        <f>TablesHandover!AI67-$AC71</f>
        <v>251</v>
      </c>
    </row>
    <row r="72" spans="1:35" ht="14.4">
      <c r="A72" s="7"/>
      <c r="B72" s="7"/>
      <c r="C72" s="8" t="s">
        <v>10</v>
      </c>
      <c r="D72" s="8" t="s">
        <v>10</v>
      </c>
      <c r="E72" s="8" t="s">
        <v>10</v>
      </c>
      <c r="F72" s="8" t="s">
        <v>10</v>
      </c>
      <c r="G72" s="18">
        <f>TablesHandover!G68-$A72</f>
        <v>0</v>
      </c>
      <c r="H72" s="18">
        <f>TablesHandover!H68-$B72</f>
        <v>0</v>
      </c>
      <c r="J72" s="7">
        <f>TablesHandover!J68</f>
        <v>154827</v>
      </c>
      <c r="K72" s="7">
        <f>TablesHandover!K68</f>
        <v>154824</v>
      </c>
      <c r="L72" s="8" t="s">
        <v>10</v>
      </c>
      <c r="M72" s="8" t="s">
        <v>10</v>
      </c>
      <c r="N72" s="8" t="s">
        <v>10</v>
      </c>
      <c r="O72" s="8" t="s">
        <v>10</v>
      </c>
      <c r="P72" s="18">
        <f>TablesHandover!P68-$J72</f>
        <v>12044</v>
      </c>
      <c r="Q72" s="18">
        <f>TablesHandover!Q68-$K72</f>
        <v>12046</v>
      </c>
      <c r="R72" s="8"/>
      <c r="S72" s="7">
        <f>TablesHandover!S68</f>
        <v>30973</v>
      </c>
      <c r="T72" s="7">
        <f>TablesHandover!T68</f>
        <v>30970</v>
      </c>
      <c r="U72" s="8" t="s">
        <v>10</v>
      </c>
      <c r="V72" s="8" t="s">
        <v>10</v>
      </c>
      <c r="W72" s="8" t="s">
        <v>10</v>
      </c>
      <c r="X72" s="8" t="s">
        <v>10</v>
      </c>
      <c r="Y72" s="18">
        <f>TablesHandover!Y68-$S72</f>
        <v>2451</v>
      </c>
      <c r="Z72" s="18">
        <f>TablesHandover!Z68-$T72</f>
        <v>2453</v>
      </c>
      <c r="AA72" s="8"/>
      <c r="AB72" s="7">
        <f>TablesHandover!AB68</f>
        <v>3096</v>
      </c>
      <c r="AC72" s="7">
        <f>TablesHandover!AC68</f>
        <v>3092</v>
      </c>
      <c r="AD72" s="8" t="s">
        <v>10</v>
      </c>
      <c r="AE72" s="8" t="s">
        <v>10</v>
      </c>
      <c r="AF72" s="8" t="s">
        <v>10</v>
      </c>
      <c r="AG72" s="8" t="s">
        <v>10</v>
      </c>
      <c r="AH72" s="18">
        <f>TablesHandover!AH68-$AB72</f>
        <v>241</v>
      </c>
      <c r="AI72" s="18">
        <f>TablesHandover!AI68-$AC72</f>
        <v>244</v>
      </c>
    </row>
    <row r="73" spans="1:35" ht="14.4">
      <c r="A73" s="7"/>
      <c r="B73" s="7"/>
      <c r="C73" s="8" t="s">
        <v>10</v>
      </c>
      <c r="D73" s="8" t="s">
        <v>10</v>
      </c>
      <c r="E73" s="8" t="s">
        <v>10</v>
      </c>
      <c r="F73" s="8" t="s">
        <v>10</v>
      </c>
      <c r="G73" s="18">
        <f>TablesHandover!G69-$A73</f>
        <v>0</v>
      </c>
      <c r="H73" s="18">
        <f>TablesHandover!H69-$B73</f>
        <v>0</v>
      </c>
      <c r="J73" s="7">
        <f>TablesHandover!J69</f>
        <v>154844</v>
      </c>
      <c r="K73" s="7">
        <f>TablesHandover!K69</f>
        <v>154840</v>
      </c>
      <c r="L73" s="8" t="s">
        <v>10</v>
      </c>
      <c r="M73" s="8" t="s">
        <v>10</v>
      </c>
      <c r="N73" s="8" t="s">
        <v>10</v>
      </c>
      <c r="O73" s="8" t="s">
        <v>10</v>
      </c>
      <c r="P73" s="18">
        <f>TablesHandover!P69-$J73</f>
        <v>12046</v>
      </c>
      <c r="Q73" s="18">
        <f>TablesHandover!Q69-$K73</f>
        <v>12049</v>
      </c>
      <c r="R73" s="8"/>
      <c r="S73" s="7">
        <f>TablesHandover!S69</f>
        <v>30973</v>
      </c>
      <c r="T73" s="7">
        <f>TablesHandover!T69</f>
        <v>30970</v>
      </c>
      <c r="U73" s="8" t="s">
        <v>10</v>
      </c>
      <c r="V73" s="8" t="s">
        <v>10</v>
      </c>
      <c r="W73" s="8" t="s">
        <v>10</v>
      </c>
      <c r="X73" s="8" t="s">
        <v>10</v>
      </c>
      <c r="Y73" s="18">
        <f>TablesHandover!Y69-$S73</f>
        <v>2445</v>
      </c>
      <c r="Z73" s="18">
        <f>TablesHandover!Z69-$T73</f>
        <v>2448</v>
      </c>
      <c r="AA73" s="8"/>
      <c r="AB73" s="7">
        <f>TablesHandover!AB69</f>
        <v>3102</v>
      </c>
      <c r="AC73" s="7">
        <f>TablesHandover!AC69</f>
        <v>3098</v>
      </c>
      <c r="AD73" s="8" t="s">
        <v>10</v>
      </c>
      <c r="AE73" s="8" t="s">
        <v>10</v>
      </c>
      <c r="AF73" s="8" t="s">
        <v>10</v>
      </c>
      <c r="AG73" s="8" t="s">
        <v>10</v>
      </c>
      <c r="AH73" s="18">
        <f>TablesHandover!AH69-$AB73</f>
        <v>231</v>
      </c>
      <c r="AI73" s="18">
        <f>TablesHandover!AI69-$AC73</f>
        <v>235</v>
      </c>
    </row>
    <row r="74" spans="1:35" ht="14.4">
      <c r="A74" s="7"/>
      <c r="B74" s="7"/>
      <c r="C74" s="8" t="s">
        <v>10</v>
      </c>
      <c r="D74" s="8" t="s">
        <v>10</v>
      </c>
      <c r="E74" s="8" t="s">
        <v>10</v>
      </c>
      <c r="F74" s="8" t="s">
        <v>10</v>
      </c>
      <c r="G74" s="18">
        <f>TablesHandover!G70-$A74</f>
        <v>0</v>
      </c>
      <c r="H74" s="18">
        <f>TablesHandover!H70-$B74</f>
        <v>0</v>
      </c>
      <c r="J74" s="7">
        <f>TablesHandover!J70</f>
        <v>154840</v>
      </c>
      <c r="K74" s="7">
        <f>TablesHandover!K70</f>
        <v>154837</v>
      </c>
      <c r="L74" s="8" t="s">
        <v>10</v>
      </c>
      <c r="M74" s="8" t="s">
        <v>10</v>
      </c>
      <c r="N74" s="8" t="s">
        <v>10</v>
      </c>
      <c r="O74" s="8" t="s">
        <v>10</v>
      </c>
      <c r="P74" s="18">
        <f>TablesHandover!P70-$J74</f>
        <v>12115</v>
      </c>
      <c r="Q74" s="18">
        <f>TablesHandover!Q70-$K74</f>
        <v>12117</v>
      </c>
      <c r="R74" s="8"/>
      <c r="S74" s="7">
        <f>TablesHandover!S70</f>
        <v>30973</v>
      </c>
      <c r="T74" s="7">
        <f>TablesHandover!T70</f>
        <v>30970</v>
      </c>
      <c r="U74" s="8" t="s">
        <v>10</v>
      </c>
      <c r="V74" s="8" t="s">
        <v>10</v>
      </c>
      <c r="W74" s="8" t="s">
        <v>10</v>
      </c>
      <c r="X74" s="8" t="s">
        <v>10</v>
      </c>
      <c r="Y74" s="18">
        <f>TablesHandover!Y70-$S74</f>
        <v>2449</v>
      </c>
      <c r="Z74" s="18">
        <f>TablesHandover!Z70-$T74</f>
        <v>2451</v>
      </c>
      <c r="AA74" s="8"/>
      <c r="AB74" s="7">
        <f>TablesHandover!AB70</f>
        <v>3093</v>
      </c>
      <c r="AC74" s="7">
        <f>TablesHandover!AC70</f>
        <v>3090</v>
      </c>
      <c r="AD74" s="8" t="s">
        <v>10</v>
      </c>
      <c r="AE74" s="8" t="s">
        <v>10</v>
      </c>
      <c r="AF74" s="8" t="s">
        <v>10</v>
      </c>
      <c r="AG74" s="8" t="s">
        <v>10</v>
      </c>
      <c r="AH74" s="18">
        <f>TablesHandover!AH70-$AB74</f>
        <v>251</v>
      </c>
      <c r="AI74" s="18">
        <f>TablesHandover!AI70-$AC74</f>
        <v>253</v>
      </c>
    </row>
    <row r="75" spans="1:35" ht="14.4">
      <c r="A75" s="7"/>
      <c r="B75" s="7"/>
      <c r="C75" s="8" t="s">
        <v>10</v>
      </c>
      <c r="D75" s="8" t="s">
        <v>10</v>
      </c>
      <c r="E75" s="8" t="s">
        <v>10</v>
      </c>
      <c r="F75" s="8" t="s">
        <v>10</v>
      </c>
      <c r="G75" s="18">
        <f>TablesHandover!G71-$A75</f>
        <v>0</v>
      </c>
      <c r="H75" s="18">
        <f>TablesHandover!H71-$B75</f>
        <v>0</v>
      </c>
      <c r="J75" s="7">
        <f>TablesHandover!J71</f>
        <v>154852</v>
      </c>
      <c r="K75" s="7">
        <f>TablesHandover!K71</f>
        <v>154849</v>
      </c>
      <c r="L75" s="8" t="s">
        <v>10</v>
      </c>
      <c r="M75" s="8" t="s">
        <v>10</v>
      </c>
      <c r="N75" s="8" t="s">
        <v>10</v>
      </c>
      <c r="O75" s="8" t="s">
        <v>10</v>
      </c>
      <c r="P75" s="18">
        <f>TablesHandover!P71-$J75</f>
        <v>11969</v>
      </c>
      <c r="Q75" s="18">
        <f>TablesHandover!Q71-$K75</f>
        <v>11971</v>
      </c>
      <c r="R75" s="8"/>
      <c r="S75" s="7">
        <f>TablesHandover!S71</f>
        <v>30964</v>
      </c>
      <c r="T75" s="7">
        <f>TablesHandover!T71</f>
        <v>30961</v>
      </c>
      <c r="U75" s="8" t="s">
        <v>10</v>
      </c>
      <c r="V75" s="8" t="s">
        <v>10</v>
      </c>
      <c r="W75" s="8" t="s">
        <v>10</v>
      </c>
      <c r="X75" s="8" t="s">
        <v>10</v>
      </c>
      <c r="Y75" s="18">
        <f>TablesHandover!Y71-$S75</f>
        <v>2432</v>
      </c>
      <c r="Z75" s="18">
        <f>TablesHandover!Z71-$T75</f>
        <v>2434</v>
      </c>
      <c r="AA75" s="8"/>
      <c r="AB75" s="7">
        <f>TablesHandover!AB71</f>
        <v>3092</v>
      </c>
      <c r="AC75" s="7">
        <f>TablesHandover!AC71</f>
        <v>3089</v>
      </c>
      <c r="AD75" s="8" t="s">
        <v>10</v>
      </c>
      <c r="AE75" s="8" t="s">
        <v>10</v>
      </c>
      <c r="AF75" s="8" t="s">
        <v>10</v>
      </c>
      <c r="AG75" s="8" t="s">
        <v>10</v>
      </c>
      <c r="AH75" s="18">
        <f>TablesHandover!AH71-$AB75</f>
        <v>273</v>
      </c>
      <c r="AI75" s="18">
        <f>TablesHandover!AI71-$AC75</f>
        <v>276</v>
      </c>
    </row>
    <row r="76" spans="1:35" ht="14.4">
      <c r="A76" s="7"/>
      <c r="B76" s="7"/>
      <c r="C76" s="8" t="s">
        <v>10</v>
      </c>
      <c r="D76" s="8" t="s">
        <v>10</v>
      </c>
      <c r="E76" s="8" t="s">
        <v>10</v>
      </c>
      <c r="F76" s="8" t="s">
        <v>10</v>
      </c>
      <c r="G76" s="18">
        <f>TablesHandover!G72-$A76</f>
        <v>0</v>
      </c>
      <c r="H76" s="18">
        <f>TablesHandover!H72-$B76</f>
        <v>0</v>
      </c>
      <c r="J76" s="7">
        <f>TablesHandover!J72</f>
        <v>154834</v>
      </c>
      <c r="K76" s="7">
        <f>TablesHandover!K72</f>
        <v>154831</v>
      </c>
      <c r="L76" s="8" t="s">
        <v>10</v>
      </c>
      <c r="M76" s="8" t="s">
        <v>10</v>
      </c>
      <c r="N76" s="8" t="s">
        <v>10</v>
      </c>
      <c r="O76" s="8" t="s">
        <v>10</v>
      </c>
      <c r="P76" s="18">
        <f>TablesHandover!P72-$J76</f>
        <v>12068</v>
      </c>
      <c r="Q76" s="18">
        <f>TablesHandover!Q72-$K76</f>
        <v>12070</v>
      </c>
      <c r="R76" s="8"/>
      <c r="S76" s="7">
        <f>TablesHandover!S72</f>
        <v>30973</v>
      </c>
      <c r="T76" s="7">
        <f>TablesHandover!T72</f>
        <v>30970</v>
      </c>
      <c r="U76" s="8" t="s">
        <v>10</v>
      </c>
      <c r="V76" s="8" t="s">
        <v>10</v>
      </c>
      <c r="W76" s="8" t="s">
        <v>10</v>
      </c>
      <c r="X76" s="8" t="s">
        <v>10</v>
      </c>
      <c r="Y76" s="18">
        <f>TablesHandover!Y72-$S76</f>
        <v>2460</v>
      </c>
      <c r="Z76" s="18">
        <f>TablesHandover!Z72-$T76</f>
        <v>2462</v>
      </c>
      <c r="AA76" s="8"/>
      <c r="AB76" s="7">
        <f>TablesHandover!AB72</f>
        <v>3092</v>
      </c>
      <c r="AC76" s="7">
        <f>TablesHandover!AC72</f>
        <v>3089</v>
      </c>
      <c r="AD76" s="8" t="s">
        <v>10</v>
      </c>
      <c r="AE76" s="8" t="s">
        <v>10</v>
      </c>
      <c r="AF76" s="8" t="s">
        <v>10</v>
      </c>
      <c r="AG76" s="8" t="s">
        <v>10</v>
      </c>
      <c r="AH76" s="18">
        <f>TablesHandover!AH72-$AB76</f>
        <v>251</v>
      </c>
      <c r="AI76" s="18">
        <f>TablesHandover!AI72-$AC76</f>
        <v>254</v>
      </c>
    </row>
    <row r="77" spans="1:35" ht="14.4">
      <c r="A77" s="7"/>
      <c r="B77" s="7"/>
      <c r="C77" s="8" t="s">
        <v>10</v>
      </c>
      <c r="D77" s="8" t="s">
        <v>10</v>
      </c>
      <c r="E77" s="8" t="s">
        <v>10</v>
      </c>
      <c r="F77" s="8" t="s">
        <v>10</v>
      </c>
      <c r="G77" s="18">
        <f>TablesHandover!G73-$A77</f>
        <v>0</v>
      </c>
      <c r="H77" s="18">
        <f>TablesHandover!H73-$B77</f>
        <v>0</v>
      </c>
      <c r="J77" s="7">
        <f>TablesHandover!J73</f>
        <v>154811</v>
      </c>
      <c r="K77" s="7">
        <f>TablesHandover!K73</f>
        <v>154807</v>
      </c>
      <c r="L77" s="8" t="s">
        <v>10</v>
      </c>
      <c r="M77" s="8" t="s">
        <v>10</v>
      </c>
      <c r="N77" s="8" t="s">
        <v>10</v>
      </c>
      <c r="O77" s="8" t="s">
        <v>10</v>
      </c>
      <c r="P77" s="18">
        <f>TablesHandover!P73-$J77</f>
        <v>12102</v>
      </c>
      <c r="Q77" s="18">
        <f>TablesHandover!Q73-$K77</f>
        <v>12105</v>
      </c>
      <c r="R77" s="8"/>
      <c r="S77" s="7">
        <f>TablesHandover!S73</f>
        <v>30974</v>
      </c>
      <c r="T77" s="7">
        <f>TablesHandover!T73</f>
        <v>30970</v>
      </c>
      <c r="U77" s="8" t="s">
        <v>10</v>
      </c>
      <c r="V77" s="8" t="s">
        <v>10</v>
      </c>
      <c r="W77" s="8" t="s">
        <v>10</v>
      </c>
      <c r="X77" s="8" t="s">
        <v>10</v>
      </c>
      <c r="Y77" s="18">
        <f>TablesHandover!Y73-$S77</f>
        <v>2467</v>
      </c>
      <c r="Z77" s="18">
        <f>TablesHandover!Z73-$T77</f>
        <v>2469</v>
      </c>
      <c r="AA77" s="8"/>
      <c r="AB77" s="7">
        <f>TablesHandover!AB73</f>
        <v>3092</v>
      </c>
      <c r="AC77" s="7">
        <f>TablesHandover!AC73</f>
        <v>3089</v>
      </c>
      <c r="AD77" s="8" t="s">
        <v>10</v>
      </c>
      <c r="AE77" s="8" t="s">
        <v>10</v>
      </c>
      <c r="AF77" s="8" t="s">
        <v>10</v>
      </c>
      <c r="AG77" s="8" t="s">
        <v>10</v>
      </c>
      <c r="AH77" s="18">
        <f>TablesHandover!AH73-$AB77</f>
        <v>249</v>
      </c>
      <c r="AI77" s="18">
        <f>TablesHandover!AI73-$AC77</f>
        <v>251</v>
      </c>
    </row>
    <row r="78" spans="1:35" ht="14.4">
      <c r="A78" s="11">
        <f>SUM(A68:A77)/2</f>
        <v>309689.5</v>
      </c>
      <c r="B78" s="11">
        <f>SUM(B68:B77)/2</f>
        <v>309686</v>
      </c>
      <c r="C78" s="12" t="s">
        <v>10</v>
      </c>
      <c r="D78" s="12" t="s">
        <v>10</v>
      </c>
      <c r="E78" s="12" t="s">
        <v>10</v>
      </c>
      <c r="F78" s="12" t="s">
        <v>10</v>
      </c>
      <c r="G78" s="12">
        <f>((SUM(G68:G69)/2))</f>
        <v>24136</v>
      </c>
      <c r="H78" s="12">
        <f>((SUM(H68:H69)/2))</f>
        <v>24138.5</v>
      </c>
      <c r="J78" s="11">
        <f>SUM(J68:J77)/10</f>
        <v>154834</v>
      </c>
      <c r="K78" s="11">
        <f>SUM(K68:K77)/10</f>
        <v>154830.29999999999</v>
      </c>
      <c r="L78" s="12" t="s">
        <v>10</v>
      </c>
      <c r="M78" s="12" t="s">
        <v>10</v>
      </c>
      <c r="N78" s="12" t="s">
        <v>10</v>
      </c>
      <c r="O78" s="12" t="s">
        <v>10</v>
      </c>
      <c r="P78" s="17">
        <f>((SUM(P68:P77)/10))</f>
        <v>12025.3</v>
      </c>
      <c r="Q78" s="17">
        <f>((SUM(Q68:Q77)/10))</f>
        <v>12027.9</v>
      </c>
      <c r="R78" s="13"/>
      <c r="S78" s="11">
        <f>SUM(S68:S77)/10</f>
        <v>30973.3</v>
      </c>
      <c r="T78" s="11">
        <f>SUM(T68:T77)/10</f>
        <v>30970.2</v>
      </c>
      <c r="U78" s="12" t="s">
        <v>10</v>
      </c>
      <c r="V78" s="12" t="s">
        <v>10</v>
      </c>
      <c r="W78" s="12" t="s">
        <v>10</v>
      </c>
      <c r="X78" s="12" t="s">
        <v>10</v>
      </c>
      <c r="Y78" s="12">
        <f>((SUM(Y68:Y77)/10))</f>
        <v>2447</v>
      </c>
      <c r="Z78" s="12">
        <f t="shared" ref="Z78" si="24">((SUM(Z68:Z77)/10))</f>
        <v>2449.5</v>
      </c>
      <c r="AA78" s="13"/>
      <c r="AB78" s="11">
        <f>SUM(AB68:AB77)/10</f>
        <v>3094.4</v>
      </c>
      <c r="AC78" s="11">
        <f>SUM(AC68:AC77)/10</f>
        <v>3091.1</v>
      </c>
      <c r="AD78" s="12" t="s">
        <v>10</v>
      </c>
      <c r="AE78" s="12" t="s">
        <v>10</v>
      </c>
      <c r="AF78" s="12" t="s">
        <v>10</v>
      </c>
      <c r="AG78" s="12" t="s">
        <v>10</v>
      </c>
      <c r="AH78" s="12">
        <f>((SUM(AH68:AH77)/10))</f>
        <v>249.4</v>
      </c>
      <c r="AI78" s="12">
        <f t="shared" ref="AI78" si="25">((SUM(AI68:AI77)/10))</f>
        <v>252.3</v>
      </c>
    </row>
    <row r="79" spans="1:35" s="25" customFormat="1" ht="14.4">
      <c r="A79" s="19">
        <v>1</v>
      </c>
      <c r="B79" s="19">
        <v>1</v>
      </c>
      <c r="C79" s="19" t="s">
        <v>10</v>
      </c>
      <c r="D79" s="19" t="s">
        <v>10</v>
      </c>
      <c r="E79" s="19" t="s">
        <v>10</v>
      </c>
      <c r="F79" s="19" t="s">
        <v>10</v>
      </c>
      <c r="G79" s="19">
        <f>(G78/A78)</f>
        <v>7.7936126345904522E-2</v>
      </c>
      <c r="H79" s="19">
        <f>(H78/B78)</f>
        <v>7.7945079855079022E-2</v>
      </c>
      <c r="J79" s="19">
        <v>1</v>
      </c>
      <c r="K79" s="19">
        <v>1</v>
      </c>
      <c r="L79" s="19" t="s">
        <v>10</v>
      </c>
      <c r="M79" s="19" t="s">
        <v>10</v>
      </c>
      <c r="N79" s="19" t="s">
        <v>10</v>
      </c>
      <c r="O79" s="19" t="s">
        <v>10</v>
      </c>
      <c r="P79" s="38">
        <f>(P78/J78)</f>
        <v>7.76657581668109E-2</v>
      </c>
      <c r="Q79" s="38">
        <f>(Q78/K78)</f>
        <v>7.7684406734340766E-2</v>
      </c>
      <c r="S79" s="19">
        <v>1</v>
      </c>
      <c r="T79" s="19">
        <v>1</v>
      </c>
      <c r="U79" s="19" t="s">
        <v>10</v>
      </c>
      <c r="V79" s="19" t="s">
        <v>10</v>
      </c>
      <c r="W79" s="19" t="s">
        <v>10</v>
      </c>
      <c r="X79" s="19" t="s">
        <v>10</v>
      </c>
      <c r="Y79" s="19">
        <f>(Y78/S78)</f>
        <v>7.9003528845812368E-2</v>
      </c>
      <c r="Z79" s="19">
        <f>(Z78/T78)</f>
        <v>7.9092159559834938E-2</v>
      </c>
      <c r="AB79" s="19">
        <v>1</v>
      </c>
      <c r="AC79" s="19">
        <v>1</v>
      </c>
      <c r="AD79" s="19" t="s">
        <v>10</v>
      </c>
      <c r="AE79" s="19" t="s">
        <v>10</v>
      </c>
      <c r="AF79" s="19" t="s">
        <v>10</v>
      </c>
      <c r="AG79" s="19" t="s">
        <v>10</v>
      </c>
      <c r="AH79" s="19">
        <f>(AH78/AB78)</f>
        <v>8.0597207859358838E-2</v>
      </c>
      <c r="AI79" s="19">
        <f>(AI78/AC78)</f>
        <v>8.1621429264663065E-2</v>
      </c>
    </row>
  </sheetData>
  <mergeCells count="84">
    <mergeCell ref="A1:H1"/>
    <mergeCell ref="J1:Q1"/>
    <mergeCell ref="S1:Z1"/>
    <mergeCell ref="AB1:AI1"/>
    <mergeCell ref="A2:B2"/>
    <mergeCell ref="C2:D2"/>
    <mergeCell ref="E2:F2"/>
    <mergeCell ref="G2:H2"/>
    <mergeCell ref="J2:K2"/>
    <mergeCell ref="L2:M2"/>
    <mergeCell ref="AB2:AC2"/>
    <mergeCell ref="AD2:AE2"/>
    <mergeCell ref="AF2:AG2"/>
    <mergeCell ref="AH2:AI2"/>
    <mergeCell ref="A17:H17"/>
    <mergeCell ref="J17:Q17"/>
    <mergeCell ref="S17:Z17"/>
    <mergeCell ref="AB17:AI17"/>
    <mergeCell ref="N2:O2"/>
    <mergeCell ref="P2:Q2"/>
    <mergeCell ref="S2:T2"/>
    <mergeCell ref="U2:V2"/>
    <mergeCell ref="W2:X2"/>
    <mergeCell ref="Y2:Z2"/>
    <mergeCell ref="A33:H33"/>
    <mergeCell ref="J33:Q33"/>
    <mergeCell ref="S33:Z33"/>
    <mergeCell ref="AB33:AI33"/>
    <mergeCell ref="A34:B34"/>
    <mergeCell ref="C34:D34"/>
    <mergeCell ref="E34:F34"/>
    <mergeCell ref="G34:H34"/>
    <mergeCell ref="J34:K34"/>
    <mergeCell ref="L34:M34"/>
    <mergeCell ref="AB34:AC34"/>
    <mergeCell ref="AD34:AE34"/>
    <mergeCell ref="AF34:AG34"/>
    <mergeCell ref="AH34:AI34"/>
    <mergeCell ref="A49:H49"/>
    <mergeCell ref="J49:Q49"/>
    <mergeCell ref="S49:Z49"/>
    <mergeCell ref="AB49:AI49"/>
    <mergeCell ref="N34:O34"/>
    <mergeCell ref="P34:Q34"/>
    <mergeCell ref="S34:T34"/>
    <mergeCell ref="U34:V34"/>
    <mergeCell ref="W34:X34"/>
    <mergeCell ref="Y34:Z34"/>
    <mergeCell ref="A65:H65"/>
    <mergeCell ref="J65:Q65"/>
    <mergeCell ref="S65:Z65"/>
    <mergeCell ref="AB65:AI65"/>
    <mergeCell ref="N50:O50"/>
    <mergeCell ref="P50:Q50"/>
    <mergeCell ref="S50:T50"/>
    <mergeCell ref="U50:V50"/>
    <mergeCell ref="W50:X50"/>
    <mergeCell ref="Y50:Z50"/>
    <mergeCell ref="A50:B50"/>
    <mergeCell ref="C50:D50"/>
    <mergeCell ref="E50:F50"/>
    <mergeCell ref="G50:H50"/>
    <mergeCell ref="J50:K50"/>
    <mergeCell ref="L50:M50"/>
    <mergeCell ref="L66:M66"/>
    <mergeCell ref="AB50:AC50"/>
    <mergeCell ref="AD50:AE50"/>
    <mergeCell ref="AF50:AG50"/>
    <mergeCell ref="AH50:AI50"/>
    <mergeCell ref="AB66:AC66"/>
    <mergeCell ref="AD66:AE66"/>
    <mergeCell ref="AF66:AG66"/>
    <mergeCell ref="AH66:AI66"/>
    <mergeCell ref="N66:O66"/>
    <mergeCell ref="P66:Q66"/>
    <mergeCell ref="S66:T66"/>
    <mergeCell ref="U66:V66"/>
    <mergeCell ref="W66:X66"/>
    <mergeCell ref="Y66:Z66"/>
    <mergeCell ref="A66:B66"/>
    <mergeCell ref="C66:D66"/>
    <mergeCell ref="E66:F66"/>
    <mergeCell ref="G66:H66"/>
    <mergeCell ref="J66:K6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A032-3F6B-4FFE-851C-79D746C87194}">
  <dimension ref="A1:O49"/>
  <sheetViews>
    <sheetView workbookViewId="0">
      <selection activeCell="R1" sqref="R1:S14"/>
    </sheetView>
  </sheetViews>
  <sheetFormatPr defaultRowHeight="14.4"/>
  <sheetData>
    <row r="1" spans="1:15">
      <c r="C1" s="35" t="s">
        <v>129</v>
      </c>
      <c r="D1" s="35"/>
      <c r="E1" s="35"/>
      <c r="K1" s="35" t="s">
        <v>129</v>
      </c>
      <c r="L1" s="35"/>
      <c r="M1" s="35"/>
    </row>
    <row r="2" spans="1:15" ht="14.4" customHeight="1">
      <c r="C2" s="33" t="s">
        <v>130</v>
      </c>
      <c r="D2" s="52" t="s">
        <v>7</v>
      </c>
      <c r="E2" s="52"/>
      <c r="K2" s="33" t="s">
        <v>130</v>
      </c>
      <c r="L2" s="52" t="s">
        <v>7</v>
      </c>
      <c r="M2" s="52"/>
    </row>
    <row r="3" spans="1:15" ht="28.8">
      <c r="C3" s="26"/>
      <c r="D3" s="26" t="s">
        <v>131</v>
      </c>
      <c r="E3" s="26" t="s">
        <v>132</v>
      </c>
      <c r="K3" s="26"/>
      <c r="L3" s="26" t="s">
        <v>131</v>
      </c>
      <c r="M3" s="26" t="s">
        <v>132</v>
      </c>
    </row>
    <row r="4" spans="1:15">
      <c r="C4" s="26">
        <v>1000</v>
      </c>
      <c r="D4" s="19">
        <f>TablesHandover2!AH15</f>
        <v>0.98829724985371559</v>
      </c>
      <c r="E4" s="19">
        <f>TablesHandover2!AI15</f>
        <v>1.0046893317702228</v>
      </c>
      <c r="K4" s="26">
        <v>1000</v>
      </c>
      <c r="L4" s="37">
        <f>TablesHandover2!AH14</f>
        <v>168.9</v>
      </c>
      <c r="M4" s="37">
        <f>TablesHandover2!AI14</f>
        <v>171.4</v>
      </c>
    </row>
    <row r="5" spans="1:15">
      <c r="C5" s="26">
        <v>10000</v>
      </c>
      <c r="D5" s="19">
        <f>TablesHandover2!Y15</f>
        <v>1.0354365762450288</v>
      </c>
      <c r="E5" s="19">
        <f>TablesHandover2!Z15</f>
        <v>1.0382468226630241</v>
      </c>
      <c r="K5" s="26">
        <v>10000</v>
      </c>
      <c r="L5" s="37">
        <f>TablesHandover2!Y14</f>
        <v>1744.4</v>
      </c>
      <c r="M5" s="37">
        <f>TablesHandover2!Z14</f>
        <v>1748.2</v>
      </c>
    </row>
    <row r="6" spans="1:15">
      <c r="C6" s="26">
        <v>50000</v>
      </c>
      <c r="D6" s="19">
        <f>TablesHandover2!P15</f>
        <v>1.0279094699225728</v>
      </c>
      <c r="E6" s="19">
        <f>TablesHandover2!Q15</f>
        <v>1.0283287468877693</v>
      </c>
      <c r="K6" s="26">
        <v>50000</v>
      </c>
      <c r="L6" s="37">
        <f>TablesHandover2!P14</f>
        <v>8629.2999999999993</v>
      </c>
      <c r="M6" s="37">
        <f>TablesHandover2!Q14</f>
        <v>8632.1</v>
      </c>
    </row>
    <row r="7" spans="1:15">
      <c r="C7" s="26">
        <v>100000</v>
      </c>
      <c r="D7" s="19">
        <f>TablesHandover2!G15</f>
        <v>1.0196864942186197</v>
      </c>
      <c r="E7" s="19">
        <f>TablesHandover2!H15</f>
        <v>1.0199140495079604</v>
      </c>
      <c r="K7" s="26">
        <v>100000</v>
      </c>
      <c r="L7" s="37">
        <f>TablesHandover2!G14</f>
        <v>17108.3</v>
      </c>
      <c r="M7" s="37">
        <f>TablesHandover2!H14</f>
        <v>17111.2</v>
      </c>
    </row>
    <row r="8" spans="1:15">
      <c r="B8" s="29"/>
      <c r="C8" s="29"/>
      <c r="K8" s="29"/>
      <c r="L8" s="29"/>
      <c r="M8" s="29"/>
    </row>
    <row r="9" spans="1:15">
      <c r="B9" s="31" t="s">
        <v>133</v>
      </c>
      <c r="C9" s="31"/>
      <c r="D9" s="31"/>
      <c r="E9" s="31"/>
      <c r="F9" s="31"/>
      <c r="G9" s="31"/>
      <c r="J9" s="31" t="s">
        <v>133</v>
      </c>
      <c r="K9" s="31"/>
      <c r="L9" s="31"/>
      <c r="M9" s="31"/>
      <c r="N9" s="31"/>
      <c r="O9" s="31"/>
    </row>
    <row r="10" spans="1:15" ht="14.4" customHeight="1">
      <c r="A10" s="26"/>
      <c r="B10" s="51" t="s">
        <v>5</v>
      </c>
      <c r="C10" s="51"/>
      <c r="D10" s="51" t="s">
        <v>6</v>
      </c>
      <c r="E10" s="51"/>
      <c r="F10" s="52" t="s">
        <v>7</v>
      </c>
      <c r="G10" s="52"/>
      <c r="J10" s="51" t="s">
        <v>5</v>
      </c>
      <c r="K10" s="51"/>
      <c r="L10" s="51" t="s">
        <v>6</v>
      </c>
      <c r="M10" s="51"/>
      <c r="N10" s="51" t="s">
        <v>7</v>
      </c>
      <c r="O10" s="51"/>
    </row>
    <row r="11" spans="1:15" ht="28.8">
      <c r="A11" s="26" t="s">
        <v>130</v>
      </c>
      <c r="B11" s="26" t="s">
        <v>131</v>
      </c>
      <c r="C11" s="26" t="s">
        <v>132</v>
      </c>
      <c r="D11" s="26" t="s">
        <v>131</v>
      </c>
      <c r="E11" s="26" t="s">
        <v>132</v>
      </c>
      <c r="F11" s="26" t="s">
        <v>131</v>
      </c>
      <c r="G11" s="26" t="s">
        <v>132</v>
      </c>
      <c r="I11" s="26" t="s">
        <v>130</v>
      </c>
      <c r="J11" s="26" t="s">
        <v>131</v>
      </c>
      <c r="K11" s="26" t="s">
        <v>132</v>
      </c>
      <c r="L11" s="26" t="s">
        <v>131</v>
      </c>
      <c r="M11" s="26" t="s">
        <v>132</v>
      </c>
      <c r="N11" s="26" t="s">
        <v>131</v>
      </c>
      <c r="O11" s="26" t="s">
        <v>132</v>
      </c>
    </row>
    <row r="12" spans="1:15">
      <c r="A12" s="26">
        <v>1000</v>
      </c>
      <c r="B12" s="19">
        <f>TablesHandover2!AD31</f>
        <v>6.8256880733944966E-2</v>
      </c>
      <c r="C12" s="19">
        <f>TablesHandover2!AE31</f>
        <v>7.79125321572951E-2</v>
      </c>
      <c r="D12" s="19">
        <f>TablesHandover2!AF31</f>
        <v>0.65431192660550463</v>
      </c>
      <c r="E12" s="19">
        <f>TablesHandover2!AG31</f>
        <v>0.66519661889011383</v>
      </c>
      <c r="F12" s="19">
        <f>TablesHandover2!AH31</f>
        <v>0.67926605504587156</v>
      </c>
      <c r="G12" s="19">
        <f>TablesHandover2!AI31</f>
        <v>0.69202499081220137</v>
      </c>
      <c r="I12" s="26">
        <v>1000</v>
      </c>
      <c r="J12" s="37">
        <f>TablesHandover2!AD30</f>
        <v>18.600000000000001</v>
      </c>
      <c r="K12" s="37">
        <f>TablesHandover2!AE30</f>
        <v>21.2</v>
      </c>
      <c r="L12" s="37">
        <f>TablesHandover2!AF30</f>
        <v>178.3</v>
      </c>
      <c r="M12" s="37">
        <f>TablesHandover2!AG30</f>
        <v>181</v>
      </c>
      <c r="N12" s="37">
        <f>TablesHandover2!AH30</f>
        <v>185.1</v>
      </c>
      <c r="O12" s="37">
        <f>TablesHandover2!AI30</f>
        <v>188.3</v>
      </c>
    </row>
    <row r="13" spans="1:15">
      <c r="A13" s="26">
        <v>10000</v>
      </c>
      <c r="B13" s="19">
        <f>TablesHandover2!U31</f>
        <v>5.4398404608907602E-2</v>
      </c>
      <c r="C13" s="19">
        <f>TablesHandover2!V31</f>
        <v>5.540780141843972E-2</v>
      </c>
      <c r="D13" s="19">
        <f>TablesHandover2!W31</f>
        <v>0.65045424329714152</v>
      </c>
      <c r="E13" s="19">
        <f>TablesHandover2!X31</f>
        <v>0.65166962174940901</v>
      </c>
      <c r="F13" s="19">
        <f>TablesHandover2!Y31</f>
        <v>0.66548489548711132</v>
      </c>
      <c r="G13" s="19">
        <f>TablesHandover2!Z31</f>
        <v>0.66662972813238774</v>
      </c>
      <c r="I13" s="26">
        <v>10000</v>
      </c>
      <c r="J13" s="37">
        <f>TablesHandover2!U30</f>
        <v>147.30000000000001</v>
      </c>
      <c r="K13" s="37">
        <f>TablesHandover2!V30</f>
        <v>150</v>
      </c>
      <c r="L13" s="37">
        <f>TablesHandover2!W30</f>
        <v>1761.3</v>
      </c>
      <c r="M13" s="37">
        <f>TablesHandover2!X30</f>
        <v>1764.2</v>
      </c>
      <c r="N13" s="37">
        <f>TablesHandover2!Y30</f>
        <v>1802</v>
      </c>
      <c r="O13" s="37">
        <f>TablesHandover2!Z30</f>
        <v>1804.7</v>
      </c>
    </row>
    <row r="14" spans="1:15">
      <c r="A14" s="26">
        <v>50000</v>
      </c>
      <c r="B14" s="19">
        <f>TablesHandover2!L31</f>
        <v>4.8578925971098058E-2</v>
      </c>
      <c r="C14" s="19">
        <f>TablesHandover2!M31</f>
        <v>5.0914369940227092E-2</v>
      </c>
      <c r="D14" s="19">
        <f>TablesHandover2!N31</f>
        <v>0.63955353512954138</v>
      </c>
      <c r="E14" s="19">
        <f>TablesHandover2!O31</f>
        <v>0.64302167971498614</v>
      </c>
      <c r="F14" s="19">
        <f>TablesHandover2!P31</f>
        <v>0.66611228147983881</v>
      </c>
      <c r="G14" s="19">
        <f>TablesHandover2!Q31</f>
        <v>0.66993059824755008</v>
      </c>
      <c r="I14" s="26">
        <v>50000</v>
      </c>
      <c r="J14" s="37">
        <f>TablesHandover2!L30</f>
        <v>657.2</v>
      </c>
      <c r="K14" s="37">
        <f>TablesHandover2!M30</f>
        <v>687.4</v>
      </c>
      <c r="L14" s="37">
        <f>TablesHandover2!N30</f>
        <v>8652.2000000000007</v>
      </c>
      <c r="M14" s="37">
        <f>TablesHandover2!O30</f>
        <v>8681.5</v>
      </c>
      <c r="N14" s="37">
        <f>TablesHandover2!P30</f>
        <v>9011.5</v>
      </c>
      <c r="O14" s="37">
        <f>TablesHandover2!Q30</f>
        <v>9044.7999999999993</v>
      </c>
    </row>
    <row r="15" spans="1:15">
      <c r="A15" s="26">
        <v>100000</v>
      </c>
      <c r="B15" s="19">
        <f>TablesHandover2!C31</f>
        <v>5.1971060473528931E-2</v>
      </c>
      <c r="C15" s="19">
        <f>TablesHandover2!D31</f>
        <v>5.2057079318013344E-2</v>
      </c>
      <c r="D15" s="19">
        <f>TablesHandover2!E31</f>
        <v>0.65214748484084739</v>
      </c>
      <c r="E15" s="19">
        <f>TablesHandover2!F31</f>
        <v>0.65225352112676049</v>
      </c>
      <c r="F15" s="19">
        <f>TablesHandover2!G31</f>
        <v>0.66461579516982694</v>
      </c>
      <c r="G15" s="19">
        <f>TablesHandover2!H31</f>
        <v>0.66474054855448483</v>
      </c>
      <c r="I15" s="26">
        <v>100000</v>
      </c>
      <c r="J15" s="37">
        <f>TablesHandover2!C30</f>
        <v>1402.2</v>
      </c>
      <c r="K15" s="37">
        <f>TablesHandover2!D30</f>
        <v>1404.5</v>
      </c>
      <c r="L15" s="37">
        <f>TablesHandover2!E30</f>
        <v>17595.2</v>
      </c>
      <c r="M15" s="37">
        <f>TablesHandover2!F30</f>
        <v>17597.8</v>
      </c>
      <c r="N15" s="37">
        <f>TablesHandover2!G30</f>
        <v>17931.599999999999</v>
      </c>
      <c r="O15" s="37">
        <f>TablesHandover2!H30</f>
        <v>17934.7</v>
      </c>
    </row>
    <row r="16" spans="1:15">
      <c r="J16" s="36"/>
      <c r="K16" s="36"/>
      <c r="L16" s="36"/>
      <c r="M16" s="36"/>
      <c r="N16" s="36"/>
      <c r="O16" s="36"/>
    </row>
    <row r="17" spans="3:13">
      <c r="D17" s="31" t="s">
        <v>134</v>
      </c>
      <c r="E17" s="31"/>
    </row>
    <row r="18" spans="3:13" ht="14.4" customHeight="1">
      <c r="C18" s="26"/>
      <c r="D18" s="34" t="s">
        <v>7</v>
      </c>
      <c r="E18" s="34"/>
      <c r="K18" s="31"/>
      <c r="L18" s="31" t="s">
        <v>134</v>
      </c>
      <c r="M18" s="31"/>
    </row>
    <row r="19" spans="3:13" ht="28.8">
      <c r="C19" s="26" t="s">
        <v>130</v>
      </c>
      <c r="D19" s="26" t="s">
        <v>131</v>
      </c>
      <c r="E19" s="26" t="s">
        <v>132</v>
      </c>
      <c r="L19" s="52" t="s">
        <v>7</v>
      </c>
      <c r="M19" s="52"/>
    </row>
    <row r="20" spans="3:13" ht="28.8">
      <c r="C20" s="26">
        <v>1000</v>
      </c>
      <c r="D20" s="19">
        <f>TablesHandover2!AH47</f>
        <v>0.36583261432269198</v>
      </c>
      <c r="E20" s="19">
        <f>TablesHandover2!AI47</f>
        <v>0.37100397442543626</v>
      </c>
      <c r="K20" s="26" t="s">
        <v>130</v>
      </c>
      <c r="L20" s="26" t="s">
        <v>131</v>
      </c>
      <c r="M20" s="26" t="s">
        <v>132</v>
      </c>
    </row>
    <row r="21" spans="3:13">
      <c r="C21" s="26">
        <v>10000</v>
      </c>
      <c r="D21" s="19">
        <f>TablesHandover2!Y47</f>
        <v>0.35782857932177636</v>
      </c>
      <c r="E21" s="19">
        <f>TablesHandover2!Z47</f>
        <v>0.358413345306348</v>
      </c>
      <c r="K21" s="26">
        <v>1000</v>
      </c>
      <c r="L21" s="37">
        <f>TablesHandover2!AH46</f>
        <v>212</v>
      </c>
      <c r="M21" s="37">
        <f>TablesHandover2!AI46</f>
        <v>214.7</v>
      </c>
    </row>
    <row r="22" spans="3:13">
      <c r="C22" s="26">
        <v>50000</v>
      </c>
      <c r="D22" s="19">
        <f>TablesHandover2!P47</f>
        <v>0.35363992347907763</v>
      </c>
      <c r="E22" s="19">
        <f>TablesHandover2!Q47</f>
        <v>0.35373825482497484</v>
      </c>
      <c r="K22" s="26">
        <v>10000</v>
      </c>
      <c r="L22" s="37">
        <f>TablesHandover2!Y46</f>
        <v>2072.4</v>
      </c>
      <c r="M22" s="37">
        <f>TablesHandover2!Z46</f>
        <v>2075.5</v>
      </c>
    </row>
    <row r="23" spans="3:13">
      <c r="C23" s="26">
        <v>100000</v>
      </c>
      <c r="D23" s="19">
        <f>TablesHandover2!G47</f>
        <v>0.34811045884045505</v>
      </c>
      <c r="E23" s="19">
        <f>TablesHandover2!H47</f>
        <v>0.34815611852240774</v>
      </c>
      <c r="K23" s="26">
        <v>50000</v>
      </c>
      <c r="L23" s="37">
        <f>TablesHandover2!P46</f>
        <v>10241.200000000001</v>
      </c>
      <c r="M23" s="37">
        <f>TablesHandover2!Q46</f>
        <v>10243.799999999999</v>
      </c>
    </row>
    <row r="24" spans="3:13">
      <c r="D24" s="29"/>
      <c r="E24" s="29"/>
      <c r="K24" s="26">
        <v>100000</v>
      </c>
      <c r="L24" s="37">
        <f>TablesHandover2!G46</f>
        <v>20155.7</v>
      </c>
      <c r="M24" s="37">
        <f>TablesHandover2!H46</f>
        <v>20158.099999999999</v>
      </c>
    </row>
    <row r="25" spans="3:13">
      <c r="D25" s="31" t="s">
        <v>135</v>
      </c>
      <c r="E25" s="31"/>
      <c r="K25" s="29"/>
      <c r="L25" s="29"/>
      <c r="M25" s="29"/>
    </row>
    <row r="26" spans="3:13" ht="14.4" customHeight="1">
      <c r="C26" s="26"/>
      <c r="D26" s="34" t="s">
        <v>7</v>
      </c>
      <c r="E26" s="34"/>
      <c r="K26" s="31"/>
      <c r="L26" s="31" t="s">
        <v>135</v>
      </c>
      <c r="M26" s="31"/>
    </row>
    <row r="27" spans="3:13" ht="28.8">
      <c r="C27" s="26" t="s">
        <v>130</v>
      </c>
      <c r="D27" s="26" t="s">
        <v>131</v>
      </c>
      <c r="E27" s="26" t="s">
        <v>132</v>
      </c>
      <c r="L27" s="52" t="s">
        <v>7</v>
      </c>
      <c r="M27" s="52"/>
    </row>
    <row r="28" spans="3:13" ht="28.8">
      <c r="C28" s="26">
        <v>1000</v>
      </c>
      <c r="D28" s="19">
        <f>TablesHandover2!AH63</f>
        <v>0.21595725078312142</v>
      </c>
      <c r="E28" s="19">
        <f>TablesHandover2!AI63</f>
        <v>0.2188912461950005</v>
      </c>
      <c r="K28" s="26" t="s">
        <v>130</v>
      </c>
      <c r="L28" s="26" t="s">
        <v>131</v>
      </c>
      <c r="M28" s="26" t="s">
        <v>132</v>
      </c>
    </row>
    <row r="29" spans="3:13">
      <c r="C29" s="26">
        <v>10000</v>
      </c>
      <c r="D29" s="19">
        <f>TablesHandover2!Y63</f>
        <v>0.20245681665175733</v>
      </c>
      <c r="E29" s="19">
        <f>TablesHandover2!Z63</f>
        <v>0.20268026784231982</v>
      </c>
      <c r="K29" s="26">
        <v>1000</v>
      </c>
      <c r="L29" s="37">
        <f>TablesHandover2!AH62</f>
        <v>234.4</v>
      </c>
      <c r="M29" s="37">
        <f>TablesHandover2!AI62</f>
        <v>237.3</v>
      </c>
    </row>
    <row r="30" spans="3:13">
      <c r="C30" s="26">
        <v>50000</v>
      </c>
      <c r="D30" s="19">
        <f>TablesHandover2!P63</f>
        <v>0.20194179414841698</v>
      </c>
      <c r="E30" s="19">
        <f>TablesHandover2!Q63</f>
        <v>0.2019798326460196</v>
      </c>
      <c r="K30" s="26">
        <v>10000</v>
      </c>
      <c r="L30" s="37">
        <f>TablesHandover2!Y62</f>
        <v>2195.3000000000002</v>
      </c>
      <c r="M30" s="37">
        <f>TablesHandover2!Z62</f>
        <v>2197.5</v>
      </c>
    </row>
    <row r="31" spans="3:13">
      <c r="C31" s="26">
        <v>100000</v>
      </c>
      <c r="D31" s="19">
        <f>TablesHandover2!G63</f>
        <v>0.24474330630160759</v>
      </c>
      <c r="E31" s="19">
        <f>TablesHandover2!H63</f>
        <v>0.24477328114614874</v>
      </c>
      <c r="K31" s="26">
        <v>50000</v>
      </c>
      <c r="L31" s="37">
        <f>TablesHandover2!P62</f>
        <v>10944.7</v>
      </c>
      <c r="M31" s="37">
        <f>TablesHandover2!Q62</f>
        <v>10946.6</v>
      </c>
    </row>
    <row r="32" spans="3:13">
      <c r="K32" s="26">
        <v>100000</v>
      </c>
      <c r="L32" s="37">
        <f>TablesHandover2!G62</f>
        <v>22094.1</v>
      </c>
      <c r="M32" s="37">
        <f>TablesHandover2!H62</f>
        <v>22096.5</v>
      </c>
    </row>
    <row r="33" spans="3:15">
      <c r="C33" s="35" t="s">
        <v>137</v>
      </c>
      <c r="D33" s="35"/>
      <c r="E33" s="35"/>
      <c r="L33" s="36"/>
      <c r="M33" s="36"/>
    </row>
    <row r="34" spans="3:15" ht="17.399999999999999" customHeight="1">
      <c r="C34" s="53" t="s">
        <v>130</v>
      </c>
      <c r="D34" s="34" t="s">
        <v>7</v>
      </c>
      <c r="E34" s="34"/>
      <c r="K34" s="35" t="s">
        <v>137</v>
      </c>
      <c r="L34" s="35"/>
      <c r="M34" s="35"/>
    </row>
    <row r="35" spans="3:15" ht="28.8">
      <c r="C35" s="54"/>
      <c r="D35" s="26" t="s">
        <v>131</v>
      </c>
      <c r="E35" s="26" t="s">
        <v>132</v>
      </c>
      <c r="K35" s="53" t="s">
        <v>130</v>
      </c>
      <c r="L35" s="52" t="s">
        <v>7</v>
      </c>
      <c r="M35" s="52"/>
    </row>
    <row r="36" spans="3:15" ht="28.8">
      <c r="C36" s="26">
        <v>1000</v>
      </c>
      <c r="D36" s="19">
        <f>TablesHandover2!AH79</f>
        <v>8.0597207859358838E-2</v>
      </c>
      <c r="E36" s="19">
        <f>TablesHandover2!AI79</f>
        <v>8.1621429264663065E-2</v>
      </c>
      <c r="K36" s="54"/>
      <c r="L36" s="26" t="s">
        <v>131</v>
      </c>
      <c r="M36" s="26" t="s">
        <v>132</v>
      </c>
    </row>
    <row r="37" spans="3:15">
      <c r="C37" s="26">
        <v>10000</v>
      </c>
      <c r="D37" s="19">
        <f>TablesHandover2!Y79</f>
        <v>7.9003528845812368E-2</v>
      </c>
      <c r="E37" s="19">
        <f>TablesHandover2!Z79</f>
        <v>7.9092159559834938E-2</v>
      </c>
      <c r="K37" s="26">
        <v>1000</v>
      </c>
      <c r="L37" s="37">
        <f>TablesHandover2!AH78</f>
        <v>249.4</v>
      </c>
      <c r="M37" s="37">
        <f>TablesHandover2!AI78</f>
        <v>252.3</v>
      </c>
    </row>
    <row r="38" spans="3:15">
      <c r="C38" s="26">
        <v>50000</v>
      </c>
      <c r="D38" s="19">
        <f>TablesHandover2!P79</f>
        <v>7.76657581668109E-2</v>
      </c>
      <c r="E38" s="19">
        <f>TablesHandover2!Q79</f>
        <v>7.7684406734340766E-2</v>
      </c>
      <c r="K38" s="26">
        <v>10000</v>
      </c>
      <c r="L38" s="37">
        <f>TablesHandover2!Y78</f>
        <v>2447</v>
      </c>
      <c r="M38" s="37">
        <f>TablesHandover2!Z78</f>
        <v>2449.5</v>
      </c>
    </row>
    <row r="39" spans="3:15">
      <c r="C39" s="26">
        <v>100000</v>
      </c>
      <c r="D39" s="19">
        <f>TablesHandover2!G79</f>
        <v>7.7936126345904522E-2</v>
      </c>
      <c r="E39" s="19">
        <f>TablesHandover2!H79</f>
        <v>7.7945079855079022E-2</v>
      </c>
      <c r="K39" s="26">
        <v>50000</v>
      </c>
      <c r="L39" s="37">
        <f>TablesHandover2!P78</f>
        <v>12025.3</v>
      </c>
      <c r="M39" s="37">
        <f>TablesHandover2!Q78</f>
        <v>12027.9</v>
      </c>
    </row>
    <row r="40" spans="3:15">
      <c r="K40" s="26">
        <v>100000</v>
      </c>
      <c r="L40" s="37">
        <f>TablesHandover2!G78</f>
        <v>24136</v>
      </c>
      <c r="M40" s="37">
        <f>TablesHandover2!H78</f>
        <v>24138.5</v>
      </c>
    </row>
    <row r="41" spans="3:15">
      <c r="J41" s="30"/>
      <c r="K41" s="30"/>
      <c r="L41" s="30"/>
      <c r="M41" s="30"/>
      <c r="N41" s="30"/>
      <c r="O41" s="30"/>
    </row>
    <row r="42" spans="3:15" ht="15.6">
      <c r="E42" s="32" t="s">
        <v>136</v>
      </c>
      <c r="F42" s="32"/>
      <c r="G42" s="32"/>
      <c r="H42" s="32"/>
      <c r="I42" s="32"/>
      <c r="J42" s="32"/>
      <c r="K42" s="32"/>
      <c r="L42" s="32"/>
    </row>
    <row r="43" spans="3:15">
      <c r="E43" s="27" t="s">
        <v>129</v>
      </c>
      <c r="F43" s="27"/>
      <c r="G43" s="27" t="s">
        <v>133</v>
      </c>
      <c r="H43" s="27"/>
      <c r="I43" s="27" t="s">
        <v>134</v>
      </c>
      <c r="J43" s="27"/>
      <c r="K43" s="27" t="s">
        <v>135</v>
      </c>
      <c r="L43" s="27"/>
      <c r="M43" s="27" t="s">
        <v>137</v>
      </c>
      <c r="N43" s="27"/>
    </row>
    <row r="44" spans="3:15" ht="28.8">
      <c r="D44" s="26" t="s">
        <v>130</v>
      </c>
      <c r="E44" s="26" t="s">
        <v>131</v>
      </c>
      <c r="F44" s="26" t="s">
        <v>132</v>
      </c>
      <c r="G44" s="26" t="s">
        <v>131</v>
      </c>
      <c r="H44" s="26" t="s">
        <v>132</v>
      </c>
      <c r="I44" s="26" t="s">
        <v>131</v>
      </c>
      <c r="J44" s="26" t="s">
        <v>132</v>
      </c>
      <c r="K44" s="26" t="s">
        <v>131</v>
      </c>
      <c r="L44" s="26" t="s">
        <v>132</v>
      </c>
      <c r="M44" s="26" t="s">
        <v>131</v>
      </c>
      <c r="N44" s="26" t="s">
        <v>132</v>
      </c>
    </row>
    <row r="45" spans="3:15">
      <c r="D45" s="26">
        <v>1000</v>
      </c>
      <c r="E45" s="28">
        <f>TablesHandover2!AB14</f>
        <v>170.9</v>
      </c>
      <c r="F45" s="28">
        <f>TablesHandover2!AC14</f>
        <v>170.6</v>
      </c>
      <c r="G45" s="28">
        <f>TablesHandover2!AB30</f>
        <v>272.5</v>
      </c>
      <c r="H45" s="28">
        <f>TablesHandover2!AC30</f>
        <v>272.10000000000002</v>
      </c>
      <c r="I45" s="28">
        <f>TablesHandover2!AB46</f>
        <v>579.5</v>
      </c>
      <c r="J45" s="28">
        <f>TablesHandover2!AC46</f>
        <v>578.70000000000005</v>
      </c>
      <c r="K45" s="28">
        <f>TablesHandover2!AB62</f>
        <v>1085.4000000000001</v>
      </c>
      <c r="L45" s="28">
        <f>TablesHandover2!AC62</f>
        <v>1084.0999999999999</v>
      </c>
      <c r="M45" s="28">
        <f>TablesHandover2!AB78</f>
        <v>3094.4</v>
      </c>
      <c r="N45" s="28">
        <f>TablesHandover2!AC78</f>
        <v>3091.1</v>
      </c>
    </row>
    <row r="46" spans="3:15">
      <c r="D46" s="26">
        <v>10000</v>
      </c>
      <c r="E46" s="28">
        <f>TablesHandover2!S14</f>
        <v>1684.7</v>
      </c>
      <c r="F46" s="28">
        <f>TablesHandover2!T14</f>
        <v>1683.8</v>
      </c>
      <c r="G46" s="28">
        <f>TablesHandover2!S30</f>
        <v>2707.8</v>
      </c>
      <c r="H46" s="28">
        <f>TablesHandover2!T30</f>
        <v>2707.2</v>
      </c>
      <c r="I46" s="28">
        <f>TablesHandover2!S46</f>
        <v>5791.6</v>
      </c>
      <c r="J46" s="28">
        <f>TablesHandover2!T46</f>
        <v>5790.8</v>
      </c>
      <c r="K46" s="28">
        <f>TablesHandover2!S62</f>
        <v>10843.3</v>
      </c>
      <c r="L46" s="28">
        <f>TablesHandover2!T62</f>
        <v>10842.2</v>
      </c>
      <c r="M46" s="28">
        <f>TablesHandover2!S78</f>
        <v>30973.3</v>
      </c>
      <c r="N46" s="28">
        <f>TablesHandover2!T78</f>
        <v>30970.2</v>
      </c>
    </row>
    <row r="47" spans="3:15">
      <c r="D47" s="26">
        <v>50000</v>
      </c>
      <c r="E47" s="28">
        <f>TablesHandover2!J14</f>
        <v>8395</v>
      </c>
      <c r="F47" s="28">
        <f>TablesHandover2!K14</f>
        <v>8394.2999999999993</v>
      </c>
      <c r="G47" s="28">
        <f>TablesHandover2!J30</f>
        <v>13528.5</v>
      </c>
      <c r="H47" s="28">
        <f>TablesHandover2!K30</f>
        <v>13501.1</v>
      </c>
      <c r="I47" s="28">
        <f>TablesHandover2!J46</f>
        <v>28959.4</v>
      </c>
      <c r="J47" s="28">
        <f>TablesHandover2!K46</f>
        <v>28958.7</v>
      </c>
      <c r="K47" s="28">
        <f>TablesHandover2!J62</f>
        <v>54197.3</v>
      </c>
      <c r="L47" s="28">
        <f>TablesHandover2!K62</f>
        <v>54196.5</v>
      </c>
      <c r="M47" s="28">
        <f>TablesHandover2!J78</f>
        <v>154834</v>
      </c>
      <c r="N47" s="28">
        <f>TablesHandover2!K78</f>
        <v>154830.29999999999</v>
      </c>
    </row>
    <row r="48" spans="3:15">
      <c r="D48" s="26">
        <v>100000</v>
      </c>
      <c r="E48" s="28">
        <f>TablesHandover2!A14</f>
        <v>16778</v>
      </c>
      <c r="F48" s="28">
        <f>TablesHandover2!B14</f>
        <v>16777.099999999999</v>
      </c>
      <c r="G48" s="28">
        <f>TablesHandover2!A30</f>
        <v>26980.400000000001</v>
      </c>
      <c r="H48" s="28">
        <f>TablesHandover2!B30</f>
        <v>26980</v>
      </c>
      <c r="I48" s="28">
        <f>TablesHandover2!A46</f>
        <v>57900.3</v>
      </c>
      <c r="J48" s="28">
        <f>TablesHandover2!B46</f>
        <v>57899.6</v>
      </c>
      <c r="K48" s="28">
        <f>TablesHandover2!A62</f>
        <v>90274.583333333328</v>
      </c>
      <c r="L48" s="28">
        <f>TablesHandover2!B62</f>
        <v>90273.333333333328</v>
      </c>
      <c r="M48" s="28">
        <f>TablesHandover2!A78</f>
        <v>309689.5</v>
      </c>
      <c r="N48" s="28">
        <f>TablesHandover2!B78</f>
        <v>309686</v>
      </c>
    </row>
    <row r="49" spans="4:12">
      <c r="D49" s="28"/>
      <c r="E49" s="28"/>
      <c r="F49" s="28"/>
      <c r="G49" s="28"/>
      <c r="H49" s="28"/>
      <c r="I49" s="28"/>
      <c r="J49" s="28"/>
      <c r="K49" s="28"/>
      <c r="L49" s="28"/>
    </row>
  </sheetData>
  <mergeCells count="13">
    <mergeCell ref="N10:O10"/>
    <mergeCell ref="L35:M35"/>
    <mergeCell ref="C34:C35"/>
    <mergeCell ref="K35:K36"/>
    <mergeCell ref="D2:E2"/>
    <mergeCell ref="L2:M2"/>
    <mergeCell ref="L27:M27"/>
    <mergeCell ref="L19:M19"/>
    <mergeCell ref="B10:C10"/>
    <mergeCell ref="D10:E10"/>
    <mergeCell ref="F10:G10"/>
    <mergeCell ref="J10:K10"/>
    <mergeCell ref="L10:M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A7A5-9629-465F-B0C8-8926E1870CD9}">
  <dimension ref="A1:W33"/>
  <sheetViews>
    <sheetView tabSelected="1" workbookViewId="0">
      <selection activeCell="V7" sqref="V7:W7"/>
    </sheetView>
  </sheetViews>
  <sheetFormatPr defaultRowHeight="14.4"/>
  <sheetData>
    <row r="1" spans="1:23">
      <c r="A1" s="35" t="s">
        <v>129</v>
      </c>
      <c r="B1" s="35"/>
      <c r="C1" s="35"/>
      <c r="F1" s="31" t="s">
        <v>133</v>
      </c>
      <c r="G1" s="31"/>
      <c r="H1" s="31"/>
      <c r="I1" s="31"/>
      <c r="J1" s="31"/>
      <c r="K1" s="31"/>
      <c r="M1" s="31"/>
      <c r="N1" s="31" t="s">
        <v>134</v>
      </c>
      <c r="O1" s="31"/>
      <c r="Q1" s="31"/>
      <c r="R1" s="31" t="s">
        <v>135</v>
      </c>
      <c r="S1" s="31"/>
      <c r="U1" s="35" t="s">
        <v>137</v>
      </c>
      <c r="V1" s="35"/>
      <c r="W1" s="35"/>
    </row>
    <row r="2" spans="1:23" ht="28.8">
      <c r="A2" s="33" t="s">
        <v>130</v>
      </c>
      <c r="B2" s="52" t="s">
        <v>7</v>
      </c>
      <c r="C2" s="52"/>
      <c r="F2" s="51" t="s">
        <v>5</v>
      </c>
      <c r="G2" s="51"/>
      <c r="H2" s="51" t="s">
        <v>6</v>
      </c>
      <c r="I2" s="51"/>
      <c r="J2" s="51" t="s">
        <v>7</v>
      </c>
      <c r="K2" s="51"/>
      <c r="N2" s="52" t="s">
        <v>7</v>
      </c>
      <c r="O2" s="52"/>
      <c r="R2" s="52" t="s">
        <v>7</v>
      </c>
      <c r="S2" s="52"/>
      <c r="U2" s="53" t="s">
        <v>130</v>
      </c>
      <c r="V2" s="52" t="s">
        <v>7</v>
      </c>
      <c r="W2" s="52"/>
    </row>
    <row r="3" spans="1:23" ht="28.8">
      <c r="A3" s="26"/>
      <c r="B3" s="26" t="s">
        <v>131</v>
      </c>
      <c r="C3" s="26" t="s">
        <v>132</v>
      </c>
      <c r="E3" s="26" t="s">
        <v>130</v>
      </c>
      <c r="F3" s="26" t="s">
        <v>131</v>
      </c>
      <c r="G3" s="26" t="s">
        <v>132</v>
      </c>
      <c r="H3" s="26" t="s">
        <v>131</v>
      </c>
      <c r="I3" s="26" t="s">
        <v>132</v>
      </c>
      <c r="J3" s="26" t="s">
        <v>131</v>
      </c>
      <c r="K3" s="26" t="s">
        <v>132</v>
      </c>
      <c r="M3" s="26" t="s">
        <v>130</v>
      </c>
      <c r="N3" s="26" t="s">
        <v>131</v>
      </c>
      <c r="O3" s="26" t="s">
        <v>132</v>
      </c>
      <c r="Q3" s="26" t="s">
        <v>130</v>
      </c>
      <c r="R3" s="26" t="s">
        <v>131</v>
      </c>
      <c r="S3" s="26" t="s">
        <v>132</v>
      </c>
      <c r="U3" s="54"/>
      <c r="V3" s="26" t="s">
        <v>131</v>
      </c>
      <c r="W3" s="26" t="s">
        <v>132</v>
      </c>
    </row>
    <row r="4" spans="1:23">
      <c r="A4" s="26">
        <v>1000</v>
      </c>
      <c r="B4" s="28">
        <f>(SUM(TablesHandover!AH4:AH13)/10)</f>
        <v>339.8</v>
      </c>
      <c r="C4" s="28">
        <f>(SUM(TablesHandover!AI4:AI13)/10)</f>
        <v>342</v>
      </c>
      <c r="E4" s="26">
        <v>1000</v>
      </c>
      <c r="F4" s="28">
        <f>(SUM(TablesHandover!AD19)/10)</f>
        <v>29</v>
      </c>
      <c r="G4" s="28">
        <f>(SUM(TablesHandover!AE19)/10)</f>
        <v>29.3</v>
      </c>
      <c r="H4" s="28">
        <f>(SUM(TablesHandover!AF19)/10)</f>
        <v>44.7</v>
      </c>
      <c r="I4" s="28">
        <f>(SUM(TablesHandover!AG19)/10)</f>
        <v>45</v>
      </c>
      <c r="J4" s="28">
        <f>(SUM(TablesHandover!AH19)/10)</f>
        <v>46.6</v>
      </c>
      <c r="K4" s="28">
        <f>(SUM(TablesHandover!AI19)/10)</f>
        <v>46.8</v>
      </c>
      <c r="M4" s="26">
        <v>1000</v>
      </c>
      <c r="N4" s="28">
        <f>(SUM(TablesHandover!AH34:AH43)/10)</f>
        <v>791.5</v>
      </c>
      <c r="O4" s="28">
        <f>(SUM(TablesHandover!AI34:AI43)/10)</f>
        <v>793.4</v>
      </c>
      <c r="Q4" s="26">
        <v>1000</v>
      </c>
      <c r="R4" s="28">
        <f>(SUM(TablesHandover!AH49:AH58)/10)</f>
        <v>1319.8</v>
      </c>
      <c r="S4" s="28">
        <f>(SUM(TablesHandover!AI49:AI58)/10)</f>
        <v>1321.4</v>
      </c>
      <c r="U4" s="26">
        <v>1000</v>
      </c>
      <c r="V4" s="28">
        <f>(SUM(TablesHandover!AH64:AH73)/10)</f>
        <v>3343.8</v>
      </c>
      <c r="W4" s="28">
        <f>(SUM(TablesHandover!AI64:AI73)/10)</f>
        <v>3343.4</v>
      </c>
    </row>
    <row r="5" spans="1:23">
      <c r="A5" s="26">
        <v>10000</v>
      </c>
      <c r="B5" s="28">
        <f>(SUM(TablesHandover!Y4:Y13)/10)</f>
        <v>3429.1</v>
      </c>
      <c r="C5" s="28">
        <f>(SUM(TablesHandover!Z4:Z13)/10)</f>
        <v>3432</v>
      </c>
      <c r="E5" s="26">
        <v>10000</v>
      </c>
      <c r="F5" s="28">
        <f>(SUM(TablesHandover!U19:U28)/10)</f>
        <v>2855.1</v>
      </c>
      <c r="G5" s="28">
        <f>(SUM(TablesHandover!V19:V28)/10)</f>
        <v>2857.2</v>
      </c>
      <c r="H5" s="28">
        <f>(SUM(TablesHandover!W19:W28)/10)</f>
        <v>4469.1000000000004</v>
      </c>
      <c r="I5" s="28">
        <f>(SUM(TablesHandover!X19:X28)/10)</f>
        <v>4471.3999999999996</v>
      </c>
      <c r="J5" s="28">
        <f>(SUM(TablesHandover!Y19:Y28)/10)</f>
        <v>4509.8</v>
      </c>
      <c r="K5" s="28">
        <f>(SUM(TablesHandover!Z19:Z28)/10)</f>
        <v>4511.8999999999996</v>
      </c>
      <c r="M5" s="26">
        <v>10000</v>
      </c>
      <c r="N5" s="28">
        <f>(SUM(TablesHandover!Y34:Y43)/10)</f>
        <v>7864</v>
      </c>
      <c r="O5" s="28">
        <f>(SUM(TablesHandover!Z34:Z43)/10)</f>
        <v>7866.3</v>
      </c>
      <c r="Q5" s="26">
        <v>10000</v>
      </c>
      <c r="R5" s="28">
        <f>(SUM(TablesHandover!Y49:Y58)/10)</f>
        <v>13038.6</v>
      </c>
      <c r="S5" s="28">
        <f>(SUM(TablesHandover!Z49:Z58)/10)</f>
        <v>13039.7</v>
      </c>
      <c r="U5" s="26">
        <v>10000</v>
      </c>
      <c r="V5" s="28">
        <f>(SUM(TablesHandover!Y64:Y73)/10)</f>
        <v>33420.300000000003</v>
      </c>
      <c r="W5" s="28">
        <f>(SUM(TablesHandover!Z64:Z73)/10)</f>
        <v>33419.699999999997</v>
      </c>
    </row>
    <row r="6" spans="1:23">
      <c r="A6" s="26">
        <v>50000</v>
      </c>
      <c r="B6" s="28">
        <f>(SUM(TablesHandover!P4:P13)/10)</f>
        <v>17024.3</v>
      </c>
      <c r="C6" s="28">
        <f>(SUM(TablesHandover!Q4:Q13)/10)</f>
        <v>17026.400000000001</v>
      </c>
      <c r="E6" s="26">
        <v>50000</v>
      </c>
      <c r="F6" s="28">
        <f>(SUM(TablesHandover!L19:L28)/10)</f>
        <v>14185.7</v>
      </c>
      <c r="G6" s="28">
        <f>(SUM(TablesHandover!M19:M28)/10)</f>
        <v>14188.5</v>
      </c>
      <c r="H6" s="28">
        <f>(SUM(TablesHandover!N19:N28)/10)</f>
        <v>22180.7</v>
      </c>
      <c r="I6" s="28">
        <f>(SUM(TablesHandover!O19:O28)/10)</f>
        <v>22182.6</v>
      </c>
      <c r="J6" s="28">
        <f>(SUM(TablesHandover!P19:P28)/10)</f>
        <v>22540</v>
      </c>
      <c r="K6" s="28">
        <f>(SUM(TablesHandover!Q19:Q28)/10)</f>
        <v>22545.9</v>
      </c>
      <c r="M6" s="26">
        <v>50000</v>
      </c>
      <c r="N6" s="28">
        <f>(SUM(TablesHandover!P34:P43)/10)</f>
        <v>39200.6</v>
      </c>
      <c r="O6" s="28">
        <f>(SUM(TablesHandover!Q34:Q43)/10)</f>
        <v>39202.5</v>
      </c>
      <c r="Q6" s="26">
        <v>50000</v>
      </c>
      <c r="R6" s="28">
        <f>(SUM(TablesHandover!P49:P58)/10)</f>
        <v>65142</v>
      </c>
      <c r="S6" s="28">
        <f>(SUM(TablesHandover!Q49:Q58)/10)</f>
        <v>65143.1</v>
      </c>
      <c r="U6" s="26">
        <v>50000</v>
      </c>
      <c r="V6" s="28">
        <f>(SUM(TablesHandover!P64:P73)/10)</f>
        <v>166859.29999999999</v>
      </c>
      <c r="W6" s="28">
        <f>(SUM(TablesHandover!Q64:Q73)/10)</f>
        <v>166858.20000000001</v>
      </c>
    </row>
    <row r="7" spans="1:23">
      <c r="A7" s="26">
        <v>100000</v>
      </c>
      <c r="B7" s="28">
        <f>(SUM(TablesHandover!G4:G13)/10)</f>
        <v>33886.300000000003</v>
      </c>
      <c r="C7" s="28">
        <f>(SUM(TablesHandover!H4:H13)/10)</f>
        <v>33888.300000000003</v>
      </c>
      <c r="E7" s="26">
        <v>100000</v>
      </c>
      <c r="F7" s="28">
        <f>(SUM(TablesHandover!C19:C28)/10)</f>
        <v>28382.6</v>
      </c>
      <c r="G7" s="28">
        <f>(SUM(TablesHandover!D19:D28)/10)</f>
        <v>28384.5</v>
      </c>
      <c r="H7" s="28">
        <f>(SUM(TablesHandover!E19:E28)/10)</f>
        <v>44575.6</v>
      </c>
      <c r="I7" s="28">
        <f>(SUM(TablesHandover!F19:F28)/10)</f>
        <v>44577.8</v>
      </c>
      <c r="J7" s="28">
        <f>(SUM(TablesHandover!G19:G28)/10)</f>
        <v>44912</v>
      </c>
      <c r="K7" s="28">
        <f>(SUM(TablesHandover!H19:H28)/10)</f>
        <v>44914.7</v>
      </c>
      <c r="M7" s="26">
        <v>100000</v>
      </c>
      <c r="N7" s="28">
        <f>(SUM(TablesHandover!G34:G43)/10)</f>
        <v>78056</v>
      </c>
      <c r="O7" s="28">
        <f>(SUM(TablesHandover!H34:H43)/10)</f>
        <v>78057.7</v>
      </c>
      <c r="Q7" s="26">
        <v>100000</v>
      </c>
      <c r="R7" s="28">
        <f>(SUM(TablesHandover!G49:G58)/10)</f>
        <v>130423.6</v>
      </c>
      <c r="S7" s="28">
        <f>(SUM(TablesHandover!H49:H58)/10)</f>
        <v>130424.5</v>
      </c>
      <c r="U7" s="26">
        <v>100000</v>
      </c>
      <c r="V7" s="28">
        <f>(SUM(TablesHandover!G64:G65)/2)</f>
        <v>333825.5</v>
      </c>
      <c r="W7" s="28">
        <f>(SUM(TablesHandover!H64:H65)/2)</f>
        <v>333824.5</v>
      </c>
    </row>
    <row r="8" spans="1:23">
      <c r="D8" s="29"/>
      <c r="E8" s="29"/>
      <c r="F8" s="29"/>
      <c r="M8" s="29"/>
      <c r="N8" s="29"/>
      <c r="O8" s="29"/>
    </row>
    <row r="16" spans="1:23">
      <c r="C16" s="36"/>
      <c r="D16" s="36"/>
      <c r="E16" s="36"/>
      <c r="F16" s="36"/>
      <c r="G16" s="36"/>
      <c r="H16" s="36"/>
    </row>
    <row r="33" spans="5:6">
      <c r="E33" s="36"/>
      <c r="F33" s="36"/>
    </row>
  </sheetData>
  <mergeCells count="8">
    <mergeCell ref="U2:U3"/>
    <mergeCell ref="V2:W2"/>
    <mergeCell ref="B2:C2"/>
    <mergeCell ref="F2:G2"/>
    <mergeCell ref="H2:I2"/>
    <mergeCell ref="J2:K2"/>
    <mergeCell ref="N2:O2"/>
    <mergeCell ref="R2:S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72F7-74F7-4569-BCD9-7C175677665C}">
  <dimension ref="A1:D49"/>
  <sheetViews>
    <sheetView workbookViewId="0">
      <selection sqref="A1:D1"/>
    </sheetView>
  </sheetViews>
  <sheetFormatPr defaultRowHeight="14.4"/>
  <cols>
    <col min="1" max="1" width="17.21875" bestFit="1" customWidth="1"/>
    <col min="2" max="7" width="10.77734375" bestFit="1" customWidth="1"/>
  </cols>
  <sheetData>
    <row r="1" spans="1:4">
      <c r="A1" t="s">
        <v>187</v>
      </c>
      <c r="B1" t="s">
        <v>186</v>
      </c>
      <c r="C1" t="s">
        <v>185</v>
      </c>
      <c r="D1" t="s">
        <v>184</v>
      </c>
    </row>
    <row r="2" spans="1:4">
      <c r="A2" t="s">
        <v>161</v>
      </c>
      <c r="B2" s="39" t="s">
        <v>138</v>
      </c>
      <c r="C2" s="39" t="s">
        <v>138</v>
      </c>
      <c r="D2" s="40">
        <v>0</v>
      </c>
    </row>
    <row r="3" spans="1:4">
      <c r="A3" t="s">
        <v>162</v>
      </c>
      <c r="B3" s="39">
        <v>2.19</v>
      </c>
      <c r="C3" s="39">
        <v>-1.87</v>
      </c>
      <c r="D3" s="40">
        <v>0</v>
      </c>
    </row>
    <row r="4" spans="1:4">
      <c r="A4" t="s">
        <v>163</v>
      </c>
      <c r="B4" s="39">
        <v>1.84</v>
      </c>
      <c r="C4" s="39">
        <v>-1.58</v>
      </c>
      <c r="D4" s="40">
        <v>0</v>
      </c>
    </row>
    <row r="5" spans="1:4">
      <c r="A5" t="s">
        <v>164</v>
      </c>
      <c r="B5" s="39">
        <v>9</v>
      </c>
      <c r="C5" s="39">
        <v>-1.38</v>
      </c>
      <c r="D5" s="40">
        <v>0</v>
      </c>
    </row>
    <row r="6" spans="1:4">
      <c r="A6" t="s">
        <v>165</v>
      </c>
      <c r="B6" s="39">
        <v>1.4</v>
      </c>
      <c r="C6" s="39">
        <v>-1.44</v>
      </c>
      <c r="D6" s="40">
        <v>0</v>
      </c>
    </row>
    <row r="7" spans="1:4">
      <c r="A7" t="s">
        <v>166</v>
      </c>
      <c r="B7" s="39">
        <v>1.32</v>
      </c>
      <c r="C7" s="39">
        <v>-1.38</v>
      </c>
      <c r="D7" s="40">
        <v>0</v>
      </c>
    </row>
    <row r="8" spans="1:4">
      <c r="A8" t="s">
        <v>167</v>
      </c>
      <c r="B8" s="39">
        <v>0.81</v>
      </c>
      <c r="C8" s="39">
        <v>-0.85</v>
      </c>
      <c r="D8" s="40">
        <v>0</v>
      </c>
    </row>
    <row r="9" spans="1:4">
      <c r="A9" t="s">
        <v>168</v>
      </c>
      <c r="B9" s="39">
        <v>0.67</v>
      </c>
      <c r="C9" s="39">
        <v>-0.7</v>
      </c>
      <c r="D9" s="40">
        <v>0</v>
      </c>
    </row>
    <row r="10" spans="1:4">
      <c r="A10" t="s">
        <v>169</v>
      </c>
      <c r="B10" s="39">
        <v>0.67</v>
      </c>
      <c r="C10" s="39">
        <v>-0.7</v>
      </c>
      <c r="D10" s="40">
        <v>0</v>
      </c>
    </row>
    <row r="11" spans="1:4">
      <c r="A11" t="s">
        <v>170</v>
      </c>
      <c r="B11" s="39">
        <v>0.66</v>
      </c>
      <c r="C11" s="39">
        <v>-0.68</v>
      </c>
      <c r="D11" s="40">
        <v>0</v>
      </c>
    </row>
    <row r="12" spans="1:4">
      <c r="A12" t="s">
        <v>171</v>
      </c>
      <c r="B12" s="39">
        <v>9</v>
      </c>
      <c r="C12" s="39">
        <v>-0.67</v>
      </c>
      <c r="D12" s="40">
        <v>0</v>
      </c>
    </row>
    <row r="13" spans="1:4">
      <c r="A13" t="s">
        <v>172</v>
      </c>
      <c r="B13" s="39">
        <v>0.69</v>
      </c>
      <c r="C13" s="39">
        <v>-0.67</v>
      </c>
      <c r="D13" s="40">
        <v>0</v>
      </c>
    </row>
    <row r="14" spans="1:4">
      <c r="A14" t="s">
        <v>173</v>
      </c>
      <c r="B14" s="39">
        <v>0.69</v>
      </c>
      <c r="C14" s="39">
        <v>-0.68</v>
      </c>
      <c r="D14" s="40">
        <v>0</v>
      </c>
    </row>
    <row r="15" spans="1:4">
      <c r="A15" t="s">
        <v>174</v>
      </c>
      <c r="B15" s="39">
        <v>0.69</v>
      </c>
      <c r="C15" s="39">
        <v>-0.68</v>
      </c>
      <c r="D15" s="40">
        <v>0</v>
      </c>
    </row>
    <row r="16" spans="1:4">
      <c r="A16" t="s">
        <v>175</v>
      </c>
      <c r="B16" s="39">
        <v>0.67</v>
      </c>
      <c r="C16" s="39">
        <v>-0.7</v>
      </c>
      <c r="D16" s="40">
        <v>0</v>
      </c>
    </row>
    <row r="17" spans="1:4">
      <c r="A17" t="s">
        <v>176</v>
      </c>
      <c r="B17" s="39">
        <v>0.59</v>
      </c>
      <c r="C17" s="39">
        <v>-0.77</v>
      </c>
      <c r="D17" s="40">
        <v>0</v>
      </c>
    </row>
    <row r="18" spans="1:4">
      <c r="A18" t="s">
        <v>177</v>
      </c>
      <c r="B18" s="39">
        <v>0.62</v>
      </c>
      <c r="C18" s="39">
        <v>-0.81</v>
      </c>
      <c r="D18" s="40">
        <v>0</v>
      </c>
    </row>
    <row r="19" spans="1:4">
      <c r="A19" t="s">
        <v>178</v>
      </c>
      <c r="B19" s="39">
        <v>1.04</v>
      </c>
      <c r="C19" s="39">
        <v>-1.39</v>
      </c>
      <c r="D19" s="40">
        <v>0</v>
      </c>
    </row>
    <row r="20" spans="1:4">
      <c r="A20" t="s">
        <v>179</v>
      </c>
      <c r="B20" s="39">
        <v>1.17</v>
      </c>
      <c r="C20" s="39">
        <v>-1.57</v>
      </c>
      <c r="D20" s="40">
        <v>0</v>
      </c>
    </row>
    <row r="21" spans="1:4">
      <c r="A21" t="s">
        <v>180</v>
      </c>
      <c r="B21" s="39">
        <v>1.18</v>
      </c>
      <c r="C21" s="39">
        <v>-1.58</v>
      </c>
      <c r="D21" s="40">
        <v>0</v>
      </c>
    </row>
    <row r="22" spans="1:4">
      <c r="A22" t="s">
        <v>181</v>
      </c>
      <c r="B22" s="39">
        <v>1.2</v>
      </c>
      <c r="C22" s="39">
        <v>-1.6</v>
      </c>
      <c r="D22" s="40">
        <v>0</v>
      </c>
    </row>
    <row r="23" spans="1:4">
      <c r="A23" t="s">
        <v>182</v>
      </c>
      <c r="B23" s="39">
        <v>1.19</v>
      </c>
      <c r="C23" s="39">
        <v>-1.6</v>
      </c>
      <c r="D23" s="40">
        <v>0</v>
      </c>
    </row>
    <row r="24" spans="1:4">
      <c r="A24" t="s">
        <v>183</v>
      </c>
      <c r="B24" s="39">
        <v>1.17</v>
      </c>
      <c r="C24" s="39">
        <v>-1.58</v>
      </c>
      <c r="D24" s="40">
        <v>0</v>
      </c>
    </row>
    <row r="26" spans="1:4">
      <c r="A26" t="s">
        <v>159</v>
      </c>
      <c r="B26" t="s">
        <v>160</v>
      </c>
    </row>
    <row r="27" spans="1:4">
      <c r="A27" s="40">
        <v>0</v>
      </c>
      <c r="B27" s="43" t="s">
        <v>138</v>
      </c>
    </row>
    <row r="28" spans="1:4">
      <c r="A28" s="40">
        <f>SUM(A3-A2)/1000</f>
        <v>999.71</v>
      </c>
      <c r="B28" s="44">
        <v>2.19</v>
      </c>
    </row>
    <row r="29" spans="1:4">
      <c r="A29" s="40">
        <f t="shared" ref="A29:A49" si="0">SUM(A4-A3)/1000</f>
        <v>1000.07</v>
      </c>
      <c r="B29" s="43">
        <v>1.84</v>
      </c>
    </row>
    <row r="30" spans="1:4">
      <c r="A30" s="40">
        <f t="shared" si="0"/>
        <v>1000.14</v>
      </c>
      <c r="B30" s="45">
        <v>9</v>
      </c>
    </row>
    <row r="31" spans="1:4">
      <c r="A31" s="40">
        <f t="shared" si="0"/>
        <v>1000.21</v>
      </c>
      <c r="B31" s="43">
        <v>1.4</v>
      </c>
    </row>
    <row r="32" spans="1:4">
      <c r="A32" s="40">
        <f t="shared" si="0"/>
        <v>999.97</v>
      </c>
      <c r="B32" s="44">
        <v>1.32</v>
      </c>
    </row>
    <row r="33" spans="1:2">
      <c r="A33" s="40">
        <f t="shared" si="0"/>
        <v>1000.07</v>
      </c>
      <c r="B33" s="43">
        <v>0.81</v>
      </c>
    </row>
    <row r="34" spans="1:2">
      <c r="A34" s="40">
        <f t="shared" si="0"/>
        <v>1000.11</v>
      </c>
      <c r="B34" s="44">
        <v>0.67</v>
      </c>
    </row>
    <row r="35" spans="1:2">
      <c r="A35" s="40">
        <f t="shared" si="0"/>
        <v>1000.11</v>
      </c>
      <c r="B35" s="43">
        <v>0.67</v>
      </c>
    </row>
    <row r="36" spans="1:2">
      <c r="A36" s="40">
        <f t="shared" si="0"/>
        <v>1000.16</v>
      </c>
      <c r="B36" s="44">
        <v>0.66</v>
      </c>
    </row>
    <row r="37" spans="1:2">
      <c r="A37" s="40">
        <f t="shared" si="0"/>
        <v>1000.13</v>
      </c>
      <c r="B37" s="46">
        <v>9</v>
      </c>
    </row>
    <row r="38" spans="1:2">
      <c r="A38" s="40">
        <f t="shared" si="0"/>
        <v>1000.07</v>
      </c>
      <c r="B38" s="44">
        <v>0.69</v>
      </c>
    </row>
    <row r="39" spans="1:2">
      <c r="A39" s="40">
        <f t="shared" si="0"/>
        <v>1000.11</v>
      </c>
      <c r="B39" s="43">
        <v>0.69</v>
      </c>
    </row>
    <row r="40" spans="1:2">
      <c r="A40" s="40">
        <f t="shared" si="0"/>
        <v>1000.37</v>
      </c>
      <c r="B40" s="44">
        <v>0.69</v>
      </c>
    </row>
    <row r="41" spans="1:2">
      <c r="A41" s="40">
        <f t="shared" si="0"/>
        <v>1000</v>
      </c>
      <c r="B41" s="43">
        <v>0.67</v>
      </c>
    </row>
    <row r="42" spans="1:2">
      <c r="A42" s="40">
        <f t="shared" si="0"/>
        <v>1000.28</v>
      </c>
      <c r="B42" s="44">
        <v>0.59</v>
      </c>
    </row>
    <row r="43" spans="1:2">
      <c r="A43" s="40">
        <f t="shared" si="0"/>
        <v>1000.08</v>
      </c>
      <c r="B43" s="43">
        <v>0.62</v>
      </c>
    </row>
    <row r="44" spans="1:2">
      <c r="A44" s="40">
        <f t="shared" si="0"/>
        <v>1000.11</v>
      </c>
      <c r="B44" s="44">
        <v>1.04</v>
      </c>
    </row>
    <row r="45" spans="1:2">
      <c r="A45" s="40">
        <f t="shared" si="0"/>
        <v>1000.09</v>
      </c>
      <c r="B45" s="43">
        <v>1.17</v>
      </c>
    </row>
    <row r="46" spans="1:2">
      <c r="A46" s="40">
        <f t="shared" si="0"/>
        <v>1000.12</v>
      </c>
      <c r="B46" s="44">
        <v>1.18</v>
      </c>
    </row>
    <row r="47" spans="1:2">
      <c r="A47" s="40">
        <f t="shared" si="0"/>
        <v>999.93</v>
      </c>
      <c r="B47" s="43">
        <v>1.2</v>
      </c>
    </row>
    <row r="48" spans="1:2">
      <c r="A48" s="40">
        <f t="shared" si="0"/>
        <v>999.96</v>
      </c>
      <c r="B48" s="44">
        <v>1.19</v>
      </c>
    </row>
    <row r="49" spans="1:2">
      <c r="A49" s="40">
        <f t="shared" si="0"/>
        <v>1000.44</v>
      </c>
      <c r="B49" s="43">
        <v>1.17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F1D3-B403-4109-B4C4-EB5B33329590}">
  <dimension ref="A1:D43"/>
  <sheetViews>
    <sheetView topLeftCell="D1" workbookViewId="0">
      <selection activeCell="A24" sqref="A24:A43"/>
    </sheetView>
  </sheetViews>
  <sheetFormatPr defaultRowHeight="14.4"/>
  <cols>
    <col min="1" max="1" width="17.21875" bestFit="1" customWidth="1"/>
    <col min="2" max="7" width="10.77734375" bestFit="1" customWidth="1"/>
  </cols>
  <sheetData>
    <row r="1" spans="1:4">
      <c r="A1" t="s">
        <v>187</v>
      </c>
      <c r="B1" t="s">
        <v>186</v>
      </c>
      <c r="C1" t="s">
        <v>185</v>
      </c>
      <c r="D1" t="s">
        <v>184</v>
      </c>
    </row>
    <row r="2" spans="1:4">
      <c r="A2" t="s">
        <v>139</v>
      </c>
      <c r="B2">
        <v>0.84</v>
      </c>
      <c r="C2">
        <v>-0.9</v>
      </c>
      <c r="D2">
        <v>0</v>
      </c>
    </row>
    <row r="3" spans="1:4">
      <c r="A3" t="s">
        <v>140</v>
      </c>
      <c r="B3">
        <v>0.68</v>
      </c>
      <c r="C3">
        <v>-0.72</v>
      </c>
      <c r="D3">
        <v>0</v>
      </c>
    </row>
    <row r="4" spans="1:4">
      <c r="A4" t="s">
        <v>141</v>
      </c>
      <c r="B4">
        <v>0.68</v>
      </c>
      <c r="C4">
        <v>-0.72</v>
      </c>
      <c r="D4">
        <v>0</v>
      </c>
    </row>
    <row r="5" spans="1:4">
      <c r="A5" t="s">
        <v>142</v>
      </c>
      <c r="B5">
        <v>0.68</v>
      </c>
      <c r="C5">
        <v>-0.72</v>
      </c>
      <c r="D5">
        <v>0</v>
      </c>
    </row>
    <row r="6" spans="1:4">
      <c r="A6" t="s">
        <v>143</v>
      </c>
      <c r="B6">
        <v>0.68</v>
      </c>
      <c r="C6">
        <v>-0.71</v>
      </c>
      <c r="D6">
        <v>0</v>
      </c>
    </row>
    <row r="7" spans="1:4">
      <c r="A7" t="s">
        <v>144</v>
      </c>
      <c r="B7">
        <v>0.68</v>
      </c>
      <c r="C7">
        <v>-0.71</v>
      </c>
      <c r="D7">
        <v>0</v>
      </c>
    </row>
    <row r="8" spans="1:4">
      <c r="A8" t="s">
        <v>145</v>
      </c>
      <c r="B8">
        <v>0.69</v>
      </c>
      <c r="C8">
        <v>-0.72</v>
      </c>
      <c r="D8">
        <v>0</v>
      </c>
    </row>
    <row r="9" spans="1:4">
      <c r="A9" t="s">
        <v>146</v>
      </c>
      <c r="B9">
        <v>0.67</v>
      </c>
      <c r="C9">
        <v>-0.74</v>
      </c>
      <c r="D9">
        <v>0</v>
      </c>
    </row>
    <row r="10" spans="1:4">
      <c r="A10" t="s">
        <v>147</v>
      </c>
      <c r="B10">
        <v>0.67</v>
      </c>
      <c r="C10">
        <v>-0.74</v>
      </c>
      <c r="D10">
        <v>0</v>
      </c>
    </row>
    <row r="11" spans="1:4">
      <c r="A11" t="s">
        <v>148</v>
      </c>
      <c r="B11">
        <v>0.67</v>
      </c>
      <c r="C11">
        <v>-0.74</v>
      </c>
      <c r="D11">
        <v>0</v>
      </c>
    </row>
    <row r="12" spans="1:4">
      <c r="A12" t="s">
        <v>149</v>
      </c>
      <c r="B12">
        <v>0.67</v>
      </c>
      <c r="C12">
        <v>-0.74</v>
      </c>
      <c r="D12">
        <v>0</v>
      </c>
    </row>
    <row r="13" spans="1:4">
      <c r="A13" t="s">
        <v>150</v>
      </c>
      <c r="B13">
        <v>0.67</v>
      </c>
      <c r="C13">
        <v>-0.74</v>
      </c>
      <c r="D13">
        <v>0</v>
      </c>
    </row>
    <row r="14" spans="1:4">
      <c r="A14" t="s">
        <v>151</v>
      </c>
      <c r="B14">
        <v>0.67</v>
      </c>
      <c r="C14">
        <v>-0.74</v>
      </c>
      <c r="D14">
        <v>0</v>
      </c>
    </row>
    <row r="15" spans="1:4">
      <c r="A15" t="s">
        <v>152</v>
      </c>
      <c r="B15">
        <v>0.67</v>
      </c>
      <c r="C15">
        <v>-0.74</v>
      </c>
      <c r="D15">
        <v>0</v>
      </c>
    </row>
    <row r="16" spans="1:4">
      <c r="A16" t="s">
        <v>153</v>
      </c>
      <c r="B16">
        <v>1.17</v>
      </c>
      <c r="C16">
        <v>-1.62</v>
      </c>
      <c r="D16">
        <v>0</v>
      </c>
    </row>
    <row r="17" spans="1:4">
      <c r="A17" t="s">
        <v>154</v>
      </c>
      <c r="B17">
        <v>0.77</v>
      </c>
      <c r="C17">
        <v>-1.08</v>
      </c>
      <c r="D17">
        <v>0</v>
      </c>
    </row>
    <row r="18" spans="1:4">
      <c r="A18" t="s">
        <v>155</v>
      </c>
      <c r="B18">
        <v>0.12</v>
      </c>
      <c r="C18">
        <v>-0.2</v>
      </c>
      <c r="D18">
        <v>0.33</v>
      </c>
    </row>
    <row r="19" spans="1:4">
      <c r="A19" t="s">
        <v>156</v>
      </c>
      <c r="B19">
        <v>-0.01</v>
      </c>
      <c r="C19">
        <v>-0.01</v>
      </c>
      <c r="D19">
        <v>0.57999999999999996</v>
      </c>
    </row>
    <row r="20" spans="1:4">
      <c r="A20" t="s">
        <v>157</v>
      </c>
      <c r="B20">
        <v>0</v>
      </c>
      <c r="C20">
        <v>-0.02</v>
      </c>
      <c r="D20">
        <v>0.01</v>
      </c>
    </row>
    <row r="21" spans="1:4">
      <c r="A21" t="s">
        <v>158</v>
      </c>
      <c r="B21">
        <v>0</v>
      </c>
      <c r="C21">
        <v>-0.02</v>
      </c>
      <c r="D21">
        <v>0</v>
      </c>
    </row>
    <row r="23" spans="1:4">
      <c r="A23" t="s">
        <v>159</v>
      </c>
      <c r="B23" t="s">
        <v>160</v>
      </c>
    </row>
    <row r="24" spans="1:4">
      <c r="A24" s="40">
        <v>0</v>
      </c>
      <c r="B24" s="41">
        <v>0.84</v>
      </c>
    </row>
    <row r="25" spans="1:4">
      <c r="A25" s="40">
        <f>SUM(A3-A2)/1000</f>
        <v>1001.61</v>
      </c>
      <c r="B25" s="42">
        <v>0.68</v>
      </c>
    </row>
    <row r="26" spans="1:4">
      <c r="A26" s="40">
        <f t="shared" ref="A26:A43" si="0">SUM(A4-A3)/1000</f>
        <v>2000</v>
      </c>
      <c r="B26" s="41">
        <v>0.68</v>
      </c>
    </row>
    <row r="27" spans="1:4">
      <c r="A27" s="40">
        <f t="shared" si="0"/>
        <v>1000.1</v>
      </c>
      <c r="B27" s="42">
        <v>0.68</v>
      </c>
    </row>
    <row r="28" spans="1:4">
      <c r="A28" s="40">
        <f t="shared" si="0"/>
        <v>1000.4</v>
      </c>
      <c r="B28" s="41">
        <v>0.68</v>
      </c>
    </row>
    <row r="29" spans="1:4">
      <c r="A29" s="40">
        <f t="shared" si="0"/>
        <v>1000.29</v>
      </c>
      <c r="B29" s="42">
        <v>0.68</v>
      </c>
    </row>
    <row r="30" spans="1:4">
      <c r="A30" s="40">
        <f t="shared" si="0"/>
        <v>1000.5</v>
      </c>
      <c r="B30" s="41">
        <v>0.69</v>
      </c>
    </row>
    <row r="31" spans="1:4">
      <c r="A31" s="40">
        <f t="shared" si="0"/>
        <v>1000.28</v>
      </c>
      <c r="B31" s="42">
        <v>0.67</v>
      </c>
    </row>
    <row r="32" spans="1:4">
      <c r="A32" s="40">
        <f t="shared" si="0"/>
        <v>2001.39</v>
      </c>
      <c r="B32" s="41">
        <v>0.67</v>
      </c>
    </row>
    <row r="33" spans="1:2">
      <c r="A33" s="40">
        <f t="shared" si="0"/>
        <v>999.92</v>
      </c>
      <c r="B33" s="42">
        <v>0.67</v>
      </c>
    </row>
    <row r="34" spans="1:2">
      <c r="A34" s="40">
        <f t="shared" si="0"/>
        <v>1000.94</v>
      </c>
      <c r="B34" s="41">
        <v>0.67</v>
      </c>
    </row>
    <row r="35" spans="1:2">
      <c r="A35" s="40">
        <f t="shared" si="0"/>
        <v>1000.18</v>
      </c>
      <c r="B35" s="42">
        <v>0.67</v>
      </c>
    </row>
    <row r="36" spans="1:2">
      <c r="A36" s="40">
        <f t="shared" si="0"/>
        <v>1000.47</v>
      </c>
      <c r="B36" s="41">
        <v>0.67</v>
      </c>
    </row>
    <row r="37" spans="1:2">
      <c r="A37" s="40">
        <f t="shared" si="0"/>
        <v>1000.33</v>
      </c>
      <c r="B37" s="42">
        <v>0.67</v>
      </c>
    </row>
    <row r="38" spans="1:2">
      <c r="A38" s="40">
        <f t="shared" si="0"/>
        <v>1000.33</v>
      </c>
      <c r="B38" s="41">
        <v>1.17</v>
      </c>
    </row>
    <row r="39" spans="1:2">
      <c r="A39" s="40">
        <f t="shared" si="0"/>
        <v>1000.36</v>
      </c>
      <c r="B39" s="42">
        <v>0.77</v>
      </c>
    </row>
    <row r="40" spans="1:2">
      <c r="A40" s="40">
        <f t="shared" si="0"/>
        <v>1000.57</v>
      </c>
      <c r="B40" s="41">
        <v>0.12</v>
      </c>
    </row>
    <row r="41" spans="1:2">
      <c r="A41" s="40">
        <f t="shared" si="0"/>
        <v>1000.32</v>
      </c>
      <c r="B41" s="42">
        <v>-0.01</v>
      </c>
    </row>
    <row r="42" spans="1:2">
      <c r="A42" s="40">
        <f t="shared" si="0"/>
        <v>1000.35</v>
      </c>
      <c r="B42" s="41">
        <v>0</v>
      </c>
    </row>
    <row r="43" spans="1:2">
      <c r="A43" s="40">
        <f t="shared" si="0"/>
        <v>1000.43</v>
      </c>
      <c r="B43" s="42" t="s">
        <v>138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DF8A-0EF8-4078-A02B-3C1B72EFA870}">
  <dimension ref="A1:B101"/>
  <sheetViews>
    <sheetView topLeftCell="A70" workbookViewId="0">
      <selection activeCell="B3" sqref="B3"/>
    </sheetView>
  </sheetViews>
  <sheetFormatPr defaultRowHeight="14.4"/>
  <cols>
    <col min="1" max="2" width="10.77734375" bestFit="1" customWidth="1"/>
  </cols>
  <sheetData>
    <row r="1" spans="1:2">
      <c r="A1" t="s">
        <v>27</v>
      </c>
      <c r="B1" t="s">
        <v>28</v>
      </c>
    </row>
    <row r="2" spans="1:2">
      <c r="A2" t="s">
        <v>128</v>
      </c>
      <c r="B2">
        <v>0</v>
      </c>
    </row>
    <row r="3" spans="1:2">
      <c r="A3" t="s">
        <v>29</v>
      </c>
      <c r="B3">
        <v>1253</v>
      </c>
    </row>
    <row r="4" spans="1:2">
      <c r="A4" t="s">
        <v>30</v>
      </c>
      <c r="B4">
        <v>1375</v>
      </c>
    </row>
    <row r="5" spans="1:2">
      <c r="A5" t="s">
        <v>31</v>
      </c>
      <c r="B5">
        <v>1288</v>
      </c>
    </row>
    <row r="6" spans="1:2">
      <c r="A6" t="s">
        <v>32</v>
      </c>
      <c r="B6">
        <v>1264</v>
      </c>
    </row>
    <row r="7" spans="1:2">
      <c r="A7" t="s">
        <v>33</v>
      </c>
      <c r="B7">
        <v>1275</v>
      </c>
    </row>
    <row r="8" spans="1:2">
      <c r="A8" t="s">
        <v>34</v>
      </c>
      <c r="B8">
        <v>1280</v>
      </c>
    </row>
    <row r="9" spans="1:2">
      <c r="A9" t="s">
        <v>35</v>
      </c>
      <c r="B9">
        <v>1290</v>
      </c>
    </row>
    <row r="10" spans="1:2">
      <c r="A10" t="s">
        <v>36</v>
      </c>
      <c r="B10">
        <v>1501</v>
      </c>
    </row>
    <row r="11" spans="1:2">
      <c r="A11" t="s">
        <v>37</v>
      </c>
      <c r="B11">
        <v>1429</v>
      </c>
    </row>
    <row r="12" spans="1:2">
      <c r="A12" t="s">
        <v>38</v>
      </c>
      <c r="B12">
        <v>12443</v>
      </c>
    </row>
    <row r="13" spans="1:2">
      <c r="A13" t="s">
        <v>39</v>
      </c>
      <c r="B13">
        <v>1341</v>
      </c>
    </row>
    <row r="14" spans="1:2">
      <c r="A14" t="s">
        <v>40</v>
      </c>
      <c r="B14">
        <v>1405</v>
      </c>
    </row>
    <row r="15" spans="1:2">
      <c r="A15" t="s">
        <v>41</v>
      </c>
      <c r="B15">
        <v>1531</v>
      </c>
    </row>
    <row r="16" spans="1:2">
      <c r="A16" t="s">
        <v>42</v>
      </c>
      <c r="B16">
        <v>1366</v>
      </c>
    </row>
    <row r="17" spans="1:2">
      <c r="A17" t="s">
        <v>43</v>
      </c>
      <c r="B17">
        <v>1322</v>
      </c>
    </row>
    <row r="18" spans="1:2">
      <c r="A18" t="s">
        <v>44</v>
      </c>
      <c r="B18">
        <v>1340</v>
      </c>
    </row>
    <row r="19" spans="1:2">
      <c r="A19" t="s">
        <v>45</v>
      </c>
      <c r="B19">
        <v>1389</v>
      </c>
    </row>
    <row r="20" spans="1:2">
      <c r="A20" t="s">
        <v>46</v>
      </c>
      <c r="B20">
        <v>1384</v>
      </c>
    </row>
    <row r="21" spans="1:2">
      <c r="A21" t="s">
        <v>47</v>
      </c>
      <c r="B21">
        <v>1302</v>
      </c>
    </row>
    <row r="22" spans="1:2">
      <c r="A22" t="s">
        <v>48</v>
      </c>
      <c r="B22">
        <v>1283</v>
      </c>
    </row>
    <row r="23" spans="1:2">
      <c r="A23" t="s">
        <v>49</v>
      </c>
      <c r="B23">
        <v>12354</v>
      </c>
    </row>
    <row r="24" spans="1:2">
      <c r="A24" t="s">
        <v>50</v>
      </c>
      <c r="B24">
        <v>1292</v>
      </c>
    </row>
    <row r="25" spans="1:2">
      <c r="A25" t="s">
        <v>51</v>
      </c>
      <c r="B25">
        <v>1262</v>
      </c>
    </row>
    <row r="26" spans="1:2">
      <c r="A26" t="s">
        <v>52</v>
      </c>
      <c r="B26">
        <v>1262</v>
      </c>
    </row>
    <row r="27" spans="1:2">
      <c r="A27" t="s">
        <v>53</v>
      </c>
      <c r="B27">
        <v>1244</v>
      </c>
    </row>
    <row r="28" spans="1:2">
      <c r="A28" t="s">
        <v>54</v>
      </c>
      <c r="B28">
        <v>1241</v>
      </c>
    </row>
    <row r="29" spans="1:2">
      <c r="A29" t="s">
        <v>55</v>
      </c>
      <c r="B29">
        <v>1258</v>
      </c>
    </row>
    <row r="30" spans="1:2">
      <c r="A30" t="s">
        <v>56</v>
      </c>
      <c r="B30">
        <v>1263</v>
      </c>
    </row>
    <row r="31" spans="1:2">
      <c r="A31" t="s">
        <v>57</v>
      </c>
      <c r="B31">
        <v>1275</v>
      </c>
    </row>
    <row r="32" spans="1:2">
      <c r="A32" t="s">
        <v>58</v>
      </c>
      <c r="B32">
        <v>1280</v>
      </c>
    </row>
    <row r="33" spans="1:2">
      <c r="A33" t="s">
        <v>59</v>
      </c>
      <c r="B33">
        <v>1278</v>
      </c>
    </row>
    <row r="34" spans="1:2">
      <c r="A34" t="s">
        <v>60</v>
      </c>
      <c r="B34">
        <v>12360</v>
      </c>
    </row>
    <row r="35" spans="1:2">
      <c r="A35" t="s">
        <v>61</v>
      </c>
      <c r="B35">
        <v>1321</v>
      </c>
    </row>
    <row r="36" spans="1:2">
      <c r="A36" t="s">
        <v>62</v>
      </c>
      <c r="B36">
        <v>1285</v>
      </c>
    </row>
    <row r="37" spans="1:2">
      <c r="A37" t="s">
        <v>63</v>
      </c>
      <c r="B37">
        <v>1294</v>
      </c>
    </row>
    <row r="38" spans="1:2">
      <c r="A38" t="s">
        <v>64</v>
      </c>
      <c r="B38">
        <v>1274</v>
      </c>
    </row>
    <row r="39" spans="1:2">
      <c r="A39" t="s">
        <v>65</v>
      </c>
      <c r="B39">
        <v>1267</v>
      </c>
    </row>
    <row r="40" spans="1:2">
      <c r="A40" t="s">
        <v>66</v>
      </c>
      <c r="B40">
        <v>1281</v>
      </c>
    </row>
    <row r="41" spans="1:2">
      <c r="A41" t="s">
        <v>67</v>
      </c>
      <c r="B41">
        <v>1269</v>
      </c>
    </row>
    <row r="42" spans="1:2">
      <c r="A42" t="s">
        <v>68</v>
      </c>
      <c r="B42">
        <v>1282</v>
      </c>
    </row>
    <row r="43" spans="1:2">
      <c r="A43" t="s">
        <v>69</v>
      </c>
      <c r="B43">
        <v>1283</v>
      </c>
    </row>
    <row r="44" spans="1:2">
      <c r="A44" t="s">
        <v>70</v>
      </c>
      <c r="B44">
        <v>1293</v>
      </c>
    </row>
    <row r="45" spans="1:2">
      <c r="A45" t="s">
        <v>71</v>
      </c>
      <c r="B45">
        <v>12370</v>
      </c>
    </row>
    <row r="46" spans="1:2">
      <c r="A46" t="s">
        <v>72</v>
      </c>
      <c r="B46">
        <v>1331</v>
      </c>
    </row>
    <row r="47" spans="1:2">
      <c r="A47" t="s">
        <v>73</v>
      </c>
      <c r="B47">
        <v>1305</v>
      </c>
    </row>
    <row r="48" spans="1:2">
      <c r="A48" t="s">
        <v>74</v>
      </c>
      <c r="B48">
        <v>1291</v>
      </c>
    </row>
    <row r="49" spans="1:2">
      <c r="A49" t="s">
        <v>75</v>
      </c>
      <c r="B49">
        <v>1294</v>
      </c>
    </row>
    <row r="50" spans="1:2">
      <c r="A50" t="s">
        <v>76</v>
      </c>
      <c r="B50">
        <v>1376</v>
      </c>
    </row>
    <row r="51" spans="1:2">
      <c r="A51" t="s">
        <v>77</v>
      </c>
      <c r="B51">
        <v>1350</v>
      </c>
    </row>
    <row r="52" spans="1:2">
      <c r="A52" t="s">
        <v>78</v>
      </c>
      <c r="B52">
        <v>1330</v>
      </c>
    </row>
    <row r="53" spans="1:2">
      <c r="A53" t="s">
        <v>79</v>
      </c>
      <c r="B53">
        <v>1312</v>
      </c>
    </row>
    <row r="54" spans="1:2">
      <c r="A54" t="s">
        <v>80</v>
      </c>
      <c r="B54">
        <v>1485</v>
      </c>
    </row>
    <row r="55" spans="1:2">
      <c r="A55" t="s">
        <v>81</v>
      </c>
      <c r="B55">
        <v>1463</v>
      </c>
    </row>
    <row r="56" spans="1:2">
      <c r="A56" t="s">
        <v>82</v>
      </c>
      <c r="B56">
        <v>12469</v>
      </c>
    </row>
    <row r="57" spans="1:2">
      <c r="A57" t="s">
        <v>83</v>
      </c>
      <c r="B57">
        <v>1489</v>
      </c>
    </row>
    <row r="58" spans="1:2">
      <c r="A58" t="s">
        <v>84</v>
      </c>
      <c r="B58">
        <v>1309</v>
      </c>
    </row>
    <row r="59" spans="1:2">
      <c r="A59" t="s">
        <v>85</v>
      </c>
      <c r="B59">
        <v>1325</v>
      </c>
    </row>
    <row r="60" spans="1:2">
      <c r="A60" t="s">
        <v>86</v>
      </c>
      <c r="B60">
        <v>1327</v>
      </c>
    </row>
    <row r="61" spans="1:2">
      <c r="A61" t="s">
        <v>87</v>
      </c>
      <c r="B61">
        <v>1323</v>
      </c>
    </row>
    <row r="62" spans="1:2">
      <c r="A62" t="s">
        <v>88</v>
      </c>
      <c r="B62">
        <v>1294</v>
      </c>
    </row>
    <row r="63" spans="1:2">
      <c r="A63" t="s">
        <v>89</v>
      </c>
      <c r="B63">
        <v>1273</v>
      </c>
    </row>
    <row r="64" spans="1:2">
      <c r="A64" t="s">
        <v>90</v>
      </c>
      <c r="B64">
        <v>1278</v>
      </c>
    </row>
    <row r="65" spans="1:2">
      <c r="A65" t="s">
        <v>91</v>
      </c>
      <c r="B65">
        <v>1271</v>
      </c>
    </row>
    <row r="66" spans="1:2">
      <c r="A66" t="s">
        <v>92</v>
      </c>
      <c r="B66">
        <v>1287</v>
      </c>
    </row>
    <row r="67" spans="1:2">
      <c r="A67" t="s">
        <v>93</v>
      </c>
      <c r="B67">
        <v>12489</v>
      </c>
    </row>
    <row r="68" spans="1:2">
      <c r="A68" t="s">
        <v>94</v>
      </c>
      <c r="B68">
        <v>1254</v>
      </c>
    </row>
    <row r="69" spans="1:2">
      <c r="A69" t="s">
        <v>95</v>
      </c>
      <c r="B69">
        <v>1204</v>
      </c>
    </row>
    <row r="70" spans="1:2">
      <c r="A70" t="s">
        <v>96</v>
      </c>
      <c r="B70">
        <v>1217</v>
      </c>
    </row>
    <row r="71" spans="1:2">
      <c r="A71" t="s">
        <v>97</v>
      </c>
      <c r="B71">
        <v>1303</v>
      </c>
    </row>
    <row r="72" spans="1:2">
      <c r="A72" t="s">
        <v>98</v>
      </c>
      <c r="B72">
        <v>1277</v>
      </c>
    </row>
    <row r="73" spans="1:2">
      <c r="A73" t="s">
        <v>99</v>
      </c>
      <c r="B73">
        <v>1297</v>
      </c>
    </row>
    <row r="74" spans="1:2">
      <c r="A74" t="s">
        <v>100</v>
      </c>
      <c r="B74">
        <v>1307</v>
      </c>
    </row>
    <row r="75" spans="1:2">
      <c r="A75" t="s">
        <v>101</v>
      </c>
      <c r="B75">
        <v>1348</v>
      </c>
    </row>
    <row r="76" spans="1:2">
      <c r="A76" t="s">
        <v>102</v>
      </c>
      <c r="B76">
        <v>1500</v>
      </c>
    </row>
    <row r="77" spans="1:2">
      <c r="A77" t="s">
        <v>103</v>
      </c>
      <c r="B77">
        <v>1449</v>
      </c>
    </row>
    <row r="78" spans="1:2">
      <c r="A78" t="s">
        <v>104</v>
      </c>
      <c r="B78">
        <v>12398</v>
      </c>
    </row>
    <row r="79" spans="1:2">
      <c r="A79" t="s">
        <v>105</v>
      </c>
      <c r="B79">
        <v>1491</v>
      </c>
    </row>
    <row r="80" spans="1:2">
      <c r="A80" t="s">
        <v>106</v>
      </c>
      <c r="B80">
        <v>1433</v>
      </c>
    </row>
    <row r="81" spans="1:2">
      <c r="A81" t="s">
        <v>107</v>
      </c>
      <c r="B81">
        <v>1305</v>
      </c>
    </row>
    <row r="82" spans="1:2">
      <c r="A82" t="s">
        <v>108</v>
      </c>
      <c r="B82">
        <v>1302</v>
      </c>
    </row>
    <row r="83" spans="1:2">
      <c r="A83" t="s">
        <v>109</v>
      </c>
      <c r="B83">
        <v>1314</v>
      </c>
    </row>
    <row r="84" spans="1:2">
      <c r="A84" t="s">
        <v>110</v>
      </c>
      <c r="B84">
        <v>1437</v>
      </c>
    </row>
    <row r="85" spans="1:2">
      <c r="A85" t="s">
        <v>111</v>
      </c>
      <c r="B85">
        <v>1532</v>
      </c>
    </row>
    <row r="86" spans="1:2">
      <c r="A86" t="s">
        <v>112</v>
      </c>
      <c r="B86">
        <v>1459</v>
      </c>
    </row>
    <row r="87" spans="1:2">
      <c r="A87" t="s">
        <v>113</v>
      </c>
      <c r="B87">
        <v>1463</v>
      </c>
    </row>
    <row r="88" spans="1:2">
      <c r="A88" t="s">
        <v>114</v>
      </c>
      <c r="B88">
        <v>1331</v>
      </c>
    </row>
    <row r="89" spans="1:2">
      <c r="A89" t="s">
        <v>115</v>
      </c>
      <c r="B89">
        <v>12410</v>
      </c>
    </row>
    <row r="90" spans="1:2">
      <c r="A90" t="s">
        <v>116</v>
      </c>
      <c r="B90">
        <v>1576</v>
      </c>
    </row>
    <row r="91" spans="1:2">
      <c r="A91" t="s">
        <v>117</v>
      </c>
      <c r="B91">
        <v>1531</v>
      </c>
    </row>
    <row r="92" spans="1:2">
      <c r="A92" t="s">
        <v>118</v>
      </c>
      <c r="B92">
        <v>1344</v>
      </c>
    </row>
    <row r="93" spans="1:2">
      <c r="A93" t="s">
        <v>119</v>
      </c>
      <c r="B93">
        <v>1323</v>
      </c>
    </row>
    <row r="94" spans="1:2">
      <c r="A94" t="s">
        <v>120</v>
      </c>
      <c r="B94">
        <v>1345</v>
      </c>
    </row>
    <row r="95" spans="1:2">
      <c r="A95" t="s">
        <v>121</v>
      </c>
      <c r="B95">
        <v>1395</v>
      </c>
    </row>
    <row r="96" spans="1:2">
      <c r="A96" t="s">
        <v>122</v>
      </c>
      <c r="B96">
        <v>1396</v>
      </c>
    </row>
    <row r="97" spans="1:2">
      <c r="A97" t="s">
        <v>123</v>
      </c>
      <c r="B97">
        <v>1400</v>
      </c>
    </row>
    <row r="98" spans="1:2">
      <c r="A98" t="s">
        <v>124</v>
      </c>
      <c r="B98">
        <v>1473</v>
      </c>
    </row>
    <row r="99" spans="1:2">
      <c r="A99" t="s">
        <v>125</v>
      </c>
      <c r="B99">
        <v>1450</v>
      </c>
    </row>
    <row r="100" spans="1:2">
      <c r="A100" t="s">
        <v>126</v>
      </c>
      <c r="B100">
        <v>12405</v>
      </c>
    </row>
    <row r="101" spans="1:2">
      <c r="A101" t="s">
        <v>127</v>
      </c>
      <c r="B101">
        <v>1307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L I / e V q q K 5 J C m A A A A 9 w A A A B I A H A B D b 2 5 m a W c v U G F j a 2 F n Z S 5 4 b W w g o h g A K K A U A A A A A A A A A A A A A A A A A A A A A A A A A A A A h Y / N C o J A A I T v Q e 8 g e 3 f / h A J Z V 6 h r Q h R E 1 0 U X X d J d c d f W d + v Q I / U K K W V 1 6 z g z H 8 z M 4 3 Z n 6 d D U w V V 2 V h m d A A I x C K w T u h C 1 0 T I B 2 o C U L x d s L / K L K G U w 0 t r G g y 0 S U D n X x g h 5 7 6 G P o O l K R D E m 6 J z t j n k l G w E + s P o P h 0 p P t b k E n J 1 e a z i F h K x h t K I Q M z S b L F P 6 C 9 B x 8 J T + m G z b 1 6 7 v J G 9 d u D k w N E u G 3 h / 4 E 1 B L A w Q U A A I A C A A s j 9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I / e V j X w a K N d A Q A A A w U A A B M A H A B G b 3 J t d W x h c y 9 T Z W N 0 a W 9 u M S 5 t I K I Y A C i g F A A A A A A A A A A A A A A A A A A A A A A A A A A A A O 2 R X W u D M B S G 7 w X / Q 0 h v F E S o 6 w e s e C H a Q m H f O n a x j J H q 2 R q q S T F p W S n 9 7 4 u T 0 j o q Y z D o z X K T 5 E l y T t 7 3 l Z A q J j i K 6 7 k 7 M g w 5 p y V k K I O c b i T y U Q 7 K N J A e E 8 E V a B D K t R u J d F U A V 9 a E 5 e C G 1 Q l X 0 s L h J X m U U E q y Y F l / S C K Q C y W W 5 B q k K m k m X q f x + I 4 E U R D e P s Q B e Y r j K 5 J R R W d U A p l T n o k 1 l K R u 7 a Z y j W 3 n O Y K c F U x B 6 W M H O y g U + a r g 0 v c c N O a p y B h / 9 7 t e X 2 / v V 0 J B r D Y 5 + I e l e y M 4 v N h O L a G D E 7 Y U K M h 1 O f 0 d r N U k d K Z v J S X l 8 k 2 U R V 0 + 2 S x B W l + C n e 0 W 1 7 C r u y t 9 g B R 8 q J 2 D 9 t z T f M r V o O d W z 3 Y 7 2 z Q Y P 9 1 v Z B r m 3 u A O X k M u U q Y Y y M o I Z H k 2 P o v f z X / 8 4 P v w m + 9 H 3 t Y y S 1 R p / j t r T / G L F t 5 r 4 f 0 W P m j h w w Z v J t p Q e R z o w c Y z p / i f 4 G 8 S / A R Q S w E C L Q A U A A I A C A A s j 9 5 W q o r k k K Y A A A D 3 A A A A E g A A A A A A A A A A A A A A A A A A A A A A Q 2 9 u Z m l n L 1 B h Y 2 t h Z 2 U u e G 1 s U E s B A i 0 A F A A C A A g A L I / e V l N y O C y b A A A A 4 Q A A A B M A A A A A A A A A A A A A A A A A 8 g A A A F t D b 2 5 0 Z W 5 0 X 1 R 5 c G V z X S 5 4 b W x Q S w E C L Q A U A A I A C A A s j 9 5 W N f B o o 1 0 B A A A D B Q A A E w A A A A A A A A A A A A A A A A D a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H Q A A A A A A A A k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Z W x h e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l Q x M D o 0 N D o 1 M y 4 5 M D k 1 M T U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h e X M v Q X V 0 b 1 J l b W 9 2 Z W R D b 2 x 1 b W 5 z M S 5 7 Q 2 9 s d W 1 u M S w w f S Z x d W 9 0 O y w m c X V v d D t T Z W N 0 a W 9 u M S 9 k Z W x h e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W x h e X M v Q X V 0 b 1 J l b W 9 2 Z W R D b 2 x 1 b W 5 z M S 5 7 Q 2 9 s d W 1 u M S w w f S Z x d W 9 0 O y w m c X V v d D t T Z W N 0 a W 9 u M S 9 k Z W x h e X M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k Z W x h e X M i I C 8 + P C 9 T d G F i b G V F b n R y a W V z P j w v S X R l b T 4 8 S X R l b T 4 8 S X R l b U x v Y 2 F 0 a W 9 u P j x J d G V t V H l w Z T 5 G b 3 J t d W x h P C 9 J d G V t V H l w Z T 4 8 S X R l b V B h d G g + U 2 V j d G l v b j E v Z G V s Y X l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Y X l z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Z W x v Y 2 l 0 a W V z V 1 N T T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2 Z W x v Y 2 l 0 a W V z V 1 N T T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j o 0 O T o z N C 4 z M j Y z M j E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s b 2 N p d G l l c 1 d T U 0 w g K D I p L 0 F 1 d G 9 S Z W 1 v d m V k Q 2 9 s d W 1 u c z E u e 0 N v b H V t b j E s M H 0 m c X V v d D s s J n F 1 b 3 Q 7 U 2 V j d G l v b j E v d m V s b 2 N p d G l l c 1 d T U 0 w g K D I p L 0 F 1 d G 9 S Z W 1 v d m V k Q 2 9 s d W 1 u c z E u e 0 N v b H V t b j I s M X 0 m c X V v d D s s J n F 1 b 3 Q 7 U 2 V j d G l v b j E v d m V s b 2 N p d G l l c 1 d T U 0 w g K D I p L 0 F 1 d G 9 S Z W 1 v d m V k Q 2 9 s d W 1 u c z E u e 0 N v b H V t b j M s M n 0 m c X V v d D s s J n F 1 b 3 Q 7 U 2 V j d G l v b j E v d m V s b 2 N p d G l l c 1 d T U 0 w g K D I p L 0 F 1 d G 9 S Z W 1 v d m V k Q 2 9 s d W 1 u c z E u e 0 N v b H V t b j Q s M 3 0 m c X V v d D s s J n F 1 b 3 Q 7 U 2 V j d G l v b j E v d m V s b 2 N p d G l l c 1 d T U 0 w g K D I p L 0 F 1 d G 9 S Z W 1 v d m V k Q 2 9 s d W 1 u c z E u e 0 N v b H V t b j U s N H 0 m c X V v d D s s J n F 1 b 3 Q 7 U 2 V j d G l v b j E v d m V s b 2 N p d G l l c 1 d T U 0 w g K D I p L 0 F 1 d G 9 S Z W 1 v d m V k Q 2 9 s d W 1 u c z E u e 0 N v b H V t b j Y s N X 0 m c X V v d D s s J n F 1 b 3 Q 7 U 2 V j d G l v b j E v d m V s b 2 N p d G l l c 1 d T U 0 w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V s b 2 N p d G l l c 1 d T U 0 w g K D I p L 0 F 1 d G 9 S Z W 1 v d m V k Q 2 9 s d W 1 u c z E u e 0 N v b H V t b j E s M H 0 m c X V v d D s s J n F 1 b 3 Q 7 U 2 V j d G l v b j E v d m V s b 2 N p d G l l c 1 d T U 0 w g K D I p L 0 F 1 d G 9 S Z W 1 v d m V k Q 2 9 s d W 1 u c z E u e 0 N v b H V t b j I s M X 0 m c X V v d D s s J n F 1 b 3 Q 7 U 2 V j d G l v b j E v d m V s b 2 N p d G l l c 1 d T U 0 w g K D I p L 0 F 1 d G 9 S Z W 1 v d m V k Q 2 9 s d W 1 u c z E u e 0 N v b H V t b j M s M n 0 m c X V v d D s s J n F 1 b 3 Q 7 U 2 V j d G l v b j E v d m V s b 2 N p d G l l c 1 d T U 0 w g K D I p L 0 F 1 d G 9 S Z W 1 v d m V k Q 2 9 s d W 1 u c z E u e 0 N v b H V t b j Q s M 3 0 m c X V v d D s s J n F 1 b 3 Q 7 U 2 V j d G l v b j E v d m V s b 2 N p d G l l c 1 d T U 0 w g K D I p L 0 F 1 d G 9 S Z W 1 v d m V k Q 2 9 s d W 1 u c z E u e 0 N v b H V t b j U s N H 0 m c X V v d D s s J n F 1 b 3 Q 7 U 2 V j d G l v b j E v d m V s b 2 N p d G l l c 1 d T U 0 w g K D I p L 0 F 1 d G 9 S Z W 1 v d m V k Q 2 9 s d W 1 u c z E u e 0 N v b H V t b j Y s N X 0 m c X V v d D s s J n F 1 b 3 Q 7 U 2 V j d G l v b j E v d m V s b 2 N p d G l l c 1 d T U 0 w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G 9 j a X R p Z X N X U 1 N M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p d G l l c 1 d T U 0 w l M j A o M i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2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Z l b G 9 j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Y 6 N T c 6 M j Q u N j M x M z E 5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a X R p Z X M v Q X V 0 b 1 J l b W 9 2 Z W R D b 2 x 1 b W 5 z M S 5 7 Q 2 9 s d W 1 u M S w w f S Z x d W 9 0 O y w m c X V v d D t T Z W N 0 a W 9 u M S 9 2 Z W x v Y 2 l 0 a W V z L 0 F 1 d G 9 S Z W 1 v d m V k Q 2 9 s d W 1 u c z E u e 0 N v b H V t b j I s M X 0 m c X V v d D s s J n F 1 b 3 Q 7 U 2 V j d G l v b j E v d m V s b 2 N p d G l l c y 9 B d X R v U m V t b 3 Z l Z E N v b H V t b n M x L n t D b 2 x 1 b W 4 z L D J 9 J n F 1 b 3 Q 7 L C Z x d W 9 0 O 1 N l Y 3 R p b 2 4 x L 3 Z l b G 9 j a X R p Z X M v Q X V 0 b 1 J l b W 9 2 Z W R D b 2 x 1 b W 5 z M S 5 7 Q 2 9 s d W 1 u N C w z f S Z x d W 9 0 O y w m c X V v d D t T Z W N 0 a W 9 u M S 9 2 Z W x v Y 2 l 0 a W V z L 0 F 1 d G 9 S Z W 1 v d m V k Q 2 9 s d W 1 u c z E u e 0 N v b H V t b j U s N H 0 m c X V v d D s s J n F 1 b 3 Q 7 U 2 V j d G l v b j E v d m V s b 2 N p d G l l c y 9 B d X R v U m V t b 3 Z l Z E N v b H V t b n M x L n t D b 2 x 1 b W 4 2 L D V 9 J n F 1 b 3 Q 7 L C Z x d W 9 0 O 1 N l Y 3 R p b 2 4 x L 3 Z l b G 9 j a X R p Z X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Z W x v Y 2 l 0 a W V z L 0 F 1 d G 9 S Z W 1 v d m V k Q 2 9 s d W 1 u c z E u e 0 N v b H V t b j E s M H 0 m c X V v d D s s J n F 1 b 3 Q 7 U 2 V j d G l v b j E v d m V s b 2 N p d G l l c y 9 B d X R v U m V t b 3 Z l Z E N v b H V t b n M x L n t D b 2 x 1 b W 4 y L D F 9 J n F 1 b 3 Q 7 L C Z x d W 9 0 O 1 N l Y 3 R p b 2 4 x L 3 Z l b G 9 j a X R p Z X M v Q X V 0 b 1 J l b W 9 2 Z W R D b 2 x 1 b W 5 z M S 5 7 Q 2 9 s d W 1 u M y w y f S Z x d W 9 0 O y w m c X V v d D t T Z W N 0 a W 9 u M S 9 2 Z W x v Y 2 l 0 a W V z L 0 F 1 d G 9 S Z W 1 v d m V k Q 2 9 s d W 1 u c z E u e 0 N v b H V t b j Q s M 3 0 m c X V v d D s s J n F 1 b 3 Q 7 U 2 V j d G l v b j E v d m V s b 2 N p d G l l c y 9 B d X R v U m V t b 3 Z l Z E N v b H V t b n M x L n t D b 2 x 1 b W 4 1 L D R 9 J n F 1 b 3 Q 7 L C Z x d W 9 0 O 1 N l Y 3 R p b 2 4 x L 3 Z l b G 9 j a X R p Z X M v Q X V 0 b 1 J l b W 9 2 Z W R D b 2 x 1 b W 5 z M S 5 7 Q 2 9 s d W 1 u N i w 1 f S Z x d W 9 0 O y w m c X V v d D t T Z W N 0 a W 9 u M S 9 2 Z W x v Y 2 l 0 a W V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G 9 j a X R p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2 l 0 a W V z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4 3 n Y L P S d L o s H 3 Z G 4 1 p 4 o A A A A A A g A A A A A A E G Y A A A A B A A A g A A A A + r G K B L 5 k z U 6 C d + E Q j c 4 l 6 E q x L N D g v 6 h h a U y s L Y W m O z A A A A A A D o A A A A A C A A A g A A A A P t G + 5 k 2 m u f B 6 s j q + b Y K a r u 3 m b U G j n U 8 S q + d 7 q A b 1 M c x Q A A A A I K I V w M Y x + M 5 d W Y d z H x l d G J j h M x l d 3 O T o o c X 3 k d V b 2 5 X 1 0 E U R 4 3 4 T n X q s F N Y F 6 S G b 7 3 m u o m 1 g I 5 A S J Z f B V H v T E y p P Y P i c r S L N I Q E u z O p S p L t A A A A A V M p M v s K y + r i i v 2 b S A k T G y C g n p d C H y k q V Q I K C u j + 4 h C 0 E u 4 Z v 4 U i Y S U Y G 2 m 4 / Y B 8 F A R d S r V F e 1 6 H K G e D q + d H W v g = = < / D a t a M a s h u p > 
</file>

<file path=customXml/itemProps1.xml><?xml version="1.0" encoding="utf-8"?>
<ds:datastoreItem xmlns:ds="http://schemas.openxmlformats.org/officeDocument/2006/customXml" ds:itemID="{5644986A-2601-44D6-B91C-69D71DD98A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TablesHandover</vt:lpstr>
      <vt:lpstr>TablesHandover2</vt:lpstr>
      <vt:lpstr>Graphs</vt:lpstr>
      <vt:lpstr>GraphsAvg</vt:lpstr>
      <vt:lpstr>velocities</vt:lpstr>
      <vt:lpstr>velocitiesWSSL</vt:lpstr>
      <vt:lpstr>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Márcia Rocha</dc:creator>
  <cp:lastModifiedBy>Márcia Rocha</cp:lastModifiedBy>
  <dcterms:created xsi:type="dcterms:W3CDTF">2015-06-05T18:19:34Z</dcterms:created>
  <dcterms:modified xsi:type="dcterms:W3CDTF">2023-07-15T10:20:13Z</dcterms:modified>
</cp:coreProperties>
</file>