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57\Desktop\Mestrado_ISEP\APROP\"/>
    </mc:Choice>
  </mc:AlternateContent>
  <xr:revisionPtr revIDLastSave="0" documentId="13_ncr:1_{9971B17B-AED9-4FCA-8E73-EF0CFFFE6948}" xr6:coauthVersionLast="47" xr6:coauthVersionMax="47" xr10:uidLastSave="{00000000-0000-0000-0000-000000000000}"/>
  <bookViews>
    <workbookView xWindow="2688" yWindow="2688" windowWidth="17280" windowHeight="8880" activeTab="2" xr2:uid="{07D621EC-1765-4A81-88B6-169423718E51}"/>
  </bookViews>
  <sheets>
    <sheet name="dados_openmp" sheetId="6" r:id="rId1"/>
    <sheet name="dados_rust" sheetId="4" r:id="rId2"/>
    <sheet name="Statistic" sheetId="1" r:id="rId3"/>
  </sheets>
  <definedNames>
    <definedName name="DadosExternos_1" localSheetId="1" hidden="1">dados_rust!$B$1:$D$21</definedName>
    <definedName name="DadosExternos_2" localSheetId="0" hidden="1">dados_openmp!$A$1:$C$21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I5" i="1"/>
  <c r="J5" i="1"/>
  <c r="K5" i="1"/>
  <c r="I6" i="1"/>
  <c r="J6" i="1"/>
  <c r="K6" i="1"/>
  <c r="I7" i="1"/>
  <c r="J7" i="1"/>
  <c r="K7" i="1"/>
  <c r="D7" i="1"/>
  <c r="C7" i="1"/>
  <c r="B7" i="1"/>
  <c r="D6" i="1"/>
  <c r="C6" i="1"/>
  <c r="B6" i="1"/>
  <c r="D5" i="1"/>
  <c r="C5" i="1"/>
  <c r="B5" i="1"/>
  <c r="D4" i="1"/>
  <c r="C4" i="1"/>
  <c r="B4" i="1"/>
  <c r="D26" i="4"/>
  <c r="D25" i="4"/>
  <c r="D24" i="4"/>
  <c r="D23" i="4"/>
  <c r="C26" i="4"/>
  <c r="C25" i="4"/>
  <c r="C24" i="4"/>
  <c r="C23" i="4"/>
  <c r="B26" i="4"/>
  <c r="B25" i="4"/>
  <c r="B24" i="4"/>
  <c r="B23" i="4"/>
  <c r="B26" i="6"/>
  <c r="B25" i="6"/>
  <c r="B24" i="6"/>
  <c r="B23" i="6"/>
  <c r="D26" i="6"/>
  <c r="D25" i="6"/>
  <c r="D24" i="6"/>
  <c r="D23" i="6"/>
  <c r="C26" i="6"/>
  <c r="C25" i="6"/>
  <c r="C24" i="6"/>
  <c r="C2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B6268-8443-418D-B3AF-090D4DF7F52A}" keepAlive="1" name="Consulta - dados_openmp" description="Conexão com a consulta 'dados_openmp' na pasta de trabalho." type="5" refreshedVersion="8" background="1" saveData="1">
    <dbPr connection="Provider=Microsoft.Mashup.OleDb.1;Data Source=$Workbook$;Location=dados_openmp;Extended Properties=&quot;&quot;" command="SELECT * FROM [dados_openmp]"/>
  </connection>
  <connection id="2" xr16:uid="{24CD1739-6844-446F-9F94-3BF13C384CBD}" keepAlive="1" name="Consulta - dados_openmp_sched" description="Conexão com a consulta 'dados_openmp_sched' na pasta de trabalho." type="5" refreshedVersion="0" background="1">
    <dbPr connection="Provider=Microsoft.Mashup.OleDb.1;Data Source=$Workbook$;Location=dados_openmp_sched;Extended Properties=&quot;&quot;" command="SELECT * FROM [dados_openmp_sched]"/>
  </connection>
  <connection id="3" xr16:uid="{A22074DD-C40A-4B01-B812-D6731D98DD15}" keepAlive="1" name="Consulta - dados_rust" description="Conexão com a consulta 'dados_rust' na pasta de trabalho." type="5" refreshedVersion="8" background="1" saveData="1">
    <dbPr connection="Provider=Microsoft.Mashup.OleDb.1;Data Source=$Workbook$;Location=dados_rust;Extended Properties=&quot;&quot;" command="SELECT * FROM [dados_rust]"/>
  </connection>
</connections>
</file>

<file path=xl/sharedStrings.xml><?xml version="1.0" encoding="utf-8"?>
<sst xmlns="http://schemas.openxmlformats.org/spreadsheetml/2006/main" count="56" uniqueCount="36">
  <si>
    <t>Teste</t>
  </si>
  <si>
    <t>Sequential</t>
  </si>
  <si>
    <t>Threadpool</t>
  </si>
  <si>
    <t>Rayon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</si>
  <si>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</si>
  <si>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</si>
  <si>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</si>
  <si>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</si>
  <si>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</si>
  <si>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</si>
  <si>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</si>
  <si>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</si>
  <si>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</si>
  <si>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</si>
  <si>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</si>
  <si>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</si>
  <si>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</si>
  <si>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</si>
  <si>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</si>
  <si>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</si>
  <si>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</si>
  <si>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</si>
  <si>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</si>
  <si>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</si>
  <si>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Parallel</t>
  </si>
  <si>
    <t>Parallel Sched</t>
  </si>
  <si>
    <t>Average</t>
  </si>
  <si>
    <t>Maximum</t>
  </si>
  <si>
    <t>Minimum</t>
  </si>
  <si>
    <t>Std. Deviation</t>
  </si>
  <si>
    <t>Statistical Analysis OpenMP</t>
  </si>
  <si>
    <t>Sequencial</t>
  </si>
  <si>
    <t>Paralelo</t>
  </si>
  <si>
    <t>Paralelo Sched</t>
  </si>
  <si>
    <t>Análise Estatística</t>
  </si>
  <si>
    <t>Statistical Analysis -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</si>
</sst>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164" formatCode="0.000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 - 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dados_openmp!$B$1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dados_openmp!$A$2:$A$21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dados_openmp!$B$2:$B$21</c:f>
              <c:numCache>
                <c:formatCode>0.000000</c:formatCode>
                <c:ptCount val="20"/>
                <c:pt idx="0">
                  <c:v>1.506659</c:v>
                </c:pt>
                <c:pt idx="1">
                  <c:v>1.483285</c:v>
                </c:pt>
                <c:pt idx="2">
                  <c:v>1.4642310000000001</c:v>
                </c:pt>
                <c:pt idx="3">
                  <c:v>1.474202</c:v>
                </c:pt>
                <c:pt idx="4">
                  <c:v>1.472572</c:v>
                </c:pt>
                <c:pt idx="5">
                  <c:v>1.500354</c:v>
                </c:pt>
                <c:pt idx="6">
                  <c:v>1.480065</c:v>
                </c:pt>
                <c:pt idx="7">
                  <c:v>1.4707730000000001</c:v>
                </c:pt>
                <c:pt idx="8">
                  <c:v>1.468051</c:v>
                </c:pt>
                <c:pt idx="9">
                  <c:v>1.4729399999999999</c:v>
                </c:pt>
                <c:pt idx="10">
                  <c:v>1.4699439999999999</c:v>
                </c:pt>
                <c:pt idx="11">
                  <c:v>1.474105</c:v>
                </c:pt>
                <c:pt idx="12">
                  <c:v>1.467765</c:v>
                </c:pt>
                <c:pt idx="13">
                  <c:v>1.471719</c:v>
                </c:pt>
                <c:pt idx="14">
                  <c:v>1.4740489999999999</c:v>
                </c:pt>
                <c:pt idx="15">
                  <c:v>1.478742</c:v>
                </c:pt>
                <c:pt idx="16">
                  <c:v>1.470567</c:v>
                </c:pt>
                <c:pt idx="17">
                  <c:v>1.4678580000000001</c:v>
                </c:pt>
                <c:pt idx="18">
                  <c:v>1.4698340000000001</c:v>
                </c:pt>
                <c:pt idx="19">
                  <c:v>1.476696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9-4CE6-A826-8B116BCECDED}"/>
            </c:ext>
          </c:extLst>
        </c:ser>
        <c:ser>
          <c:idx val="1"/>
          <c:order val="1"/>
          <c:tx>
            <c:strRef>
              <c:f>dados_openmp!$C$1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dados_openmp!$A$2:$A$21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dados_openmp!$C$2:$C$21</c:f>
              <c:numCache>
                <c:formatCode>0.000000</c:formatCode>
                <c:ptCount val="20"/>
                <c:pt idx="0">
                  <c:v>0.45931</c:v>
                </c:pt>
                <c:pt idx="1">
                  <c:v>0.47905399999999998</c:v>
                </c:pt>
                <c:pt idx="2">
                  <c:v>0.49997599999999998</c:v>
                </c:pt>
                <c:pt idx="3">
                  <c:v>0.49591200000000002</c:v>
                </c:pt>
                <c:pt idx="4">
                  <c:v>0.47828100000000001</c:v>
                </c:pt>
                <c:pt idx="5">
                  <c:v>0.51416200000000001</c:v>
                </c:pt>
                <c:pt idx="6">
                  <c:v>0.50389099999999998</c:v>
                </c:pt>
                <c:pt idx="7">
                  <c:v>0.50721300000000002</c:v>
                </c:pt>
                <c:pt idx="8">
                  <c:v>0.48560700000000001</c:v>
                </c:pt>
                <c:pt idx="9">
                  <c:v>0.50094700000000003</c:v>
                </c:pt>
                <c:pt idx="10">
                  <c:v>0.53919399999999995</c:v>
                </c:pt>
                <c:pt idx="11">
                  <c:v>0.50973000000000002</c:v>
                </c:pt>
                <c:pt idx="12">
                  <c:v>0.50108900000000001</c:v>
                </c:pt>
                <c:pt idx="13">
                  <c:v>0.60676699999999995</c:v>
                </c:pt>
                <c:pt idx="14">
                  <c:v>0.60701000000000005</c:v>
                </c:pt>
                <c:pt idx="15">
                  <c:v>0.48310999999999998</c:v>
                </c:pt>
                <c:pt idx="16">
                  <c:v>0.46890300000000001</c:v>
                </c:pt>
                <c:pt idx="17">
                  <c:v>0.48824000000000001</c:v>
                </c:pt>
                <c:pt idx="18">
                  <c:v>0.481296</c:v>
                </c:pt>
                <c:pt idx="19">
                  <c:v>0.51289700000000005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9-4CE6-A826-8B116BCECDED}"/>
            </c:ext>
          </c:extLst>
        </c:ser>
        <c:ser>
          <c:idx val="2"/>
          <c:order val="2"/>
          <c:tx>
            <c:strRef>
              <c:f>dados_openmp!$D$1</c:f>
              <c:strCache>
                <c:ptCount val="1"/>
                <c:pt idx="0">
                  <c:v>Paralelo Sched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dados_openmp!$A$2:$A$21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dados_openmp!$D$2:$D$21</c:f>
              <c:numCache>
                <c:formatCode>General</c:formatCode>
                <c:ptCount val="20"/>
                <c:pt idx="0">
                  <c:v>0.27931499999999998</c:v>
                </c:pt>
                <c:pt idx="1">
                  <c:v>0.27870600000000001</c:v>
                </c:pt>
                <c:pt idx="2">
                  <c:v>0.29236400000000001</c:v>
                </c:pt>
                <c:pt idx="3">
                  <c:v>0.280866</c:v>
                </c:pt>
                <c:pt idx="4">
                  <c:v>0.28086100000000003</c:v>
                </c:pt>
                <c:pt idx="5">
                  <c:v>0.28216599999999997</c:v>
                </c:pt>
                <c:pt idx="6">
                  <c:v>0.28114400000000001</c:v>
                </c:pt>
                <c:pt idx="7">
                  <c:v>0.27974199999999999</c:v>
                </c:pt>
                <c:pt idx="8">
                  <c:v>0.281358</c:v>
                </c:pt>
                <c:pt idx="9">
                  <c:v>0.28349200000000002</c:v>
                </c:pt>
                <c:pt idx="10">
                  <c:v>0.28257100000000002</c:v>
                </c:pt>
                <c:pt idx="11">
                  <c:v>0.28398400000000001</c:v>
                </c:pt>
                <c:pt idx="12">
                  <c:v>0.283773</c:v>
                </c:pt>
                <c:pt idx="13">
                  <c:v>0.28836000000000001</c:v>
                </c:pt>
                <c:pt idx="14">
                  <c:v>0.28595799999999999</c:v>
                </c:pt>
                <c:pt idx="15">
                  <c:v>0.28592099999999998</c:v>
                </c:pt>
                <c:pt idx="16">
                  <c:v>0.39641300000000002</c:v>
                </c:pt>
                <c:pt idx="17">
                  <c:v>0.28283700000000001</c:v>
                </c:pt>
                <c:pt idx="18">
                  <c:v>0.39622099999999999</c:v>
                </c:pt>
                <c:pt idx="19">
                  <c:v>0.28564400000000001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99-4CE6-A826-8B116BCEC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065920"/>
        <c:axId val="988070496"/>
      </c:lineChart>
      <c:catAx>
        <c:axId val="9880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70496"/>
        <c:crosses val="autoZero"/>
        <c:auto val="1"/>
        <c:lblAlgn val="ctr"/>
        <c:lblOffset val="100"/>
        <c:noMultiLvlLbl val="0"/>
      </c:catAx>
      <c:valAx>
        <c:axId val="9880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659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Tempo de Execução </a:t>
            </a:r>
            <a:r>
              <a:rPr lang="en-US"/>
              <a:t>-</a:t>
            </a:r>
            <a:r>
              <a:rPr lang="en-US" baseline="0"/>
              <a:t> Rust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dados_rust!$B$1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dados_rust!$B$2:$B$21</c:f>
              <c:numCache>
                <c:formatCode>0.000000</c:formatCode>
                <c:ptCount val="20"/>
                <c:pt idx="0">
                  <c:v>6.7259399670000004</c:v>
                </c:pt>
                <c:pt idx="1">
                  <c:v>6.6985053819999996</c:v>
                </c:pt>
                <c:pt idx="2">
                  <c:v>9.1029556829999994</c:v>
                </c:pt>
                <c:pt idx="3">
                  <c:v>7.6740931119900004</c:v>
                </c:pt>
                <c:pt idx="4">
                  <c:v>9.3232025810000003</c:v>
                </c:pt>
                <c:pt idx="5">
                  <c:v>9.1431537160000005</c:v>
                </c:pt>
                <c:pt idx="6">
                  <c:v>8.3117328780000008</c:v>
                </c:pt>
                <c:pt idx="7">
                  <c:v>6.6888445509999999</c:v>
                </c:pt>
                <c:pt idx="8">
                  <c:v>9.6871557189999997</c:v>
                </c:pt>
                <c:pt idx="9">
                  <c:v>9.0107702379999992</c:v>
                </c:pt>
                <c:pt idx="10">
                  <c:v>8.8086775730000006</c:v>
                </c:pt>
                <c:pt idx="11">
                  <c:v>7.2955075049999998</c:v>
                </c:pt>
                <c:pt idx="12">
                  <c:v>8.0619415029999999</c:v>
                </c:pt>
                <c:pt idx="13">
                  <c:v>7.1997471119999998</c:v>
                </c:pt>
                <c:pt idx="14">
                  <c:v>8.3166789819000009</c:v>
                </c:pt>
                <c:pt idx="15">
                  <c:v>7.6440482039999997</c:v>
                </c:pt>
                <c:pt idx="16">
                  <c:v>7.1411265679999998</c:v>
                </c:pt>
                <c:pt idx="17">
                  <c:v>7.5405826730000003</c:v>
                </c:pt>
                <c:pt idx="18">
                  <c:v>9.5850201080000001</c:v>
                </c:pt>
                <c:pt idx="19">
                  <c:v>7.2304231310000002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2-41E2-B087-2E957A251614}"/>
            </c:ext>
          </c:extLst>
        </c:ser>
        <c:ser>
          <c:idx val="2"/>
          <c:order val="1"/>
          <c:tx>
            <c:strRef>
              <c:f>dados_rust!$C$1</c:f>
              <c:strCache>
                <c:ptCount val="1"/>
                <c:pt idx="0">
                  <c:v>Threadpool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dados_rust!$C$2:$C$21</c:f>
              <c:numCache>
                <c:formatCode>0.000000</c:formatCode>
                <c:ptCount val="20"/>
                <c:pt idx="0">
                  <c:v>1.6283441939900001</c:v>
                </c:pt>
                <c:pt idx="1">
                  <c:v>1.6276567069900001</c:v>
                </c:pt>
                <c:pt idx="2">
                  <c:v>1.632447118</c:v>
                </c:pt>
                <c:pt idx="3">
                  <c:v>2.913110251</c:v>
                </c:pt>
                <c:pt idx="4">
                  <c:v>1.6705220409999999</c:v>
                </c:pt>
                <c:pt idx="5">
                  <c:v>1.7835563909900001</c:v>
                </c:pt>
                <c:pt idx="6">
                  <c:v>2.288677501</c:v>
                </c:pt>
                <c:pt idx="7">
                  <c:v>1.6508846259900001</c:v>
                </c:pt>
                <c:pt idx="8">
                  <c:v>1.6550885950000001</c:v>
                </c:pt>
                <c:pt idx="9">
                  <c:v>1.5734984910000001</c:v>
                </c:pt>
                <c:pt idx="10">
                  <c:v>2.028534139</c:v>
                </c:pt>
                <c:pt idx="11">
                  <c:v>1.722882212</c:v>
                </c:pt>
                <c:pt idx="12">
                  <c:v>2.488185036</c:v>
                </c:pt>
                <c:pt idx="13">
                  <c:v>1.663683171</c:v>
                </c:pt>
                <c:pt idx="14">
                  <c:v>2.300167901</c:v>
                </c:pt>
                <c:pt idx="15">
                  <c:v>1.7876847090000001</c:v>
                </c:pt>
                <c:pt idx="16">
                  <c:v>2.5324603809999999</c:v>
                </c:pt>
                <c:pt idx="17">
                  <c:v>1.741184134</c:v>
                </c:pt>
                <c:pt idx="18">
                  <c:v>1.673331114</c:v>
                </c:pt>
                <c:pt idx="19">
                  <c:v>1.6964909960000001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2-41E2-B087-2E957A251614}"/>
            </c:ext>
          </c:extLst>
        </c:ser>
        <c:ser>
          <c:idx val="3"/>
          <c:order val="2"/>
          <c:tx>
            <c:strRef>
              <c:f>dados_rust!$D$1</c:f>
              <c:strCache>
                <c:ptCount val="1"/>
                <c:pt idx="0">
                  <c:v>Rayon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dados_rust!$D$2:$D$21</c:f>
              <c:numCache>
                <c:formatCode>0.000000</c:formatCode>
                <c:ptCount val="20"/>
                <c:pt idx="0">
                  <c:v>1.711687851</c:v>
                </c:pt>
                <c:pt idx="1">
                  <c:v>2.9205452269999999</c:v>
                </c:pt>
                <c:pt idx="2">
                  <c:v>1.781253781</c:v>
                </c:pt>
                <c:pt idx="3">
                  <c:v>1.884718557</c:v>
                </c:pt>
                <c:pt idx="4">
                  <c:v>2.0501761529999998</c:v>
                </c:pt>
                <c:pt idx="5">
                  <c:v>1.742235961</c:v>
                </c:pt>
                <c:pt idx="6">
                  <c:v>1.732569351</c:v>
                </c:pt>
                <c:pt idx="7">
                  <c:v>1.831333385</c:v>
                </c:pt>
                <c:pt idx="8">
                  <c:v>1.862866366</c:v>
                </c:pt>
                <c:pt idx="9">
                  <c:v>1.693481649</c:v>
                </c:pt>
                <c:pt idx="10">
                  <c:v>2.3626290390000002</c:v>
                </c:pt>
                <c:pt idx="11">
                  <c:v>1.7452711439999999</c:v>
                </c:pt>
                <c:pt idx="12">
                  <c:v>2.942210389</c:v>
                </c:pt>
                <c:pt idx="13">
                  <c:v>1.8743634069999999</c:v>
                </c:pt>
                <c:pt idx="14">
                  <c:v>1.7567049539999999</c:v>
                </c:pt>
                <c:pt idx="15">
                  <c:v>1.928662058</c:v>
                </c:pt>
                <c:pt idx="16">
                  <c:v>2.895290074</c:v>
                </c:pt>
                <c:pt idx="17">
                  <c:v>2.4983036859999999</c:v>
                </c:pt>
                <c:pt idx="18">
                  <c:v>1.955463747</c:v>
                </c:pt>
                <c:pt idx="19">
                  <c:v>1.7478728180000001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E2-41E2-B087-2E957A251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068000"/>
        <c:axId val="988072160"/>
      </c:lineChart>
      <c:catAx>
        <c:axId val="988068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72160"/>
        <c:crosses val="autoZero"/>
        <c:auto val="1"/>
        <c:lblAlgn val="ctr"/>
        <c:lblOffset val="100"/>
        <c:noMultiLvlLbl val="0"/>
      </c:catAx>
      <c:valAx>
        <c:axId val="98807216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6800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Análise Estatística </a:t>
            </a:r>
            <a:r>
              <a:rPr lang="en-US" baseline="0"/>
              <a:t>- OpenMP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Statistic!$B$3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6232085067036523E-3"/>
                  <c:y val="3.86697602474864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AC-4E91-BEF5-E77471584DE1}"/>
                </c:ext>
              </c:extLst>
            </c:dLbl>
            <c:dLbl>
              <c:idx val="1"/>
              <c:layout>
                <c:manualLayout>
                  <c:x val="2.3116042533518262E-3"/>
                  <c:y val="3.86697602474861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AC-4E91-BEF5-E77471584D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Statistic!$A$4:$A$7</c15:sqref>
                  </c15:fullRef>
                </c:ext>
              </c:extLst>
              <c:f>(Statistic!$A$4,Statistic!$A$6:$A$7)</c:f>
              <c:strCache>
                <c:ptCount val="3"/>
                <c:pt idx="0">
                  <c:v>Average</c:v>
                </c:pt>
                <c:pt idx="1">
                  <c:v>Maximum</c:v>
                </c:pt>
                <c:pt idx="2">
                  <c:v>Minimum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Statistic!$B$4:$B$7</c15:sqref>
                  </c15:fullRef>
                </c:ext>
              </c:extLst>
              <c:f>(Statistic!$B$4,Statistic!$B$6:$B$7)</c:f>
              <c:numCache>
                <c:formatCode>0.000000</c:formatCode>
                <c:ptCount val="3"/>
                <c:pt idx="0">
                  <c:v>1.4757205499999999</c:v>
                </c:pt>
                <c:pt idx="1">
                  <c:v>1.506659</c:v>
                </c:pt>
                <c:pt idx="2">
                  <c:v>1.4642310000000001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C-4E91-BEF5-E77471584DE1}"/>
            </c:ext>
          </c:extLst>
        </c:ser>
        <c:ser>
          <c:idx val="1"/>
          <c:order val="1"/>
          <c:tx>
            <c:strRef>
              <c:f>Statistic!$C$3</c:f>
              <c:strCache>
                <c:ptCount val="1"/>
                <c:pt idx="0">
                  <c:v>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9.2464170134073254E-3"/>
                  <c:y val="3.866976024748717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AC-4E91-BEF5-E77471584DE1}"/>
                </c:ext>
              </c:extLst>
            </c:dLbl>
            <c:dLbl>
              <c:idx val="1"/>
              <c:layout>
                <c:manualLayout>
                  <c:x val="6.9348127600554789E-3"/>
                  <c:y val="3.86697602474864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AC-4E91-BEF5-E77471584DE1}"/>
                </c:ext>
              </c:extLst>
            </c:dLbl>
            <c:dLbl>
              <c:idx val="2"/>
              <c:layout>
                <c:manualLayout>
                  <c:x val="6.9348127600554789E-3"/>
                  <c:y val="-7.089374148317398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AC-4E91-BEF5-E77471584D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Statistic!$A$4:$A$7</c15:sqref>
                  </c15:fullRef>
                </c:ext>
              </c:extLst>
              <c:f>(Statistic!$A$4,Statistic!$A$6:$A$7)</c:f>
              <c:strCache>
                <c:ptCount val="3"/>
                <c:pt idx="0">
                  <c:v>Average</c:v>
                </c:pt>
                <c:pt idx="1">
                  <c:v>Maximum</c:v>
                </c:pt>
                <c:pt idx="2">
                  <c:v>Minimum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Statistic!$C$4:$C$7</c15:sqref>
                  </c15:fullRef>
                </c:ext>
              </c:extLst>
              <c:f>(Statistic!$C$4,Statistic!$C$6:$C$7)</c:f>
              <c:numCache>
                <c:formatCode>0.000000</c:formatCode>
                <c:ptCount val="3"/>
                <c:pt idx="0">
                  <c:v>0.50612944999999998</c:v>
                </c:pt>
                <c:pt idx="1">
                  <c:v>0.60701000000000005</c:v>
                </c:pt>
                <c:pt idx="2">
                  <c:v>0.45931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C-4E91-BEF5-E77471584DE1}"/>
            </c:ext>
          </c:extLst>
        </c:ser>
        <c:ser>
          <c:idx val="2"/>
          <c:order val="2"/>
          <c:tx>
            <c:strRef>
              <c:f>Statistic!$D$3</c:f>
              <c:strCache>
                <c:ptCount val="1"/>
                <c:pt idx="0">
                  <c:v>Parallel Sched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6.9348127600554364E-3"/>
                  <c:y val="3.86697602474864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AC-4E91-BEF5-E77471584DE1}"/>
                </c:ext>
              </c:extLst>
            </c:dLbl>
            <c:dLbl>
              <c:idx val="1"/>
              <c:layout>
                <c:manualLayout>
                  <c:x val="1.3869625520110958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3AC-4E91-BEF5-E77471584DE1}"/>
                </c:ext>
              </c:extLst>
            </c:dLbl>
            <c:dLbl>
              <c:idx val="2"/>
              <c:layout>
                <c:manualLayout>
                  <c:x val="6.9348127600553089E-3"/>
                  <c:y val="3.86697602474864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AC-4E91-BEF5-E77471584D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Statistic!$A$4:$A$7</c15:sqref>
                  </c15:fullRef>
                </c:ext>
              </c:extLst>
              <c:f>(Statistic!$A$4,Statistic!$A$6:$A$7)</c:f>
              <c:strCache>
                <c:ptCount val="3"/>
                <c:pt idx="0">
                  <c:v>Average</c:v>
                </c:pt>
                <c:pt idx="1">
                  <c:v>Maximum</c:v>
                </c:pt>
                <c:pt idx="2">
                  <c:v>Minimum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Statistic!$D$4:$D$7</c15:sqref>
                  </c15:fullRef>
                </c:ext>
              </c:extLst>
              <c:f>(Statistic!$D$4,Statistic!$D$6:$D$7)</c:f>
              <c:numCache>
                <c:formatCode>0.000000</c:formatCode>
                <c:ptCount val="3"/>
                <c:pt idx="0">
                  <c:v>0.29458479999999998</c:v>
                </c:pt>
                <c:pt idx="1" formatCode="General">
                  <c:v>0.39641300000000002</c:v>
                </c:pt>
                <c:pt idx="2" formatCode="General">
                  <c:v>0.27870600000000001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AC-4E91-BEF5-E77471584D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0695232"/>
        <c:axId val="1060696064"/>
      </c:barChart>
      <c:catAx>
        <c:axId val="106069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96064"/>
        <c:crosses val="autoZero"/>
        <c:auto val="1"/>
        <c:lblAlgn val="ctr"/>
        <c:lblOffset val="100"/>
        <c:noMultiLvlLbl val="0"/>
      </c:catAx>
      <c:valAx>
        <c:axId val="1060696064"/>
        <c:scaling>
          <c:orientation val="minMax"/>
          <c:max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6952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Análise Estatística - 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Statistic!$I$3</c:f>
              <c:strCache>
                <c:ptCount val="1"/>
                <c:pt idx="0">
                  <c:v>Sequential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777777777777649E-3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330-47B4-8493-C23C9337AB9B}"/>
                </c:ext>
              </c:extLst>
            </c:dLbl>
            <c:dLbl>
              <c:idx val="1"/>
              <c:layout>
                <c:manualLayout>
                  <c:x val="2.7777777777777267E-3"/>
                  <c:y val="9.259259259259237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330-47B4-8493-C23C9337AB9B}"/>
                </c:ext>
              </c:extLst>
            </c:dLbl>
            <c:dLbl>
              <c:idx val="2"/>
              <c:layout>
                <c:manualLayout>
                  <c:x val="8.3333333333333332E-3"/>
                  <c:y val="9.25925925925925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0-47B4-8493-C23C9337AB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Statistic!$H$4:$H$7</c15:sqref>
                  </c15:fullRef>
                </c:ext>
              </c:extLst>
              <c:f>(Statistic!$H$4,Statistic!$H$6:$H$7)</c:f>
              <c:strCache>
                <c:ptCount val="3"/>
                <c:pt idx="0">
                  <c:v>Average</c:v>
                </c:pt>
                <c:pt idx="1">
                  <c:v>Maximum</c:v>
                </c:pt>
                <c:pt idx="2">
                  <c:v>Minimum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Statistic!$I$4:$I$7</c15:sqref>
                  </c15:fullRef>
                </c:ext>
              </c:extLst>
              <c:f>(Statistic!$I$4,Statistic!$I$6:$I$7)</c:f>
              <c:numCache>
                <c:formatCode>0.000000</c:formatCode>
                <c:ptCount val="3"/>
                <c:pt idx="0">
                  <c:v>8.0595053592945014</c:v>
                </c:pt>
                <c:pt idx="1">
                  <c:v>9.6871557189999997</c:v>
                </c:pt>
                <c:pt idx="2">
                  <c:v>6.6888445509999999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0-47B4-8493-C23C9337AB9B}"/>
            </c:ext>
          </c:extLst>
        </c:ser>
        <c:ser>
          <c:idx val="1"/>
          <c:order val="1"/>
          <c:tx>
            <c:strRef>
              <c:f>Statistic!$J$3</c:f>
              <c:strCache>
                <c:ptCount val="1"/>
                <c:pt idx="0">
                  <c:v>Threadpool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6666666666666666E-2"/>
                  <c:y val="9.25925925925917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330-47B4-8493-C23C9337AB9B}"/>
                </c:ext>
              </c:extLst>
            </c:dLbl>
            <c:dLbl>
              <c:idx val="1"/>
              <c:layout>
                <c:manualLayout>
                  <c:x val="1.6666666666666666E-2"/>
                  <c:y val="1.388888888888880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330-47B4-8493-C23C9337AB9B}"/>
                </c:ext>
              </c:extLst>
            </c:dLbl>
            <c:dLbl>
              <c:idx val="2"/>
              <c:layout>
                <c:manualLayout>
                  <c:x val="1.6666666666666666E-2"/>
                  <c:y val="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330-47B4-8493-C23C9337AB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Statistic!$H$4:$H$7</c15:sqref>
                  </c15:fullRef>
                </c:ext>
              </c:extLst>
              <c:f>(Statistic!$H$4,Statistic!$H$6:$H$7)</c:f>
              <c:strCache>
                <c:ptCount val="3"/>
                <c:pt idx="0">
                  <c:v>Average</c:v>
                </c:pt>
                <c:pt idx="1">
                  <c:v>Maximum</c:v>
                </c:pt>
                <c:pt idx="2">
                  <c:v>Minimum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Statistic!$J$4:$J$7</c15:sqref>
                  </c15:fullRef>
                </c:ext>
              </c:extLst>
              <c:f>(Statistic!$J$4,Statistic!$J$6:$J$7)</c:f>
              <c:numCache>
                <c:formatCode>0.000000</c:formatCode>
                <c:ptCount val="3"/>
                <c:pt idx="0">
                  <c:v>1.9029194853980005</c:v>
                </c:pt>
                <c:pt idx="1">
                  <c:v>2.913110251</c:v>
                </c:pt>
                <c:pt idx="2">
                  <c:v>1.5734984910000001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30-47B4-8493-C23C9337AB9B}"/>
            </c:ext>
          </c:extLst>
        </c:ser>
        <c:ser>
          <c:idx val="2"/>
          <c:order val="2"/>
          <c:tx>
            <c:strRef>
              <c:f>Statistic!$K$3</c:f>
              <c:strCache>
                <c:ptCount val="1"/>
                <c:pt idx="0">
                  <c:v>Rayon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888888888888888E-2"/>
                  <c:y val="-3.24074074074074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0-47B4-8493-C23C9337AB9B}"/>
                </c:ext>
              </c:extLst>
            </c:dLbl>
            <c:dLbl>
              <c:idx val="1"/>
              <c:layout>
                <c:manualLayout>
                  <c:x val="2.7777777777777676E-2"/>
                  <c:y val="-3.24074074074074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330-47B4-8493-C23C9337AB9B}"/>
                </c:ext>
              </c:extLst>
            </c:dLbl>
            <c:dLbl>
              <c:idx val="2"/>
              <c:layout>
                <c:manualLayout>
                  <c:x val="2.2222222222222324E-2"/>
                  <c:y val="-2.31481481481482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0-47B4-8493-C23C9337AB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Statistic!$H$4:$H$7</c15:sqref>
                  </c15:fullRef>
                </c:ext>
              </c:extLst>
              <c:f>(Statistic!$H$4,Statistic!$H$6:$H$7)</c:f>
              <c:strCache>
                <c:ptCount val="3"/>
                <c:pt idx="0">
                  <c:v>Average</c:v>
                </c:pt>
                <c:pt idx="1">
                  <c:v>Maximum</c:v>
                </c:pt>
                <c:pt idx="2">
                  <c:v>Minimum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Statistic!$K$4:$K$7</c15:sqref>
                  </c15:fullRef>
                </c:ext>
              </c:extLst>
              <c:f>(Statistic!$K$4,Statistic!$K$6:$K$7)</c:f>
              <c:numCache>
                <c:formatCode>0.000000</c:formatCode>
                <c:ptCount val="3"/>
                <c:pt idx="0">
                  <c:v>2.0458819798500003</c:v>
                </c:pt>
                <c:pt idx="1">
                  <c:v>2.942210389</c:v>
                </c:pt>
                <c:pt idx="2">
                  <c:v>1.693481649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0-47B4-8493-C23C9337AB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5286544"/>
        <c:axId val="885290704"/>
      </c:barChart>
      <c:catAx>
        <c:axId val="88528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90704"/>
        <c:crosses val="autoZero"/>
        <c:auto val="1"/>
        <c:lblAlgn val="ctr"/>
        <c:lblOffset val="100"/>
        <c:noMultiLvlLbl val="0"/>
      </c:catAx>
      <c:valAx>
        <c:axId val="8852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86544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160020</xdr:rowOff>
    </xdr:from>
    <xdr:to>
      <xdr:col>15</xdr:col>
      <xdr:colOff>419100</xdr:colOff>
      <xdr:row>21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B94745-4314-F390-3D42-265C28AE0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15</xdr:col>
      <xdr:colOff>601980</xdr:colOff>
      <xdr:row>22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6BE6B1-BF54-5EEE-A835-867BC8BC7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9</xdr:row>
      <xdr:rowOff>7620</xdr:rowOff>
    </xdr:from>
    <xdr:to>
      <xdr:col>6</xdr:col>
      <xdr:colOff>441960</xdr:colOff>
      <xdr:row>27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7D5A2C2-499D-E42F-7B0E-42686443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9</xdr:row>
      <xdr:rowOff>0</xdr:rowOff>
    </xdr:from>
    <xdr:to>
      <xdr:col>14</xdr:col>
      <xdr:colOff>68580</xdr:colOff>
      <xdr:row>27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6AC101A-E462-1AB7-12D6-9389E11F0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A1D9D5E4-24C0-4C14-9317-551A2D9B57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776D78A-F3AD-4B9F-A0C5-752BB6DBC767}" autoFormatId="16" applyNumberFormats="0" applyBorderFormats="0" applyFontFormats="0" applyPatternFormats="0" applyAlignmentFormats="0" applyWidthHeightFormats="0">
  <queryTableRefresh nextId="5" unboundColumnsLeft="1">
    <queryTableFields count="4">
      <queryTableField id="4" dataBound="0" tableColumnId="4"/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D15E2-6DBE-4AD5-A990-25AB75EDD11F}" name="dados_openmp" displayName="dados_openmp" ref="A1:D21" tableType="queryTable" totalsRowShown="0" headerRowDxfId="11" dataDxfId="10">
  <autoFilter ref="A1:D21" xr:uid="{F70D15E2-6DBE-4AD5-A990-25AB75EDD11F}"/>
  <tableColumns count="4">
    <tableColumn id="1" xr3:uid="{9B157814-93F5-4D5B-A854-CE2832ECBFE7}" uniqueName="1" name="Teste" queryTableFieldId="1" dataDxfId="9"/>
    <tableColumn id="2" xr3:uid="{1CAF52CC-2664-4D19-8503-9C859562152E}" uniqueName="2" name="Sequencial" queryTableFieldId="2" dataDxfId="8"/>
    <tableColumn id="3" xr3:uid="{F15D8A4C-8AB8-4387-9469-56C713E374E6}" uniqueName="3" name="Paralelo" queryTableFieldId="3" dataDxfId="7"/>
    <tableColumn id="4" xr3:uid="{BDDFB7F6-3170-46F7-A4DF-25E671A624D8}" uniqueName="4" name="Paralelo Sched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22-1CEB-401B-A651-9F0D7A8D23AB}" name="dados_rust" displayName="dados_rust" ref="A1:D21" tableType="queryTable" totalsRowShown="0" headerRowDxfId="5" dataDxfId="4">
  <autoFilter ref="A1:D21" xr:uid="{9749EA22-1CEB-401B-A651-9F0D7A8D23AB}"/>
  <tableColumns count="4">
    <tableColumn id="4" xr3:uid="{D0FC27B9-58D0-40A2-9EDB-B491775A232C}" uniqueName="4" name="Teste" queryTableFieldId="4" dataDxfId="3"/>
    <tableColumn id="1" xr3:uid="{5393E76E-4730-4CBF-9034-52F366630D68}" uniqueName="1" name="Sequencial" queryTableFieldId="1" dataDxfId="2"/>
    <tableColumn id="2" xr3:uid="{7CE6BF2E-5514-4D30-8C45-E611D2E99D73}" uniqueName="2" name="Threadpool" queryTableFieldId="2" dataDxfId="1"/>
    <tableColumn id="3" xr3:uid="{45DA9878-C7D4-4023-B902-A71166E9310E}" uniqueName="3" name="Ray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06B3-9591-4308-98E5-60BD10944900}">
  <dimension ref="A1:D27"/>
  <sheetViews>
    <sheetView workbookViewId="0">
      <selection activeCell="C16" sqref="C16"/>
    </sheetView>
  </sheetViews>
  <sheetFormatPr defaultRowHeight="14.4" x14ac:dyDescent="0.3"/>
  <cols>
    <col min="1" max="1" width="13.88671875" customWidth="1"/>
    <col min="2" max="4" width="16.109375" customWidth="1"/>
  </cols>
  <sheetData>
    <row r="1" spans="1:4" x14ac:dyDescent="0.3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3">
      <c r="A2" s="1" t="s">
        <v>4</v>
      </c>
      <c r="B2" s="6">
        <v>1.506659</v>
      </c>
      <c r="C2" s="6">
        <v>0.45931</v>
      </c>
      <c r="D2" s="1">
        <v>0.27931499999999998</v>
      </c>
    </row>
    <row r="3" spans="1:4" x14ac:dyDescent="0.3">
      <c r="A3" s="1" t="s">
        <v>5</v>
      </c>
      <c r="B3" s="6">
        <v>1.483285</v>
      </c>
      <c r="C3" s="6">
        <v>0.47905399999999998</v>
      </c>
      <c r="D3" s="1">
        <v>0.27870600000000001</v>
      </c>
    </row>
    <row r="4" spans="1:4" x14ac:dyDescent="0.3">
      <c r="A4" s="1" t="s">
        <v>6</v>
      </c>
      <c r="B4" s="6">
        <v>1.4642310000000001</v>
      </c>
      <c r="C4" s="6">
        <v>0.49997599999999998</v>
      </c>
      <c r="D4" s="1">
        <v>0.29236400000000001</v>
      </c>
    </row>
    <row r="5" spans="1:4" x14ac:dyDescent="0.3">
      <c r="A5" s="1" t="s">
        <v>7</v>
      </c>
      <c r="B5" s="6">
        <v>1.474202</v>
      </c>
      <c r="C5" s="6">
        <v>0.49591200000000002</v>
      </c>
      <c r="D5" s="1">
        <v>0.280866</v>
      </c>
    </row>
    <row r="6" spans="1:4" x14ac:dyDescent="0.3">
      <c r="A6" s="1" t="s">
        <v>8</v>
      </c>
      <c r="B6" s="6">
        <v>1.472572</v>
      </c>
      <c r="C6" s="6">
        <v>0.47828100000000001</v>
      </c>
      <c r="D6" s="1">
        <v>0.28086100000000003</v>
      </c>
    </row>
    <row r="7" spans="1:4" x14ac:dyDescent="0.3">
      <c r="A7" s="1" t="s">
        <v>9</v>
      </c>
      <c r="B7" s="6">
        <v>1.500354</v>
      </c>
      <c r="C7" s="6">
        <v>0.51416200000000001</v>
      </c>
      <c r="D7" s="1">
        <v>0.28216599999999997</v>
      </c>
    </row>
    <row r="8" spans="1:4" x14ac:dyDescent="0.3">
      <c r="A8" s="1" t="s">
        <v>10</v>
      </c>
      <c r="B8" s="6">
        <v>1.480065</v>
      </c>
      <c r="C8" s="6">
        <v>0.50389099999999998</v>
      </c>
      <c r="D8" s="1">
        <v>0.28114400000000001</v>
      </c>
    </row>
    <row r="9" spans="1:4" x14ac:dyDescent="0.3">
      <c r="A9" s="1" t="s">
        <v>11</v>
      </c>
      <c r="B9" s="6">
        <v>1.4707730000000001</v>
      </c>
      <c r="C9" s="6">
        <v>0.50721300000000002</v>
      </c>
      <c r="D9" s="1">
        <v>0.27974199999999999</v>
      </c>
    </row>
    <row r="10" spans="1:4" x14ac:dyDescent="0.3">
      <c r="A10" s="1" t="s">
        <v>12</v>
      </c>
      <c r="B10" s="6">
        <v>1.468051</v>
      </c>
      <c r="C10" s="6">
        <v>0.48560700000000001</v>
      </c>
      <c r="D10" s="1">
        <v>0.281358</v>
      </c>
    </row>
    <row r="11" spans="1:4" x14ac:dyDescent="0.3">
      <c r="A11" s="1" t="s">
        <v>13</v>
      </c>
      <c r="B11" s="6">
        <v>1.4729399999999999</v>
      </c>
      <c r="C11" s="6">
        <v>0.50094700000000003</v>
      </c>
      <c r="D11" s="1">
        <v>0.28349200000000002</v>
      </c>
    </row>
    <row r="12" spans="1:4" x14ac:dyDescent="0.3">
      <c r="A12" s="1" t="s">
        <v>14</v>
      </c>
      <c r="B12" s="6">
        <v>1.4699439999999999</v>
      </c>
      <c r="C12" s="6">
        <v>0.53919399999999995</v>
      </c>
      <c r="D12" s="1">
        <v>0.28257100000000002</v>
      </c>
    </row>
    <row r="13" spans="1:4" x14ac:dyDescent="0.3">
      <c r="A13" s="1" t="s">
        <v>15</v>
      </c>
      <c r="B13" s="6">
        <v>1.474105</v>
      </c>
      <c r="C13" s="6">
        <v>0.50973000000000002</v>
      </c>
      <c r="D13" s="1">
        <v>0.28398400000000001</v>
      </c>
    </row>
    <row r="14" spans="1:4" x14ac:dyDescent="0.3">
      <c r="A14" s="1" t="s">
        <v>16</v>
      </c>
      <c r="B14" s="6">
        <v>1.467765</v>
      </c>
      <c r="C14" s="6">
        <v>0.50108900000000001</v>
      </c>
      <c r="D14" s="1">
        <v>0.283773</v>
      </c>
    </row>
    <row r="15" spans="1:4" x14ac:dyDescent="0.3">
      <c r="A15" s="1" t="s">
        <v>17</v>
      </c>
      <c r="B15" s="6">
        <v>1.471719</v>
      </c>
      <c r="C15" s="6">
        <v>0.60676699999999995</v>
      </c>
      <c r="D15" s="1">
        <v>0.28836000000000001</v>
      </c>
    </row>
    <row r="16" spans="1:4" x14ac:dyDescent="0.3">
      <c r="A16" s="1" t="s">
        <v>18</v>
      </c>
      <c r="B16" s="6">
        <v>1.4740489999999999</v>
      </c>
      <c r="C16" s="6">
        <v>0.60701000000000005</v>
      </c>
      <c r="D16" s="1">
        <v>0.28595799999999999</v>
      </c>
    </row>
    <row r="17" spans="1:4" x14ac:dyDescent="0.3">
      <c r="A17" s="1" t="s">
        <v>19</v>
      </c>
      <c r="B17" s="6">
        <v>1.478742</v>
      </c>
      <c r="C17" s="6">
        <v>0.48310999999999998</v>
      </c>
      <c r="D17" s="1">
        <v>0.28592099999999998</v>
      </c>
    </row>
    <row r="18" spans="1:4" x14ac:dyDescent="0.3">
      <c r="A18" s="1" t="s">
        <v>20</v>
      </c>
      <c r="B18" s="6">
        <v>1.470567</v>
      </c>
      <c r="C18" s="6">
        <v>0.46890300000000001</v>
      </c>
      <c r="D18" s="1">
        <v>0.39641300000000002</v>
      </c>
    </row>
    <row r="19" spans="1:4" x14ac:dyDescent="0.3">
      <c r="A19" s="1" t="s">
        <v>21</v>
      </c>
      <c r="B19" s="6">
        <v>1.4678580000000001</v>
      </c>
      <c r="C19" s="6">
        <v>0.48824000000000001</v>
      </c>
      <c r="D19" s="1">
        <v>0.28283700000000001</v>
      </c>
    </row>
    <row r="20" spans="1:4" x14ac:dyDescent="0.3">
      <c r="A20" s="1" t="s">
        <v>22</v>
      </c>
      <c r="B20" s="6">
        <v>1.4698340000000001</v>
      </c>
      <c r="C20" s="6">
        <v>0.481296</v>
      </c>
      <c r="D20" s="1">
        <v>0.39622099999999999</v>
      </c>
    </row>
    <row r="21" spans="1:4" x14ac:dyDescent="0.3">
      <c r="A21" s="1" t="s">
        <v>23</v>
      </c>
      <c r="B21" s="6">
        <v>1.476696</v>
      </c>
      <c r="C21" s="6">
        <v>0.51289700000000005</v>
      </c>
      <c r="D21" s="1">
        <v>0.28564400000000001</v>
      </c>
    </row>
    <row r="22" spans="1:4" ht="14.4" customHeight="1" x14ac:dyDescent="0.3">
      <c r="A22" s="15" t="s">
        <v>34</v>
      </c>
      <c r="B22" s="15"/>
      <c r="C22" s="15"/>
      <c r="D22" s="15"/>
    </row>
    <row r="23" spans="1:4" x14ac:dyDescent="0.3">
      <c r="A23" s="9" t="s">
        <v>26</v>
      </c>
      <c r="B23" s="11">
        <f>SUM(dados_openmp[Sequencial])/20</f>
        <v>1.4757205499999999</v>
      </c>
      <c r="C23" s="11">
        <f>SUM(dados_openmp[Paralelo])/20</f>
        <v>0.50612944999999998</v>
      </c>
      <c r="D23" s="11">
        <f>SUM(dados_openmp[Paralelo Sched])/20</f>
        <v>0.29458479999999998</v>
      </c>
    </row>
    <row r="24" spans="1:4" x14ac:dyDescent="0.3">
      <c r="A24" s="10" t="s">
        <v>29</v>
      </c>
      <c r="B24" s="12">
        <f>_xlfn.STDEV.P(dados_openmp[Sequencial])</f>
        <v>1.0311491688766453E-2</v>
      </c>
      <c r="C24" s="12">
        <f>_xlfn.STDEV.P(dados_openmp[Paralelo])</f>
        <v>3.7878982353641705E-2</v>
      </c>
      <c r="D24" s="12">
        <f>_xlfn.STDEV.P(dados_openmp[Paralelo Sched])</f>
        <v>3.4057785338451232E-2</v>
      </c>
    </row>
    <row r="25" spans="1:4" x14ac:dyDescent="0.3">
      <c r="A25" s="9" t="s">
        <v>27</v>
      </c>
      <c r="B25" s="11">
        <f>MAX(dados_openmp[Sequencial])</f>
        <v>1.506659</v>
      </c>
      <c r="C25" s="11">
        <f>MAX(dados_openmp[Paralelo])</f>
        <v>0.60701000000000005</v>
      </c>
      <c r="D25" s="7">
        <f>MAX(dados_openmp[Paralelo Sched])</f>
        <v>0.39641300000000002</v>
      </c>
    </row>
    <row r="26" spans="1:4" x14ac:dyDescent="0.3">
      <c r="A26" s="10" t="s">
        <v>28</v>
      </c>
      <c r="B26" s="12">
        <f>MIN(dados_openmp[Sequencial])</f>
        <v>1.4642310000000001</v>
      </c>
      <c r="C26" s="12">
        <f>MIN(dados_openmp[Paralelo])</f>
        <v>0.45931</v>
      </c>
      <c r="D26" s="8">
        <f>MIN(dados_openmp[Paralelo Sched])</f>
        <v>0.27870600000000001</v>
      </c>
    </row>
    <row r="27" spans="1:4" x14ac:dyDescent="0.3">
      <c r="A27" s="2"/>
    </row>
  </sheetData>
  <mergeCells count="1">
    <mergeCell ref="A22:D2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F29E-8C51-437A-9409-157429E1000D}">
  <dimension ref="A1:D26"/>
  <sheetViews>
    <sheetView workbookViewId="0">
      <selection activeCell="B1" sqref="B1"/>
    </sheetView>
  </sheetViews>
  <sheetFormatPr defaultRowHeight="14.4" x14ac:dyDescent="0.3"/>
  <cols>
    <col min="1" max="1" width="13.88671875" customWidth="1"/>
    <col min="2" max="4" width="16.109375" customWidth="1"/>
  </cols>
  <sheetData>
    <row r="1" spans="1:4" x14ac:dyDescent="0.3">
      <c r="A1" s="3" t="s">
        <v>0</v>
      </c>
      <c r="B1" s="1" t="s">
        <v>31</v>
      </c>
      <c r="C1" s="1" t="s">
        <v>2</v>
      </c>
      <c r="D1" s="1" t="s">
        <v>3</v>
      </c>
    </row>
    <row r="2" spans="1:4" x14ac:dyDescent="0.3">
      <c r="A2" s="4">
        <v>1</v>
      </c>
      <c r="B2" s="6">
        <v>6.7259399670000004</v>
      </c>
      <c r="C2" s="6">
        <v>1.6283441939900001</v>
      </c>
      <c r="D2" s="6">
        <v>1.711687851</v>
      </c>
    </row>
    <row r="3" spans="1:4" x14ac:dyDescent="0.3">
      <c r="A3" s="5">
        <v>2</v>
      </c>
      <c r="B3" s="6">
        <v>6.6985053819999996</v>
      </c>
      <c r="C3" s="6">
        <v>1.6276567069900001</v>
      </c>
      <c r="D3" s="6">
        <v>2.9205452269999999</v>
      </c>
    </row>
    <row r="4" spans="1:4" x14ac:dyDescent="0.3">
      <c r="A4" s="4">
        <v>3</v>
      </c>
      <c r="B4" s="6">
        <v>9.1029556829999994</v>
      </c>
      <c r="C4" s="6">
        <v>1.632447118</v>
      </c>
      <c r="D4" s="6">
        <v>1.781253781</v>
      </c>
    </row>
    <row r="5" spans="1:4" x14ac:dyDescent="0.3">
      <c r="A5" s="5">
        <v>4</v>
      </c>
      <c r="B5" s="6">
        <v>7.6740931119900004</v>
      </c>
      <c r="C5" s="6">
        <v>2.913110251</v>
      </c>
      <c r="D5" s="6">
        <v>1.884718557</v>
      </c>
    </row>
    <row r="6" spans="1:4" x14ac:dyDescent="0.3">
      <c r="A6" s="4">
        <v>5</v>
      </c>
      <c r="B6" s="6">
        <v>9.3232025810000003</v>
      </c>
      <c r="C6" s="6">
        <v>1.6705220409999999</v>
      </c>
      <c r="D6" s="6">
        <v>2.0501761529999998</v>
      </c>
    </row>
    <row r="7" spans="1:4" x14ac:dyDescent="0.3">
      <c r="A7" s="5">
        <v>6</v>
      </c>
      <c r="B7" s="6">
        <v>9.1431537160000005</v>
      </c>
      <c r="C7" s="6">
        <v>1.7835563909900001</v>
      </c>
      <c r="D7" s="6">
        <v>1.742235961</v>
      </c>
    </row>
    <row r="8" spans="1:4" x14ac:dyDescent="0.3">
      <c r="A8" s="4">
        <v>7</v>
      </c>
      <c r="B8" s="6">
        <v>8.3117328780000008</v>
      </c>
      <c r="C8" s="6">
        <v>2.288677501</v>
      </c>
      <c r="D8" s="6">
        <v>1.732569351</v>
      </c>
    </row>
    <row r="9" spans="1:4" x14ac:dyDescent="0.3">
      <c r="A9" s="5">
        <v>8</v>
      </c>
      <c r="B9" s="6">
        <v>6.6888445509999999</v>
      </c>
      <c r="C9" s="6">
        <v>1.6508846259900001</v>
      </c>
      <c r="D9" s="6">
        <v>1.831333385</v>
      </c>
    </row>
    <row r="10" spans="1:4" x14ac:dyDescent="0.3">
      <c r="A10" s="4">
        <v>9</v>
      </c>
      <c r="B10" s="6">
        <v>9.6871557189999997</v>
      </c>
      <c r="C10" s="6">
        <v>1.6550885950000001</v>
      </c>
      <c r="D10" s="6">
        <v>1.862866366</v>
      </c>
    </row>
    <row r="11" spans="1:4" x14ac:dyDescent="0.3">
      <c r="A11" s="5">
        <v>10</v>
      </c>
      <c r="B11" s="6">
        <v>9.0107702379999992</v>
      </c>
      <c r="C11" s="6">
        <v>1.5734984910000001</v>
      </c>
      <c r="D11" s="6">
        <v>1.693481649</v>
      </c>
    </row>
    <row r="12" spans="1:4" x14ac:dyDescent="0.3">
      <c r="A12" s="4">
        <v>11</v>
      </c>
      <c r="B12" s="6">
        <v>8.8086775730000006</v>
      </c>
      <c r="C12" s="6">
        <v>2.028534139</v>
      </c>
      <c r="D12" s="6">
        <v>2.3626290390000002</v>
      </c>
    </row>
    <row r="13" spans="1:4" x14ac:dyDescent="0.3">
      <c r="A13" s="5">
        <v>12</v>
      </c>
      <c r="B13" s="6">
        <v>7.2955075049999998</v>
      </c>
      <c r="C13" s="6">
        <v>1.722882212</v>
      </c>
      <c r="D13" s="6">
        <v>1.7452711439999999</v>
      </c>
    </row>
    <row r="14" spans="1:4" x14ac:dyDescent="0.3">
      <c r="A14" s="4">
        <v>13</v>
      </c>
      <c r="B14" s="6">
        <v>8.0619415029999999</v>
      </c>
      <c r="C14" s="6">
        <v>2.488185036</v>
      </c>
      <c r="D14" s="6">
        <v>2.942210389</v>
      </c>
    </row>
    <row r="15" spans="1:4" x14ac:dyDescent="0.3">
      <c r="A15" s="5">
        <v>14</v>
      </c>
      <c r="B15" s="6">
        <v>7.1997471119999998</v>
      </c>
      <c r="C15" s="6">
        <v>1.663683171</v>
      </c>
      <c r="D15" s="6">
        <v>1.8743634069999999</v>
      </c>
    </row>
    <row r="16" spans="1:4" x14ac:dyDescent="0.3">
      <c r="A16" s="4">
        <v>15</v>
      </c>
      <c r="B16" s="6">
        <v>8.3166789819000009</v>
      </c>
      <c r="C16" s="6">
        <v>2.300167901</v>
      </c>
      <c r="D16" s="6">
        <v>1.7567049539999999</v>
      </c>
    </row>
    <row r="17" spans="1:4" x14ac:dyDescent="0.3">
      <c r="A17" s="5">
        <v>16</v>
      </c>
      <c r="B17" s="6">
        <v>7.6440482039999997</v>
      </c>
      <c r="C17" s="6">
        <v>1.7876847090000001</v>
      </c>
      <c r="D17" s="6">
        <v>1.928662058</v>
      </c>
    </row>
    <row r="18" spans="1:4" x14ac:dyDescent="0.3">
      <c r="A18" s="4">
        <v>17</v>
      </c>
      <c r="B18" s="6">
        <v>7.1411265679999998</v>
      </c>
      <c r="C18" s="6">
        <v>2.5324603809999999</v>
      </c>
      <c r="D18" s="6">
        <v>2.895290074</v>
      </c>
    </row>
    <row r="19" spans="1:4" x14ac:dyDescent="0.3">
      <c r="A19" s="5">
        <v>18</v>
      </c>
      <c r="B19" s="6">
        <v>7.5405826730000003</v>
      </c>
      <c r="C19" s="6">
        <v>1.741184134</v>
      </c>
      <c r="D19" s="6">
        <v>2.4983036859999999</v>
      </c>
    </row>
    <row r="20" spans="1:4" x14ac:dyDescent="0.3">
      <c r="A20" s="4">
        <v>19</v>
      </c>
      <c r="B20" s="6">
        <v>9.5850201080000001</v>
      </c>
      <c r="C20" s="6">
        <v>1.673331114</v>
      </c>
      <c r="D20" s="6">
        <v>1.955463747</v>
      </c>
    </row>
    <row r="21" spans="1:4" x14ac:dyDescent="0.3">
      <c r="A21" s="5">
        <v>20</v>
      </c>
      <c r="B21" s="6">
        <v>7.2304231310000002</v>
      </c>
      <c r="C21" s="6">
        <v>1.6964909960000001</v>
      </c>
      <c r="D21" s="6">
        <v>1.7478728180000001</v>
      </c>
    </row>
    <row r="22" spans="1:4" x14ac:dyDescent="0.3">
      <c r="A22" s="15" t="s">
        <v>34</v>
      </c>
      <c r="B22" s="15"/>
      <c r="C22" s="15"/>
      <c r="D22" s="15"/>
    </row>
    <row r="23" spans="1:4" x14ac:dyDescent="0.3">
      <c r="A23" s="9" t="s">
        <v>26</v>
      </c>
      <c r="B23" s="11">
        <f>SUM(dados_rust[Sequencial])/20</f>
        <v>8.0595053592945014</v>
      </c>
      <c r="C23" s="11">
        <f>SUM(dados_rust[Threadpool])/20</f>
        <v>1.9029194853980005</v>
      </c>
      <c r="D23" s="11">
        <f>SUM(dados_rust[Rayon])/20</f>
        <v>2.0458819798500003</v>
      </c>
    </row>
    <row r="24" spans="1:4" x14ac:dyDescent="0.3">
      <c r="A24" s="10" t="s">
        <v>29</v>
      </c>
      <c r="B24" s="12">
        <f>_xlfn.STDEV.P(dados_rust[Sequencial])</f>
        <v>0.9845280928190886</v>
      </c>
      <c r="C24" s="12">
        <f>_xlfn.STDEV.P(dados_rust[Threadpool])</f>
        <v>0.37630960347623077</v>
      </c>
      <c r="D24" s="12">
        <f>_xlfn.STDEV.P(dados_rust[Rayon])</f>
        <v>0.41897889578280539</v>
      </c>
    </row>
    <row r="25" spans="1:4" x14ac:dyDescent="0.3">
      <c r="A25" s="9" t="s">
        <v>27</v>
      </c>
      <c r="B25" s="11">
        <f>MAX(dados_rust[Sequencial])</f>
        <v>9.6871557189999997</v>
      </c>
      <c r="C25" s="11">
        <f>MAX(dados_rust[Threadpool])</f>
        <v>2.913110251</v>
      </c>
      <c r="D25" s="11">
        <f>MAX(dados_rust[Rayon])</f>
        <v>2.942210389</v>
      </c>
    </row>
    <row r="26" spans="1:4" x14ac:dyDescent="0.3">
      <c r="A26" s="10" t="s">
        <v>28</v>
      </c>
      <c r="B26" s="12">
        <f>MIN(dados_rust[Sequencial])</f>
        <v>6.6888445509999999</v>
      </c>
      <c r="C26" s="12">
        <f>MIN(dados_rust[Threadpool])</f>
        <v>1.5734984910000001</v>
      </c>
      <c r="D26" s="12">
        <f>MIN(dados_rust[Rayon])</f>
        <v>1.693481649</v>
      </c>
    </row>
  </sheetData>
  <mergeCells count="1">
    <mergeCell ref="A22:D2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66DC-E60F-43CC-93EC-4F9A97BB11FD}">
  <dimension ref="A2:K7"/>
  <sheetViews>
    <sheetView tabSelected="1" workbookViewId="0">
      <selection activeCell="G5" sqref="G5"/>
    </sheetView>
  </sheetViews>
  <sheetFormatPr defaultRowHeight="14.4" x14ac:dyDescent="0.3"/>
  <cols>
    <col min="1" max="1" width="16.109375" customWidth="1"/>
    <col min="2" max="4" width="14.44140625" customWidth="1"/>
    <col min="8" max="8" width="16.109375" customWidth="1"/>
    <col min="9" max="11" width="13.33203125" customWidth="1"/>
  </cols>
  <sheetData>
    <row r="2" spans="1:11" x14ac:dyDescent="0.3">
      <c r="A2" s="15" t="s">
        <v>30</v>
      </c>
      <c r="B2" s="15"/>
      <c r="C2" s="15"/>
      <c r="D2" s="15"/>
      <c r="H2" s="15" t="s">
        <v>35</v>
      </c>
      <c r="I2" s="15"/>
      <c r="J2" s="15"/>
      <c r="K2" s="15"/>
    </row>
    <row r="3" spans="1:11" x14ac:dyDescent="0.3">
      <c r="A3" s="3" t="s">
        <v>0</v>
      </c>
      <c r="B3" s="13" t="s">
        <v>1</v>
      </c>
      <c r="C3" s="13" t="s">
        <v>24</v>
      </c>
      <c r="D3" s="14" t="s">
        <v>25</v>
      </c>
      <c r="H3" s="3" t="s">
        <v>0</v>
      </c>
      <c r="I3" s="13" t="s">
        <v>1</v>
      </c>
      <c r="J3" s="13" t="s">
        <v>2</v>
      </c>
      <c r="K3" s="14" t="s">
        <v>3</v>
      </c>
    </row>
    <row r="4" spans="1:11" x14ac:dyDescent="0.3">
      <c r="A4" s="9" t="s">
        <v>26</v>
      </c>
      <c r="B4" s="11">
        <f>SUM(dados_openmp[Sequencial])/20</f>
        <v>1.4757205499999999</v>
      </c>
      <c r="C4" s="11">
        <f>SUM(dados_openmp[Paralelo])/20</f>
        <v>0.50612944999999998</v>
      </c>
      <c r="D4" s="11">
        <f>SUM(dados_openmp[Paralelo Sched])/20</f>
        <v>0.29458479999999998</v>
      </c>
      <c r="H4" s="9" t="s">
        <v>26</v>
      </c>
      <c r="I4" s="11">
        <f>SUM(dados_rust[Sequencial])/20</f>
        <v>8.0595053592945014</v>
      </c>
      <c r="J4" s="11">
        <f>SUM(dados_rust[Threadpool])/20</f>
        <v>1.9029194853980005</v>
      </c>
      <c r="K4" s="11">
        <f>SUM(dados_rust[Rayon])/20</f>
        <v>2.0458819798500003</v>
      </c>
    </row>
    <row r="5" spans="1:11" x14ac:dyDescent="0.3">
      <c r="A5" s="10" t="s">
        <v>29</v>
      </c>
      <c r="B5" s="12">
        <f>_xlfn.STDEV.P(dados_openmp[Sequencial])</f>
        <v>1.0311491688766453E-2</v>
      </c>
      <c r="C5" s="12">
        <f>_xlfn.STDEV.P(dados_openmp[Paralelo])</f>
        <v>3.7878982353641705E-2</v>
      </c>
      <c r="D5" s="12">
        <f>_xlfn.STDEV.P(dados_openmp[Paralelo Sched])</f>
        <v>3.4057785338451232E-2</v>
      </c>
      <c r="H5" s="10" t="s">
        <v>29</v>
      </c>
      <c r="I5" s="12">
        <f>_xlfn.STDEV.P(dados_rust[Sequencial])</f>
        <v>0.9845280928190886</v>
      </c>
      <c r="J5" s="12">
        <f>_xlfn.STDEV.P(dados_rust[Threadpool])</f>
        <v>0.37630960347623077</v>
      </c>
      <c r="K5" s="12">
        <f>_xlfn.STDEV.P(dados_rust[Rayon])</f>
        <v>0.41897889578280539</v>
      </c>
    </row>
    <row r="6" spans="1:11" x14ac:dyDescent="0.3">
      <c r="A6" s="9" t="s">
        <v>27</v>
      </c>
      <c r="B6" s="11">
        <f>MAX(dados_openmp[Sequencial])</f>
        <v>1.506659</v>
      </c>
      <c r="C6" s="11">
        <f>MAX(dados_openmp[Paralelo])</f>
        <v>0.60701000000000005</v>
      </c>
      <c r="D6" s="7">
        <f>MAX(dados_openmp[Paralelo Sched])</f>
        <v>0.39641300000000002</v>
      </c>
      <c r="H6" s="9" t="s">
        <v>27</v>
      </c>
      <c r="I6" s="11">
        <f>MAX(dados_rust[Sequencial])</f>
        <v>9.6871557189999997</v>
      </c>
      <c r="J6" s="11">
        <f>MAX(dados_rust[Threadpool])</f>
        <v>2.913110251</v>
      </c>
      <c r="K6" s="11">
        <f>MAX(dados_rust[Rayon])</f>
        <v>2.942210389</v>
      </c>
    </row>
    <row r="7" spans="1:11" ht="14.4" customHeight="1" x14ac:dyDescent="0.3">
      <c r="A7" s="10" t="s">
        <v>28</v>
      </c>
      <c r="B7" s="12">
        <f>MIN(dados_openmp[Sequencial])</f>
        <v>1.4642310000000001</v>
      </c>
      <c r="C7" s="12">
        <f>MIN(dados_openmp[Paralelo])</f>
        <v>0.45931</v>
      </c>
      <c r="D7" s="8">
        <f>MIN(dados_openmp[Paralelo Sched])</f>
        <v>0.27870600000000001</v>
      </c>
      <c r="H7" s="10" t="s">
        <v>28</v>
      </c>
      <c r="I7" s="12">
        <f>MIN(dados_rust[Sequencial])</f>
        <v>6.6888445509999999</v>
      </c>
      <c r="J7" s="12">
        <f>MIN(dados_rust[Threadpool])</f>
        <v>1.5734984910000001</v>
      </c>
      <c r="K7" s="12">
        <f>MIN(dados_rust[Rayon])</f>
        <v>1.693481649</v>
      </c>
    </row>
  </sheetData>
  <mergeCells count="2">
    <mergeCell ref="H2:K2"/>
    <mergeCell ref="A2:D2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E5896-CD1D-4626-9D4F-E6F8897B5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dados_openmp</vt:lpstr>
      <vt:lpstr>dados_rust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Rocha</dc:creator>
  <cp:lastModifiedBy>Márcia Rocha</cp:lastModifiedBy>
  <dcterms:created xsi:type="dcterms:W3CDTF">2022-12-17T17:24:36Z</dcterms:created>
  <dcterms:modified xsi:type="dcterms:W3CDTF">2022-12-17T19:02:03Z</dcterms:modified>
</cp:coreProperties>
</file>