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75" windowWidth="15600" windowHeight="8250"/>
  </bookViews>
  <sheets>
    <sheet name="VZOR 1" sheetId="1" r:id="rId1"/>
    <sheet name="Specification" sheetId="2" r:id="rId2"/>
    <sheet name="Расчет" sheetId="3" r:id="rId3"/>
    <sheet name="Лист1" sheetId="4" r:id="rId4"/>
  </sheets>
  <externalReferences>
    <externalReference r:id="rId5"/>
    <externalReference r:id="rId6"/>
  </externalReferences>
  <definedNames>
    <definedName name="_xlnm._FilterDatabase" localSheetId="0" hidden="1">'VZOR 1'!$A$18:$U$886</definedName>
    <definedName name="_xlnm._FilterDatabase" localSheetId="3" hidden="1">Лист1!$A$1:$T$1</definedName>
    <definedName name="_xlnm._FilterDatabase" localSheetId="2" hidden="1">Расчет!$A$1:$Z$145</definedName>
    <definedName name="ИнвОснова" localSheetId="1">[1]Загрузка!$BI$1</definedName>
    <definedName name="ИнвОснова" localSheetId="0">[1]Загрузка!$BI$1</definedName>
    <definedName name="_xlnm.Print_Area" localSheetId="0">'VZOR 1'!$A$1:$R$899</definedName>
    <definedName name="Просрочена" localSheetId="1">[1]Загрузка!$DN$2</definedName>
    <definedName name="Просрочена" localSheetId="0">[1]Загрузка!$DN$2</definedName>
    <definedName name="ТмжОснова" localSheetId="1">[1]Загрузка!$BO$1</definedName>
    <definedName name="ТмжОснова" localSheetId="0">[1]Загрузка!$BO$1</definedName>
    <definedName name="Устарела" localSheetId="1">[1]Загрузка!$DN$1</definedName>
    <definedName name="Устарела" localSheetId="0">[1]Загрузка!$DN$1</definedName>
  </definedNames>
  <calcPr calcId="145621" calcOnSave="0"/>
</workbook>
</file>

<file path=xl/calcChain.xml><?xml version="1.0" encoding="utf-8"?>
<calcChain xmlns="http://schemas.openxmlformats.org/spreadsheetml/2006/main">
  <c r="Q884" i="1" l="1"/>
  <c r="J884" i="1" s="1"/>
  <c r="K884" i="1" s="1"/>
  <c r="Q883" i="1"/>
  <c r="J883" i="1" s="1"/>
  <c r="M883" i="1" s="1"/>
  <c r="Q882" i="1"/>
  <c r="J882" i="1" s="1"/>
  <c r="Q881" i="1"/>
  <c r="J881" i="1"/>
  <c r="M881" i="1" s="1"/>
  <c r="Q880" i="1"/>
  <c r="J880" i="1" s="1"/>
  <c r="M880" i="1" s="1"/>
  <c r="Q879" i="1"/>
  <c r="J879" i="1" s="1"/>
  <c r="Q878" i="1"/>
  <c r="J878" i="1" s="1"/>
  <c r="M878" i="1" s="1"/>
  <c r="Q877" i="1"/>
  <c r="J877" i="1" s="1"/>
  <c r="Q876" i="1"/>
  <c r="J876" i="1"/>
  <c r="M876" i="1" s="1"/>
  <c r="Q875" i="1"/>
  <c r="J875" i="1" s="1"/>
  <c r="K875" i="1" s="1"/>
  <c r="Q874" i="1"/>
  <c r="J874" i="1" s="1"/>
  <c r="Q873" i="1"/>
  <c r="J873" i="1"/>
  <c r="M873" i="1" s="1"/>
  <c r="Q872" i="1"/>
  <c r="J872" i="1"/>
  <c r="M872" i="1" s="1"/>
  <c r="Q871" i="1"/>
  <c r="J871" i="1" s="1"/>
  <c r="Q870" i="1"/>
  <c r="J870" i="1" s="1"/>
  <c r="M870" i="1" s="1"/>
  <c r="Q869" i="1"/>
  <c r="J869" i="1"/>
  <c r="M869" i="1" s="1"/>
  <c r="Q868" i="1"/>
  <c r="J868" i="1" s="1"/>
  <c r="M868" i="1" s="1"/>
  <c r="Q867" i="1"/>
  <c r="J867" i="1"/>
  <c r="M867" i="1" s="1"/>
  <c r="Q866" i="1"/>
  <c r="J866" i="1" s="1"/>
  <c r="Q865" i="1"/>
  <c r="J865" i="1" s="1"/>
  <c r="M865" i="1" s="1"/>
  <c r="Q864" i="1"/>
  <c r="J864" i="1" s="1"/>
  <c r="M864" i="1" s="1"/>
  <c r="Q863" i="1"/>
  <c r="J863" i="1" s="1"/>
  <c r="Q862" i="1"/>
  <c r="J862" i="1" s="1"/>
  <c r="M862" i="1" s="1"/>
  <c r="Q861" i="1"/>
  <c r="J861" i="1" s="1"/>
  <c r="Q860" i="1"/>
  <c r="J860" i="1" s="1"/>
  <c r="M860" i="1" s="1"/>
  <c r="Q859" i="1"/>
  <c r="J859" i="1"/>
  <c r="K859" i="1" s="1"/>
  <c r="Q858" i="1"/>
  <c r="J858" i="1" s="1"/>
  <c r="Q857" i="1"/>
  <c r="J857" i="1" s="1"/>
  <c r="M857" i="1" s="1"/>
  <c r="Q856" i="1"/>
  <c r="J856" i="1" s="1"/>
  <c r="M856" i="1" s="1"/>
  <c r="Q855" i="1"/>
  <c r="J855" i="1" s="1"/>
  <c r="Q854" i="1"/>
  <c r="J854" i="1" s="1"/>
  <c r="M854" i="1" s="1"/>
  <c r="Q853" i="1"/>
  <c r="J853" i="1"/>
  <c r="K853" i="1" s="1"/>
  <c r="Q852" i="1"/>
  <c r="J852" i="1" s="1"/>
  <c r="Q851" i="1"/>
  <c r="J851" i="1" s="1"/>
  <c r="M851" i="1" s="1"/>
  <c r="Q850" i="1"/>
  <c r="J850" i="1" s="1"/>
  <c r="Q849" i="1"/>
  <c r="J849" i="1" s="1"/>
  <c r="M849" i="1" s="1"/>
  <c r="Q848" i="1"/>
  <c r="J848" i="1"/>
  <c r="M848" i="1" s="1"/>
  <c r="Q847" i="1"/>
  <c r="J847" i="1" s="1"/>
  <c r="Q846" i="1"/>
  <c r="J846" i="1" s="1"/>
  <c r="M846" i="1" s="1"/>
  <c r="Q845" i="1"/>
  <c r="J845" i="1" s="1"/>
  <c r="Q844" i="1"/>
  <c r="J844" i="1"/>
  <c r="M844" i="1" s="1"/>
  <c r="M866" i="1" l="1"/>
  <c r="K866" i="1"/>
  <c r="K852" i="1"/>
  <c r="M852" i="1"/>
  <c r="M855" i="1"/>
  <c r="K855" i="1"/>
  <c r="K874" i="1"/>
  <c r="M874" i="1"/>
  <c r="L856" i="1"/>
  <c r="N856" i="1"/>
  <c r="N867" i="1"/>
  <c r="L867" i="1"/>
  <c r="L851" i="1"/>
  <c r="N851" i="1"/>
  <c r="L848" i="1"/>
  <c r="N848" i="1"/>
  <c r="N849" i="1"/>
  <c r="L849" i="1"/>
  <c r="M850" i="1"/>
  <c r="K850" i="1"/>
  <c r="M871" i="1"/>
  <c r="K871" i="1"/>
  <c r="N873" i="1"/>
  <c r="L873" i="1"/>
  <c r="N876" i="1"/>
  <c r="L876" i="1"/>
  <c r="M877" i="1"/>
  <c r="K877" i="1"/>
  <c r="N860" i="1"/>
  <c r="L860" i="1"/>
  <c r="N880" i="1"/>
  <c r="L880" i="1"/>
  <c r="N881" i="1"/>
  <c r="L881" i="1"/>
  <c r="M863" i="1"/>
  <c r="K863" i="1"/>
  <c r="N864" i="1"/>
  <c r="L864" i="1"/>
  <c r="K847" i="1"/>
  <c r="M847" i="1"/>
  <c r="N868" i="1"/>
  <c r="L868" i="1"/>
  <c r="N869" i="1"/>
  <c r="L869" i="1"/>
  <c r="N870" i="1"/>
  <c r="L870" i="1"/>
  <c r="L872" i="1"/>
  <c r="N872" i="1"/>
  <c r="N854" i="1"/>
  <c r="L854" i="1"/>
  <c r="L857" i="1"/>
  <c r="N857" i="1"/>
  <c r="K858" i="1"/>
  <c r="M858" i="1"/>
  <c r="L878" i="1"/>
  <c r="N878" i="1"/>
  <c r="M879" i="1"/>
  <c r="K879" i="1"/>
  <c r="M861" i="1"/>
  <c r="K861" i="1"/>
  <c r="N862" i="1"/>
  <c r="L862" i="1"/>
  <c r="M882" i="1"/>
  <c r="K882" i="1"/>
  <c r="N844" i="1"/>
  <c r="L844" i="1"/>
  <c r="N865" i="1"/>
  <c r="L865" i="1"/>
  <c r="N883" i="1"/>
  <c r="L883" i="1"/>
  <c r="M845" i="1"/>
  <c r="K845" i="1"/>
  <c r="N846" i="1"/>
  <c r="L846" i="1"/>
  <c r="M853" i="1"/>
  <c r="K880" i="1"/>
  <c r="K854" i="1"/>
  <c r="M859" i="1"/>
  <c r="K870" i="1"/>
  <c r="M875" i="1"/>
  <c r="K849" i="1"/>
  <c r="K865" i="1"/>
  <c r="K881" i="1"/>
  <c r="K844" i="1"/>
  <c r="K860" i="1"/>
  <c r="K876" i="1"/>
  <c r="K869" i="1"/>
  <c r="K848" i="1"/>
  <c r="K872" i="1"/>
  <c r="K851" i="1"/>
  <c r="K864" i="1"/>
  <c r="K856" i="1"/>
  <c r="K867" i="1"/>
  <c r="K883" i="1"/>
  <c r="K862" i="1"/>
  <c r="K878" i="1"/>
  <c r="K857" i="1"/>
  <c r="K873" i="1"/>
  <c r="M884" i="1"/>
  <c r="K846" i="1"/>
  <c r="K868" i="1"/>
  <c r="L877" i="1" l="1"/>
  <c r="N877" i="1"/>
  <c r="L879" i="1"/>
  <c r="N879" i="1"/>
  <c r="N871" i="1"/>
  <c r="L871" i="1"/>
  <c r="N850" i="1"/>
  <c r="L850" i="1"/>
  <c r="N875" i="1"/>
  <c r="L875" i="1"/>
  <c r="N858" i="1"/>
  <c r="L858" i="1"/>
  <c r="N882" i="1"/>
  <c r="L882" i="1"/>
  <c r="N853" i="1"/>
  <c r="L853" i="1"/>
  <c r="N874" i="1"/>
  <c r="L874" i="1"/>
  <c r="N855" i="1"/>
  <c r="L855" i="1"/>
  <c r="L863" i="1"/>
  <c r="N863" i="1"/>
  <c r="L861" i="1"/>
  <c r="N861" i="1"/>
  <c r="L859" i="1"/>
  <c r="N859" i="1"/>
  <c r="L847" i="1"/>
  <c r="N847" i="1"/>
  <c r="N845" i="1"/>
  <c r="L845" i="1"/>
  <c r="N852" i="1"/>
  <c r="L852" i="1"/>
  <c r="N884" i="1"/>
  <c r="L884" i="1"/>
  <c r="N866" i="1"/>
  <c r="L866" i="1"/>
  <c r="J843" i="1" l="1"/>
  <c r="J842" i="1"/>
  <c r="J841" i="1"/>
  <c r="J837" i="1"/>
  <c r="J836" i="1"/>
  <c r="J835" i="1"/>
  <c r="J834" i="1"/>
  <c r="J833" i="1"/>
  <c r="J832" i="1"/>
  <c r="J830" i="1"/>
  <c r="J829" i="1"/>
  <c r="K829" i="1" s="1"/>
  <c r="M829" i="1" l="1"/>
  <c r="N829" i="1" s="1"/>
  <c r="Q885" i="1" l="1"/>
  <c r="J885" i="1" s="1"/>
  <c r="K885" i="1" s="1"/>
  <c r="Q843" i="1"/>
  <c r="Q842" i="1"/>
  <c r="Q841" i="1"/>
  <c r="Q840" i="1"/>
  <c r="J840" i="1" s="1"/>
  <c r="Q839" i="1"/>
  <c r="J839" i="1" s="1"/>
  <c r="Q838" i="1"/>
  <c r="J838" i="1" s="1"/>
  <c r="K838" i="1" s="1"/>
  <c r="Q837" i="1"/>
  <c r="M837" i="1" s="1"/>
  <c r="Q836" i="1"/>
  <c r="Q835" i="1"/>
  <c r="Q834" i="1"/>
  <c r="Q833" i="1"/>
  <c r="M833" i="1" s="1"/>
  <c r="N833" i="1" s="1"/>
  <c r="Q832" i="1"/>
  <c r="Q831" i="1"/>
  <c r="J831" i="1" s="1"/>
  <c r="Q830" i="1"/>
  <c r="K830" i="1" s="1"/>
  <c r="Q829" i="1"/>
  <c r="Q828" i="1"/>
  <c r="J828" i="1" s="1"/>
  <c r="Q827" i="1"/>
  <c r="J827" i="1" s="1"/>
  <c r="Q826" i="1"/>
  <c r="J826" i="1" s="1"/>
  <c r="K826" i="1" s="1"/>
  <c r="Q825" i="1"/>
  <c r="J825" i="1" s="1"/>
  <c r="M825" i="1" s="1"/>
  <c r="L825" i="1" s="1"/>
  <c r="Q824" i="1"/>
  <c r="J824" i="1" s="1"/>
  <c r="K824" i="1" s="1"/>
  <c r="Q823" i="1"/>
  <c r="J823" i="1" s="1"/>
  <c r="M823" i="1" s="1"/>
  <c r="N823" i="1" s="1"/>
  <c r="Q822" i="1"/>
  <c r="J822" i="1" s="1"/>
  <c r="K822" i="1" s="1"/>
  <c r="Q821" i="1"/>
  <c r="J821" i="1" s="1"/>
  <c r="Q820" i="1"/>
  <c r="J820" i="1" s="1"/>
  <c r="K820" i="1" s="1"/>
  <c r="Q819" i="1"/>
  <c r="J819" i="1" s="1"/>
  <c r="Q818" i="1"/>
  <c r="J818" i="1" s="1"/>
  <c r="K818" i="1" s="1"/>
  <c r="Q817" i="1"/>
  <c r="J817" i="1" s="1"/>
  <c r="M817" i="1" s="1"/>
  <c r="L817" i="1" s="1"/>
  <c r="Q816" i="1"/>
  <c r="J816" i="1" s="1"/>
  <c r="K816" i="1" s="1"/>
  <c r="Q815" i="1"/>
  <c r="J815" i="1" s="1"/>
  <c r="M815" i="1" s="1"/>
  <c r="Q814" i="1"/>
  <c r="J814" i="1" s="1"/>
  <c r="K814" i="1" s="1"/>
  <c r="Q813" i="1"/>
  <c r="J813" i="1" s="1"/>
  <c r="Q812" i="1"/>
  <c r="J812" i="1" s="1"/>
  <c r="Q811" i="1"/>
  <c r="J811" i="1" s="1"/>
  <c r="Q810" i="1"/>
  <c r="J810" i="1" s="1"/>
  <c r="K810" i="1" s="1"/>
  <c r="Q809" i="1"/>
  <c r="J809" i="1" s="1"/>
  <c r="M809" i="1" s="1"/>
  <c r="L809" i="1" s="1"/>
  <c r="Q808" i="1"/>
  <c r="J808" i="1" s="1"/>
  <c r="Q807" i="1"/>
  <c r="J807" i="1" s="1"/>
  <c r="M807" i="1" s="1"/>
  <c r="Q806" i="1"/>
  <c r="J806" i="1" s="1"/>
  <c r="K806" i="1" s="1"/>
  <c r="Q805" i="1"/>
  <c r="J805" i="1" s="1"/>
  <c r="M805" i="1" s="1"/>
  <c r="Q804" i="1"/>
  <c r="J804" i="1" s="1"/>
  <c r="Q803" i="1"/>
  <c r="J803" i="1" s="1"/>
  <c r="Q802" i="1"/>
  <c r="J802" i="1" s="1"/>
  <c r="Q801" i="1"/>
  <c r="J801" i="1" s="1"/>
  <c r="Q800" i="1"/>
  <c r="J800" i="1" s="1"/>
  <c r="K800" i="1" s="1"/>
  <c r="Q799" i="1"/>
  <c r="J799" i="1" s="1"/>
  <c r="M799" i="1" s="1"/>
  <c r="Q798" i="1"/>
  <c r="J798" i="1" s="1"/>
  <c r="Q797" i="1"/>
  <c r="J797" i="1" s="1"/>
  <c r="K797" i="1" s="1"/>
  <c r="Q796" i="1"/>
  <c r="J796" i="1" s="1"/>
  <c r="Q795" i="1"/>
  <c r="J795" i="1" s="1"/>
  <c r="M795" i="1" s="1"/>
  <c r="Q794" i="1"/>
  <c r="J794" i="1" s="1"/>
  <c r="Q793" i="1"/>
  <c r="J793" i="1" s="1"/>
  <c r="Q792" i="1"/>
  <c r="J792" i="1" s="1"/>
  <c r="K792" i="1" s="1"/>
  <c r="Q791" i="1"/>
  <c r="J791" i="1" s="1"/>
  <c r="Q790" i="1"/>
  <c r="J790" i="1" s="1"/>
  <c r="Q789" i="1"/>
  <c r="J789" i="1" s="1"/>
  <c r="K789" i="1" s="1"/>
  <c r="Q788" i="1"/>
  <c r="J788" i="1" s="1"/>
  <c r="Q787" i="1"/>
  <c r="J787" i="1" s="1"/>
  <c r="Q786" i="1"/>
  <c r="J786" i="1" s="1"/>
  <c r="Q785" i="1"/>
  <c r="J785" i="1" s="1"/>
  <c r="M785" i="1" s="1"/>
  <c r="N785" i="1" s="1"/>
  <c r="Q784" i="1"/>
  <c r="J784" i="1" s="1"/>
  <c r="Q783" i="1"/>
  <c r="J783" i="1" s="1"/>
  <c r="M783" i="1" s="1"/>
  <c r="Q782" i="1"/>
  <c r="J782" i="1" s="1"/>
  <c r="K782" i="1" s="1"/>
  <c r="Q781" i="1"/>
  <c r="J781" i="1" s="1"/>
  <c r="Q780" i="1"/>
  <c r="J780" i="1" s="1"/>
  <c r="Q779" i="1"/>
  <c r="J779" i="1" s="1"/>
  <c r="M779" i="1" s="1"/>
  <c r="N779" i="1" s="1"/>
  <c r="Q778" i="1"/>
  <c r="J778" i="1" s="1"/>
  <c r="Q777" i="1"/>
  <c r="J777" i="1" s="1"/>
  <c r="Q776" i="1"/>
  <c r="J776" i="1" s="1"/>
  <c r="Q775" i="1"/>
  <c r="J775" i="1" s="1"/>
  <c r="M775" i="1" s="1"/>
  <c r="Q774" i="1"/>
  <c r="J774" i="1" s="1"/>
  <c r="K774" i="1" s="1"/>
  <c r="Q773" i="1"/>
  <c r="J773" i="1" s="1"/>
  <c r="K773" i="1" s="1"/>
  <c r="Q772" i="1"/>
  <c r="J772" i="1" s="1"/>
  <c r="Q771" i="1"/>
  <c r="J771" i="1" s="1"/>
  <c r="Q770" i="1"/>
  <c r="J770" i="1" s="1"/>
  <c r="M770" i="1" s="1"/>
  <c r="N770" i="1" s="1"/>
  <c r="Q769" i="1"/>
  <c r="J769" i="1" s="1"/>
  <c r="K769" i="1" s="1"/>
  <c r="Q768" i="1"/>
  <c r="J768" i="1" s="1"/>
  <c r="M768" i="1" s="1"/>
  <c r="N768" i="1" s="1"/>
  <c r="Q767" i="1"/>
  <c r="J767" i="1" s="1"/>
  <c r="K767" i="1" s="1"/>
  <c r="Q766" i="1"/>
  <c r="J766" i="1" s="1"/>
  <c r="M766" i="1" s="1"/>
  <c r="N766" i="1" s="1"/>
  <c r="Q765" i="1"/>
  <c r="J765" i="1" s="1"/>
  <c r="K765" i="1" s="1"/>
  <c r="Q764" i="1"/>
  <c r="J764" i="1" s="1"/>
  <c r="M764" i="1" s="1"/>
  <c r="N764" i="1" s="1"/>
  <c r="Q763" i="1"/>
  <c r="J763" i="1" s="1"/>
  <c r="K763" i="1" s="1"/>
  <c r="Q762" i="1"/>
  <c r="J762" i="1" s="1"/>
  <c r="M762" i="1" s="1"/>
  <c r="N762" i="1" s="1"/>
  <c r="Q761" i="1"/>
  <c r="J761" i="1" s="1"/>
  <c r="K761" i="1" s="1"/>
  <c r="Q760" i="1"/>
  <c r="J760" i="1" s="1"/>
  <c r="M760" i="1" s="1"/>
  <c r="N760" i="1" s="1"/>
  <c r="Q759" i="1"/>
  <c r="J759" i="1" s="1"/>
  <c r="Q758" i="1"/>
  <c r="J758" i="1" s="1"/>
  <c r="M758" i="1" s="1"/>
  <c r="Q757" i="1"/>
  <c r="J757" i="1" s="1"/>
  <c r="M757" i="1" s="1"/>
  <c r="Q756" i="1"/>
  <c r="J756" i="1"/>
  <c r="K756" i="1" s="1"/>
  <c r="Q755" i="1"/>
  <c r="J755" i="1" s="1"/>
  <c r="Q754" i="1"/>
  <c r="J754" i="1" s="1"/>
  <c r="K754" i="1" s="1"/>
  <c r="Q753" i="1"/>
  <c r="J753" i="1" s="1"/>
  <c r="K753" i="1" s="1"/>
  <c r="Q752" i="1"/>
  <c r="J752" i="1" s="1"/>
  <c r="M752" i="1" s="1"/>
  <c r="N752" i="1" s="1"/>
  <c r="Q751" i="1"/>
  <c r="J751" i="1" s="1"/>
  <c r="Q750" i="1"/>
  <c r="J750" i="1" s="1"/>
  <c r="K750" i="1" s="1"/>
  <c r="Q749" i="1"/>
  <c r="J749" i="1" s="1"/>
  <c r="K749" i="1" s="1"/>
  <c r="Q748" i="1"/>
  <c r="J748" i="1" s="1"/>
  <c r="M748" i="1" s="1"/>
  <c r="N748" i="1" s="1"/>
  <c r="Q747" i="1"/>
  <c r="J747" i="1" s="1"/>
  <c r="Q746" i="1"/>
  <c r="J746" i="1" s="1"/>
  <c r="K746" i="1" s="1"/>
  <c r="Q745" i="1"/>
  <c r="J745" i="1" s="1"/>
  <c r="K745" i="1" s="1"/>
  <c r="Q744" i="1"/>
  <c r="J744" i="1" s="1"/>
  <c r="M744" i="1" s="1"/>
  <c r="N744" i="1" s="1"/>
  <c r="Q743" i="1"/>
  <c r="J743" i="1" s="1"/>
  <c r="Q742" i="1"/>
  <c r="J742" i="1" s="1"/>
  <c r="K742" i="1" s="1"/>
  <c r="Q741" i="1"/>
  <c r="J741" i="1" s="1"/>
  <c r="Q740" i="1"/>
  <c r="J740" i="1" s="1"/>
  <c r="M740" i="1" s="1"/>
  <c r="N740" i="1" s="1"/>
  <c r="Q739" i="1"/>
  <c r="J739" i="1" s="1"/>
  <c r="Q738" i="1"/>
  <c r="J738" i="1" s="1"/>
  <c r="K738" i="1" s="1"/>
  <c r="Q737" i="1"/>
  <c r="J737" i="1" s="1"/>
  <c r="Q736" i="1"/>
  <c r="J736" i="1" s="1"/>
  <c r="K736" i="1" s="1"/>
  <c r="Q735" i="1"/>
  <c r="J735" i="1" s="1"/>
  <c r="M735" i="1" s="1"/>
  <c r="Q734" i="1"/>
  <c r="J734" i="1" s="1"/>
  <c r="K734" i="1" s="1"/>
  <c r="Q733" i="1"/>
  <c r="J733" i="1" s="1"/>
  <c r="Q732" i="1"/>
  <c r="J732" i="1" s="1"/>
  <c r="M732" i="1" s="1"/>
  <c r="N732" i="1" s="1"/>
  <c r="Q731" i="1"/>
  <c r="J731" i="1" s="1"/>
  <c r="Q730" i="1"/>
  <c r="J730" i="1" s="1"/>
  <c r="M730" i="1" s="1"/>
  <c r="Q729" i="1"/>
  <c r="J729" i="1" s="1"/>
  <c r="Q728" i="1"/>
  <c r="J728" i="1" s="1"/>
  <c r="M728" i="1" s="1"/>
  <c r="N728" i="1" s="1"/>
  <c r="Q727" i="1"/>
  <c r="J727" i="1" s="1"/>
  <c r="Q726" i="1"/>
  <c r="J726" i="1" s="1"/>
  <c r="M726" i="1" s="1"/>
  <c r="Q725" i="1"/>
  <c r="J725" i="1" s="1"/>
  <c r="M725" i="1" s="1"/>
  <c r="Q724" i="1"/>
  <c r="J724" i="1" s="1"/>
  <c r="M724" i="1" s="1"/>
  <c r="N724" i="1" s="1"/>
  <c r="Q723" i="1"/>
  <c r="J723" i="1" s="1"/>
  <c r="Q722" i="1"/>
  <c r="J722" i="1" s="1"/>
  <c r="K722" i="1" s="1"/>
  <c r="Q721" i="1"/>
  <c r="J721" i="1" s="1"/>
  <c r="Q720" i="1"/>
  <c r="J720" i="1" s="1"/>
  <c r="K720" i="1" s="1"/>
  <c r="Q719" i="1"/>
  <c r="J719" i="1" s="1"/>
  <c r="M719" i="1" s="1"/>
  <c r="Q718" i="1"/>
  <c r="J718" i="1" s="1"/>
  <c r="K718" i="1" s="1"/>
  <c r="Q717" i="1"/>
  <c r="J717" i="1" s="1"/>
  <c r="Q716" i="1"/>
  <c r="J716" i="1" s="1"/>
  <c r="K716" i="1" s="1"/>
  <c r="Q715" i="1"/>
  <c r="J715" i="1" s="1"/>
  <c r="Q714" i="1"/>
  <c r="J714" i="1" s="1"/>
  <c r="M714" i="1" s="1"/>
  <c r="Q713" i="1"/>
  <c r="J713" i="1" s="1"/>
  <c r="Q712" i="1"/>
  <c r="J712" i="1" s="1"/>
  <c r="K712" i="1" s="1"/>
  <c r="Q711" i="1"/>
  <c r="J711" i="1" s="1"/>
  <c r="Q710" i="1"/>
  <c r="J710" i="1" s="1"/>
  <c r="M710" i="1" s="1"/>
  <c r="Q709" i="1"/>
  <c r="J709" i="1" s="1"/>
  <c r="M709" i="1" s="1"/>
  <c r="Q708" i="1"/>
  <c r="J708" i="1" s="1"/>
  <c r="K708" i="1" s="1"/>
  <c r="Q707" i="1"/>
  <c r="J707" i="1" s="1"/>
  <c r="K707" i="1" s="1"/>
  <c r="Q706" i="1"/>
  <c r="J706" i="1" s="1"/>
  <c r="K706" i="1" s="1"/>
  <c r="Q705" i="1"/>
  <c r="J705" i="1" s="1"/>
  <c r="K705" i="1" s="1"/>
  <c r="Q704" i="1"/>
  <c r="J704" i="1" s="1"/>
  <c r="K704" i="1" s="1"/>
  <c r="Q703" i="1"/>
  <c r="J703" i="1" s="1"/>
  <c r="M703" i="1" s="1"/>
  <c r="Q702" i="1"/>
  <c r="J702" i="1" s="1"/>
  <c r="K702" i="1" s="1"/>
  <c r="Q701" i="1"/>
  <c r="J701" i="1" s="1"/>
  <c r="Q700" i="1"/>
  <c r="J700" i="1" s="1"/>
  <c r="M700" i="1" s="1"/>
  <c r="N700" i="1" s="1"/>
  <c r="Q699" i="1"/>
  <c r="J699" i="1" s="1"/>
  <c r="Q698" i="1"/>
  <c r="J698" i="1" s="1"/>
  <c r="M698" i="1" s="1"/>
  <c r="Q697" i="1"/>
  <c r="J697" i="1" s="1"/>
  <c r="Q696" i="1"/>
  <c r="J696" i="1" s="1"/>
  <c r="M696" i="1" s="1"/>
  <c r="N696" i="1" s="1"/>
  <c r="Q695" i="1"/>
  <c r="J695" i="1" s="1"/>
  <c r="Q694" i="1"/>
  <c r="J694" i="1" s="1"/>
  <c r="M694" i="1" s="1"/>
  <c r="Q693" i="1"/>
  <c r="J693" i="1" s="1"/>
  <c r="M693" i="1" s="1"/>
  <c r="Q692" i="1"/>
  <c r="J692" i="1" s="1"/>
  <c r="K692" i="1" s="1"/>
  <c r="Q691" i="1"/>
  <c r="J691" i="1" s="1"/>
  <c r="M691" i="1" s="1"/>
  <c r="Q690" i="1"/>
  <c r="J690" i="1" s="1"/>
  <c r="K690" i="1" s="1"/>
  <c r="Q689" i="1"/>
  <c r="J689" i="1" s="1"/>
  <c r="K689" i="1" s="1"/>
  <c r="Q688" i="1"/>
  <c r="J688" i="1" s="1"/>
  <c r="K688" i="1" s="1"/>
  <c r="Q687" i="1"/>
  <c r="J687" i="1" s="1"/>
  <c r="M687" i="1" s="1"/>
  <c r="Q686" i="1"/>
  <c r="J686" i="1" s="1"/>
  <c r="K686" i="1" s="1"/>
  <c r="Q685" i="1"/>
  <c r="J685" i="1" s="1"/>
  <c r="Q684" i="1"/>
  <c r="J684" i="1" s="1"/>
  <c r="M684" i="1" s="1"/>
  <c r="N684" i="1" s="1"/>
  <c r="Q683" i="1"/>
  <c r="J683" i="1" s="1"/>
  <c r="Q682" i="1"/>
  <c r="J682" i="1" s="1"/>
  <c r="M682" i="1" s="1"/>
  <c r="Q681" i="1"/>
  <c r="J681" i="1" s="1"/>
  <c r="Q680" i="1"/>
  <c r="J680" i="1" s="1"/>
  <c r="K680" i="1" s="1"/>
  <c r="Q679" i="1"/>
  <c r="J679" i="1" s="1"/>
  <c r="Q678" i="1"/>
  <c r="J678" i="1" s="1"/>
  <c r="M678" i="1" s="1"/>
  <c r="Q677" i="1"/>
  <c r="J677" i="1" s="1"/>
  <c r="M677" i="1" s="1"/>
  <c r="Q676" i="1"/>
  <c r="J676" i="1" s="1"/>
  <c r="M676" i="1" s="1"/>
  <c r="Q675" i="1"/>
  <c r="J675" i="1" s="1"/>
  <c r="Q674" i="1"/>
  <c r="J674" i="1" s="1"/>
  <c r="K674" i="1" s="1"/>
  <c r="Q673" i="1"/>
  <c r="J673" i="1" s="1"/>
  <c r="Q672" i="1"/>
  <c r="J672" i="1" s="1"/>
  <c r="K672" i="1" s="1"/>
  <c r="Q671" i="1"/>
  <c r="J671" i="1" s="1"/>
  <c r="M671" i="1" s="1"/>
  <c r="Q670" i="1"/>
  <c r="J670" i="1" s="1"/>
  <c r="K670" i="1" s="1"/>
  <c r="Q669" i="1"/>
  <c r="J669" i="1" s="1"/>
  <c r="Q668" i="1"/>
  <c r="J668" i="1" s="1"/>
  <c r="M668" i="1" s="1"/>
  <c r="N668" i="1" s="1"/>
  <c r="Q667" i="1"/>
  <c r="J667" i="1" s="1"/>
  <c r="Q666" i="1"/>
  <c r="J666" i="1" s="1"/>
  <c r="M666" i="1" s="1"/>
  <c r="Q665" i="1"/>
  <c r="J665" i="1" s="1"/>
  <c r="Q664" i="1"/>
  <c r="J664" i="1" s="1"/>
  <c r="M664" i="1" s="1"/>
  <c r="N664" i="1" s="1"/>
  <c r="Q663" i="1"/>
  <c r="J663" i="1" s="1"/>
  <c r="Q662" i="1"/>
  <c r="J662" i="1" s="1"/>
  <c r="M662" i="1" s="1"/>
  <c r="Q661" i="1"/>
  <c r="J661" i="1" s="1"/>
  <c r="M661" i="1" s="1"/>
  <c r="Q660" i="1"/>
  <c r="J660" i="1" s="1"/>
  <c r="M660" i="1" s="1"/>
  <c r="Q659" i="1"/>
  <c r="J659" i="1" s="1"/>
  <c r="Q658" i="1"/>
  <c r="J658" i="1" s="1"/>
  <c r="K658" i="1" s="1"/>
  <c r="Q657" i="1"/>
  <c r="J657" i="1" s="1"/>
  <c r="Q656" i="1"/>
  <c r="J656" i="1" s="1"/>
  <c r="K656" i="1" s="1"/>
  <c r="Q655" i="1"/>
  <c r="J655" i="1" s="1"/>
  <c r="M655" i="1" s="1"/>
  <c r="Q654" i="1"/>
  <c r="J654" i="1" s="1"/>
  <c r="K654" i="1" s="1"/>
  <c r="Q653" i="1"/>
  <c r="J653" i="1" s="1"/>
  <c r="Q652" i="1"/>
  <c r="J652" i="1" s="1"/>
  <c r="M652" i="1" s="1"/>
  <c r="N652" i="1" s="1"/>
  <c r="Q651" i="1"/>
  <c r="J651" i="1" s="1"/>
  <c r="Q650" i="1"/>
  <c r="J650" i="1" s="1"/>
  <c r="M650" i="1" s="1"/>
  <c r="Q649" i="1"/>
  <c r="J649" i="1" s="1"/>
  <c r="Q648" i="1"/>
  <c r="J648" i="1" s="1"/>
  <c r="M648" i="1" s="1"/>
  <c r="N648" i="1" s="1"/>
  <c r="Q647" i="1"/>
  <c r="J647" i="1" s="1"/>
  <c r="Q646" i="1"/>
  <c r="J646" i="1" s="1"/>
  <c r="M646" i="1" s="1"/>
  <c r="Q645" i="1"/>
  <c r="J645" i="1" s="1"/>
  <c r="M645" i="1" s="1"/>
  <c r="Q644" i="1"/>
  <c r="J644" i="1" s="1"/>
  <c r="K644" i="1" s="1"/>
  <c r="Q643" i="1"/>
  <c r="J643" i="1" s="1"/>
  <c r="Q642" i="1"/>
  <c r="J642" i="1" s="1"/>
  <c r="K642" i="1" s="1"/>
  <c r="Q641" i="1"/>
  <c r="J641" i="1" s="1"/>
  <c r="K641" i="1" s="1"/>
  <c r="Q640" i="1"/>
  <c r="J640" i="1" s="1"/>
  <c r="K640" i="1" s="1"/>
  <c r="Q639" i="1"/>
  <c r="J639" i="1" s="1"/>
  <c r="M639" i="1" s="1"/>
  <c r="Q638" i="1"/>
  <c r="J638" i="1" s="1"/>
  <c r="K638" i="1" s="1"/>
  <c r="Q637" i="1"/>
  <c r="J637" i="1" s="1"/>
  <c r="Q636" i="1"/>
  <c r="J636" i="1" s="1"/>
  <c r="M636" i="1" s="1"/>
  <c r="N636" i="1" s="1"/>
  <c r="Q635" i="1"/>
  <c r="J635" i="1" s="1"/>
  <c r="Q634" i="1"/>
  <c r="J634" i="1" s="1"/>
  <c r="M634" i="1" s="1"/>
  <c r="Q633" i="1"/>
  <c r="J633" i="1" s="1"/>
  <c r="Q632" i="1"/>
  <c r="J632" i="1" s="1"/>
  <c r="M632" i="1" s="1"/>
  <c r="N632" i="1" s="1"/>
  <c r="Q631" i="1"/>
  <c r="J631" i="1" s="1"/>
  <c r="Q630" i="1"/>
  <c r="J630" i="1" s="1"/>
  <c r="M630" i="1" s="1"/>
  <c r="Q629" i="1"/>
  <c r="J629" i="1" s="1"/>
  <c r="M629" i="1" s="1"/>
  <c r="Q628" i="1"/>
  <c r="J628" i="1" s="1"/>
  <c r="M628" i="1" s="1"/>
  <c r="Q627" i="1"/>
  <c r="J627" i="1" s="1"/>
  <c r="Q626" i="1"/>
  <c r="J626" i="1" s="1"/>
  <c r="K626" i="1" s="1"/>
  <c r="Q625" i="1"/>
  <c r="J625" i="1" s="1"/>
  <c r="Q624" i="1"/>
  <c r="J624" i="1" s="1"/>
  <c r="Q623" i="1"/>
  <c r="J623" i="1" s="1"/>
  <c r="Q622" i="1"/>
  <c r="J622" i="1" s="1"/>
  <c r="K622" i="1" s="1"/>
  <c r="Q621" i="1"/>
  <c r="J621" i="1" s="1"/>
  <c r="M621" i="1" s="1"/>
  <c r="Q620" i="1"/>
  <c r="J620" i="1" s="1"/>
  <c r="M620" i="1" s="1"/>
  <c r="N620" i="1" s="1"/>
  <c r="Q619" i="1"/>
  <c r="J619" i="1" s="1"/>
  <c r="K619" i="1" s="1"/>
  <c r="Q618" i="1"/>
  <c r="J618" i="1" s="1"/>
  <c r="M618" i="1" s="1"/>
  <c r="N618" i="1" s="1"/>
  <c r="Q617" i="1"/>
  <c r="J617" i="1" s="1"/>
  <c r="Q616" i="1"/>
  <c r="J616" i="1" s="1"/>
  <c r="M616" i="1" s="1"/>
  <c r="Q615" i="1"/>
  <c r="J615" i="1" s="1"/>
  <c r="Q614" i="1"/>
  <c r="J614" i="1" s="1"/>
  <c r="M614" i="1" s="1"/>
  <c r="Q613" i="1"/>
  <c r="J613" i="1" s="1"/>
  <c r="Q612" i="1"/>
  <c r="J612" i="1" s="1"/>
  <c r="M612" i="1" s="1"/>
  <c r="Q611" i="1"/>
  <c r="J611" i="1" s="1"/>
  <c r="Q610" i="1"/>
  <c r="J610" i="1" s="1"/>
  <c r="K610" i="1" s="1"/>
  <c r="Q609" i="1"/>
  <c r="J609" i="1" s="1"/>
  <c r="Q608" i="1"/>
  <c r="J608" i="1" s="1"/>
  <c r="Q607" i="1"/>
  <c r="J607" i="1" s="1"/>
  <c r="Q606" i="1"/>
  <c r="J606" i="1" s="1"/>
  <c r="Q605" i="1"/>
  <c r="J605" i="1" s="1"/>
  <c r="M605" i="1" s="1"/>
  <c r="N605" i="1" s="1"/>
  <c r="Q604" i="1"/>
  <c r="J604" i="1" s="1"/>
  <c r="Q603" i="1"/>
  <c r="J603" i="1" s="1"/>
  <c r="Q602" i="1"/>
  <c r="J602" i="1" s="1"/>
  <c r="M602" i="1" s="1"/>
  <c r="L602" i="1" s="1"/>
  <c r="Q601" i="1"/>
  <c r="J601" i="1" s="1"/>
  <c r="M601" i="1" s="1"/>
  <c r="Q600" i="1"/>
  <c r="J600" i="1" s="1"/>
  <c r="Q599" i="1"/>
  <c r="J599" i="1" s="1"/>
  <c r="K599" i="1" s="1"/>
  <c r="Q598" i="1"/>
  <c r="J598" i="1" s="1"/>
  <c r="Q597" i="1"/>
  <c r="J597" i="1" s="1"/>
  <c r="M597" i="1" s="1"/>
  <c r="Q596" i="1"/>
  <c r="J596" i="1" s="1"/>
  <c r="Q595" i="1"/>
  <c r="J595" i="1" s="1"/>
  <c r="Q594" i="1"/>
  <c r="J594" i="1" s="1"/>
  <c r="Q593" i="1"/>
  <c r="J593" i="1" s="1"/>
  <c r="M593" i="1" s="1"/>
  <c r="N593" i="1" s="1"/>
  <c r="Q592" i="1"/>
  <c r="J592" i="1" s="1"/>
  <c r="Q591" i="1"/>
  <c r="J591" i="1" s="1"/>
  <c r="K591" i="1" s="1"/>
  <c r="Q590" i="1"/>
  <c r="J590" i="1" s="1"/>
  <c r="M590" i="1" s="1"/>
  <c r="L590" i="1" s="1"/>
  <c r="Q589" i="1"/>
  <c r="J589" i="1" s="1"/>
  <c r="M589" i="1" s="1"/>
  <c r="Q588" i="1"/>
  <c r="J588" i="1" s="1"/>
  <c r="Q587" i="1"/>
  <c r="J587" i="1" s="1"/>
  <c r="Q586" i="1"/>
  <c r="J586" i="1" s="1"/>
  <c r="M586" i="1" s="1"/>
  <c r="L586" i="1" s="1"/>
  <c r="Q585" i="1"/>
  <c r="J585" i="1" s="1"/>
  <c r="M585" i="1" s="1"/>
  <c r="N585" i="1" s="1"/>
  <c r="Q584" i="1"/>
  <c r="J584" i="1" s="1"/>
  <c r="Q583" i="1"/>
  <c r="J583" i="1" s="1"/>
  <c r="K583" i="1" s="1"/>
  <c r="Q582" i="1"/>
  <c r="J582" i="1" s="1"/>
  <c r="Q581" i="1"/>
  <c r="J581" i="1" s="1"/>
  <c r="M581" i="1" s="1"/>
  <c r="Q580" i="1"/>
  <c r="J580" i="1" s="1"/>
  <c r="Q579" i="1"/>
  <c r="J579" i="1" s="1"/>
  <c r="Q578" i="1"/>
  <c r="J578" i="1" s="1"/>
  <c r="Q577" i="1"/>
  <c r="J577" i="1" s="1"/>
  <c r="M577" i="1" s="1"/>
  <c r="N577" i="1" s="1"/>
  <c r="Q576" i="1"/>
  <c r="J576" i="1" s="1"/>
  <c r="Q575" i="1"/>
  <c r="J575" i="1" s="1"/>
  <c r="K575" i="1" s="1"/>
  <c r="Q574" i="1"/>
  <c r="J574" i="1" s="1"/>
  <c r="M574" i="1" s="1"/>
  <c r="L574" i="1" s="1"/>
  <c r="Q573" i="1"/>
  <c r="J573" i="1" s="1"/>
  <c r="Q572" i="1"/>
  <c r="J572" i="1" s="1"/>
  <c r="Q571" i="1"/>
  <c r="J571" i="1" s="1"/>
  <c r="Q570" i="1"/>
  <c r="J570" i="1" s="1"/>
  <c r="Q569" i="1"/>
  <c r="J569" i="1" s="1"/>
  <c r="Q568" i="1"/>
  <c r="J568" i="1" s="1"/>
  <c r="Q567" i="1"/>
  <c r="J567" i="1" s="1"/>
  <c r="K567" i="1" s="1"/>
  <c r="Q566" i="1"/>
  <c r="J566" i="1" s="1"/>
  <c r="Q565" i="1"/>
  <c r="J565" i="1" s="1"/>
  <c r="Q564" i="1"/>
  <c r="J564" i="1" s="1"/>
  <c r="Q563" i="1"/>
  <c r="J563" i="1" s="1"/>
  <c r="K563" i="1" s="1"/>
  <c r="Q562" i="1"/>
  <c r="J562" i="1" s="1"/>
  <c r="M562" i="1" s="1"/>
  <c r="N562" i="1" s="1"/>
  <c r="Q561" i="1"/>
  <c r="J561" i="1" s="1"/>
  <c r="Q560" i="1"/>
  <c r="J560" i="1" s="1"/>
  <c r="Q559" i="1"/>
  <c r="J559" i="1" s="1"/>
  <c r="Q558" i="1"/>
  <c r="J558" i="1" s="1"/>
  <c r="Q557" i="1"/>
  <c r="J557" i="1" s="1"/>
  <c r="Q556" i="1"/>
  <c r="J556" i="1" s="1"/>
  <c r="Q555" i="1"/>
  <c r="J555" i="1" s="1"/>
  <c r="K555" i="1" s="1"/>
  <c r="Q554" i="1"/>
  <c r="J554" i="1" s="1"/>
  <c r="M554" i="1" s="1"/>
  <c r="L554" i="1" s="1"/>
  <c r="Q553" i="1"/>
  <c r="J553" i="1" s="1"/>
  <c r="Q552" i="1"/>
  <c r="J552" i="1" s="1"/>
  <c r="Q551" i="1"/>
  <c r="J551" i="1" s="1"/>
  <c r="K551" i="1" s="1"/>
  <c r="Q550" i="1"/>
  <c r="J550" i="1" s="1"/>
  <c r="Q549" i="1"/>
  <c r="J549" i="1" s="1"/>
  <c r="Q548" i="1"/>
  <c r="J548" i="1" s="1"/>
  <c r="Q547" i="1"/>
  <c r="J547" i="1" s="1"/>
  <c r="Q546" i="1"/>
  <c r="J546" i="1" s="1"/>
  <c r="Q545" i="1"/>
  <c r="J545" i="1" s="1"/>
  <c r="Q544" i="1"/>
  <c r="J544" i="1" s="1"/>
  <c r="Q543" i="1"/>
  <c r="J543" i="1" s="1"/>
  <c r="Q542" i="1"/>
  <c r="J542" i="1" s="1"/>
  <c r="Q541" i="1"/>
  <c r="J541" i="1" s="1"/>
  <c r="Q540" i="1"/>
  <c r="J540" i="1" s="1"/>
  <c r="Q539" i="1"/>
  <c r="J539" i="1" s="1"/>
  <c r="K539" i="1" s="1"/>
  <c r="Q538" i="1"/>
  <c r="J538" i="1" s="1"/>
  <c r="M538" i="1" s="1"/>
  <c r="L538" i="1" s="1"/>
  <c r="Q537" i="1"/>
  <c r="J537" i="1" s="1"/>
  <c r="Q536" i="1"/>
  <c r="J536" i="1" s="1"/>
  <c r="Q535" i="1"/>
  <c r="J535" i="1" s="1"/>
  <c r="Q534" i="1"/>
  <c r="J534" i="1" s="1"/>
  <c r="Q533" i="1"/>
  <c r="J533" i="1" s="1"/>
  <c r="Q532" i="1"/>
  <c r="J532" i="1" s="1"/>
  <c r="Q531" i="1"/>
  <c r="J531" i="1" s="1"/>
  <c r="Q530" i="1"/>
  <c r="J530" i="1" s="1"/>
  <c r="Q529" i="1"/>
  <c r="J529" i="1" s="1"/>
  <c r="Q274" i="1"/>
  <c r="J274" i="1" s="1"/>
  <c r="Q273" i="1"/>
  <c r="J273" i="1" s="1"/>
  <c r="Q272" i="1"/>
  <c r="J272" i="1" s="1"/>
  <c r="Q271" i="1"/>
  <c r="J271" i="1" s="1"/>
  <c r="Q270" i="1"/>
  <c r="J270" i="1" s="1"/>
  <c r="Q269" i="1"/>
  <c r="J269" i="1" s="1"/>
  <c r="Q268" i="1"/>
  <c r="J268" i="1" s="1"/>
  <c r="Q267" i="1"/>
  <c r="J267" i="1" s="1"/>
  <c r="Q266" i="1"/>
  <c r="J266" i="1" s="1"/>
  <c r="Q265" i="1"/>
  <c r="J265" i="1" s="1"/>
  <c r="Q264" i="1"/>
  <c r="J264" i="1" s="1"/>
  <c r="Q263" i="1"/>
  <c r="J263" i="1" s="1"/>
  <c r="Q262" i="1"/>
  <c r="J262" i="1" s="1"/>
  <c r="Q261" i="1"/>
  <c r="J261" i="1" s="1"/>
  <c r="Q260" i="1"/>
  <c r="J260" i="1" s="1"/>
  <c r="Q259" i="1"/>
  <c r="J259" i="1" s="1"/>
  <c r="Q258" i="1"/>
  <c r="J258" i="1" s="1"/>
  <c r="Q257" i="1"/>
  <c r="J257" i="1" s="1"/>
  <c r="Q256" i="1"/>
  <c r="J256" i="1" s="1"/>
  <c r="Q255" i="1"/>
  <c r="J255" i="1" s="1"/>
  <c r="Q254" i="1"/>
  <c r="J254" i="1" s="1"/>
  <c r="Q253" i="1"/>
  <c r="J253" i="1" s="1"/>
  <c r="Q252" i="1"/>
  <c r="J252" i="1" s="1"/>
  <c r="Q251" i="1"/>
  <c r="J251" i="1" s="1"/>
  <c r="Q250" i="1"/>
  <c r="J250" i="1" s="1"/>
  <c r="Q249" i="1"/>
  <c r="J249" i="1" s="1"/>
  <c r="Q248" i="1"/>
  <c r="J248" i="1" s="1"/>
  <c r="Q247" i="1"/>
  <c r="J247" i="1"/>
  <c r="K247" i="1" s="1"/>
  <c r="Q246" i="1"/>
  <c r="J246" i="1" s="1"/>
  <c r="Q245" i="1"/>
  <c r="J245" i="1" s="1"/>
  <c r="Q244" i="1"/>
  <c r="J244" i="1" s="1"/>
  <c r="Q243" i="1"/>
  <c r="J243" i="1" s="1"/>
  <c r="Q242" i="1"/>
  <c r="J242" i="1" s="1"/>
  <c r="Q241" i="1"/>
  <c r="J241" i="1" s="1"/>
  <c r="Q240" i="1"/>
  <c r="J240" i="1" s="1"/>
  <c r="Q239" i="1"/>
  <c r="J239" i="1" s="1"/>
  <c r="Q238" i="1"/>
  <c r="J238" i="1" s="1"/>
  <c r="Q237" i="1"/>
  <c r="J237" i="1" s="1"/>
  <c r="Q236" i="1"/>
  <c r="J236" i="1" s="1"/>
  <c r="Q235" i="1"/>
  <c r="J235" i="1" s="1"/>
  <c r="Q234" i="1"/>
  <c r="J234" i="1" s="1"/>
  <c r="Q233" i="1"/>
  <c r="J233" i="1" s="1"/>
  <c r="Q232" i="1"/>
  <c r="J232" i="1" s="1"/>
  <c r="K232" i="1" s="1"/>
  <c r="Q231" i="1"/>
  <c r="J231" i="1" s="1"/>
  <c r="K231" i="1" s="1"/>
  <c r="Q230" i="1"/>
  <c r="J230" i="1" s="1"/>
  <c r="M230" i="1" s="1"/>
  <c r="Q229" i="1"/>
  <c r="J229" i="1" s="1"/>
  <c r="M229" i="1" s="1"/>
  <c r="Q228" i="1"/>
  <c r="J228" i="1" s="1"/>
  <c r="K228" i="1" s="1"/>
  <c r="Q227" i="1"/>
  <c r="J227" i="1" s="1"/>
  <c r="K227" i="1" s="1"/>
  <c r="Q226" i="1"/>
  <c r="J226" i="1" s="1"/>
  <c r="M226" i="1" s="1"/>
  <c r="Q225" i="1"/>
  <c r="J225" i="1" s="1"/>
  <c r="M225" i="1" s="1"/>
  <c r="Q224" i="1"/>
  <c r="J224" i="1" s="1"/>
  <c r="K224" i="1" s="1"/>
  <c r="Q223" i="1"/>
  <c r="J223" i="1" s="1"/>
  <c r="M223" i="1" s="1"/>
  <c r="Q222" i="1"/>
  <c r="J222" i="1" s="1"/>
  <c r="K222" i="1" s="1"/>
  <c r="Q221" i="1"/>
  <c r="J221" i="1" s="1"/>
  <c r="M221" i="1" s="1"/>
  <c r="Q220" i="1"/>
  <c r="J220" i="1" s="1"/>
  <c r="K220" i="1" s="1"/>
  <c r="Q219" i="1"/>
  <c r="J219" i="1" s="1"/>
  <c r="M219" i="1" s="1"/>
  <c r="Q218" i="1"/>
  <c r="J218" i="1" s="1"/>
  <c r="M218" i="1" s="1"/>
  <c r="Q217" i="1"/>
  <c r="J217" i="1" s="1"/>
  <c r="K217" i="1" s="1"/>
  <c r="Q216" i="1"/>
  <c r="J216" i="1" s="1"/>
  <c r="K216" i="1" s="1"/>
  <c r="Q215" i="1"/>
  <c r="J215" i="1" s="1"/>
  <c r="K215" i="1" s="1"/>
  <c r="Q214" i="1"/>
  <c r="J214" i="1" s="1"/>
  <c r="M214" i="1" s="1"/>
  <c r="Q213" i="1"/>
  <c r="J213" i="1" s="1"/>
  <c r="K213" i="1" s="1"/>
  <c r="Q212" i="1"/>
  <c r="J212" i="1" s="1"/>
  <c r="M212" i="1" s="1"/>
  <c r="Q211" i="1"/>
  <c r="J211" i="1" s="1"/>
  <c r="K211" i="1" s="1"/>
  <c r="Q210" i="1"/>
  <c r="J210" i="1" s="1"/>
  <c r="M210" i="1" s="1"/>
  <c r="Q209" i="1"/>
  <c r="J209" i="1" s="1"/>
  <c r="K209" i="1" s="1"/>
  <c r="Q208" i="1"/>
  <c r="J208" i="1" s="1"/>
  <c r="K208" i="1" s="1"/>
  <c r="Q207" i="1"/>
  <c r="J207" i="1" s="1"/>
  <c r="K207" i="1" s="1"/>
  <c r="Q206" i="1"/>
  <c r="J206" i="1" s="1"/>
  <c r="M206" i="1" s="1"/>
  <c r="Q205" i="1"/>
  <c r="J205" i="1" s="1"/>
  <c r="K205" i="1" s="1"/>
  <c r="Q204" i="1"/>
  <c r="J204" i="1" s="1"/>
  <c r="M204" i="1" s="1"/>
  <c r="Q203" i="1"/>
  <c r="J203" i="1" s="1"/>
  <c r="M203" i="1" s="1"/>
  <c r="Q202" i="1"/>
  <c r="J202" i="1" s="1"/>
  <c r="M202" i="1" s="1"/>
  <c r="Q201" i="1"/>
  <c r="J201" i="1" s="1"/>
  <c r="K201" i="1" s="1"/>
  <c r="Q200" i="1"/>
  <c r="J200" i="1" s="1"/>
  <c r="K200" i="1" s="1"/>
  <c r="Q199" i="1"/>
  <c r="J199" i="1" s="1"/>
  <c r="K199" i="1" s="1"/>
  <c r="Q198" i="1"/>
  <c r="J198" i="1" s="1"/>
  <c r="M198" i="1" s="1"/>
  <c r="Q197" i="1"/>
  <c r="J197" i="1" s="1"/>
  <c r="K197" i="1" s="1"/>
  <c r="Q196" i="1"/>
  <c r="J196" i="1" s="1"/>
  <c r="M196" i="1" s="1"/>
  <c r="Q195" i="1"/>
  <c r="J195" i="1" s="1"/>
  <c r="M195" i="1" s="1"/>
  <c r="Q194" i="1"/>
  <c r="J194" i="1" s="1"/>
  <c r="M194" i="1" s="1"/>
  <c r="Q193" i="1"/>
  <c r="J193" i="1" s="1"/>
  <c r="K193" i="1" s="1"/>
  <c r="Q192" i="1"/>
  <c r="J192" i="1" s="1"/>
  <c r="K192" i="1" s="1"/>
  <c r="Q191" i="1"/>
  <c r="J191" i="1" s="1"/>
  <c r="K191" i="1" s="1"/>
  <c r="Q190" i="1"/>
  <c r="J190" i="1" s="1"/>
  <c r="M190" i="1" s="1"/>
  <c r="Q189" i="1"/>
  <c r="J189" i="1" s="1"/>
  <c r="K189" i="1" s="1"/>
  <c r="Q188" i="1"/>
  <c r="J188" i="1" s="1"/>
  <c r="M188" i="1" s="1"/>
  <c r="Q187" i="1"/>
  <c r="J187" i="1" s="1"/>
  <c r="M187" i="1" s="1"/>
  <c r="Q186" i="1"/>
  <c r="J186" i="1" s="1"/>
  <c r="M186" i="1" s="1"/>
  <c r="Q185" i="1"/>
  <c r="J185" i="1" s="1"/>
  <c r="K185" i="1" s="1"/>
  <c r="Q184" i="1"/>
  <c r="J184" i="1" s="1"/>
  <c r="K184" i="1" s="1"/>
  <c r="Q183" i="1"/>
  <c r="J183" i="1" s="1"/>
  <c r="K183" i="1" s="1"/>
  <c r="Q182" i="1"/>
  <c r="J182" i="1" s="1"/>
  <c r="M182" i="1" s="1"/>
  <c r="Q181" i="1"/>
  <c r="J181" i="1" s="1"/>
  <c r="K181" i="1" s="1"/>
  <c r="Q180" i="1"/>
  <c r="J180" i="1" s="1"/>
  <c r="M180" i="1" s="1"/>
  <c r="Q179" i="1"/>
  <c r="J179" i="1" s="1"/>
  <c r="M179" i="1" s="1"/>
  <c r="Q178" i="1"/>
  <c r="J178" i="1" s="1"/>
  <c r="M178" i="1" s="1"/>
  <c r="Q177" i="1"/>
  <c r="J177" i="1" s="1"/>
  <c r="K177" i="1" s="1"/>
  <c r="Q176" i="1"/>
  <c r="J176" i="1" s="1"/>
  <c r="Q175" i="1"/>
  <c r="J175" i="1" s="1"/>
  <c r="K175" i="1" s="1"/>
  <c r="Q174" i="1"/>
  <c r="J174" i="1" s="1"/>
  <c r="M174" i="1" s="1"/>
  <c r="Q173" i="1"/>
  <c r="J173" i="1" s="1"/>
  <c r="K173" i="1" s="1"/>
  <c r="Q172" i="1"/>
  <c r="J172" i="1" s="1"/>
  <c r="Q171" i="1"/>
  <c r="J171" i="1" s="1"/>
  <c r="K171" i="1" s="1"/>
  <c r="Q170" i="1"/>
  <c r="J170" i="1" s="1"/>
  <c r="M170" i="1" s="1"/>
  <c r="Q169" i="1"/>
  <c r="J169" i="1" s="1"/>
  <c r="K169" i="1" s="1"/>
  <c r="Q168" i="1"/>
  <c r="J168" i="1" s="1"/>
  <c r="Q167" i="1"/>
  <c r="J167" i="1" s="1"/>
  <c r="M167" i="1" s="1"/>
  <c r="Q166" i="1"/>
  <c r="J166" i="1" s="1"/>
  <c r="M166" i="1" s="1"/>
  <c r="Q165" i="1"/>
  <c r="J165" i="1" s="1"/>
  <c r="K165" i="1" s="1"/>
  <c r="Q164" i="1"/>
  <c r="J164" i="1" s="1"/>
  <c r="Q163" i="1"/>
  <c r="J163" i="1" s="1"/>
  <c r="M163" i="1" s="1"/>
  <c r="Q162" i="1"/>
  <c r="J162" i="1" s="1"/>
  <c r="M162" i="1" s="1"/>
  <c r="Q161" i="1"/>
  <c r="J161" i="1" s="1"/>
  <c r="Q160" i="1"/>
  <c r="J160" i="1" s="1"/>
  <c r="Q159" i="1"/>
  <c r="J159" i="1" s="1"/>
  <c r="M159" i="1" s="1"/>
  <c r="Q158" i="1"/>
  <c r="J158" i="1" s="1"/>
  <c r="K158" i="1" s="1"/>
  <c r="Q157" i="1"/>
  <c r="J157" i="1" s="1"/>
  <c r="M157" i="1" s="1"/>
  <c r="Q156" i="1"/>
  <c r="J156" i="1" s="1"/>
  <c r="K156" i="1" s="1"/>
  <c r="Q155" i="1"/>
  <c r="J155" i="1" s="1"/>
  <c r="M155" i="1" s="1"/>
  <c r="Q154" i="1"/>
  <c r="J154" i="1" s="1"/>
  <c r="K154" i="1" s="1"/>
  <c r="Q153" i="1"/>
  <c r="J153" i="1" s="1"/>
  <c r="M153" i="1" s="1"/>
  <c r="Q152" i="1"/>
  <c r="J152" i="1" s="1"/>
  <c r="K152" i="1" s="1"/>
  <c r="Q151" i="1"/>
  <c r="J151" i="1" s="1"/>
  <c r="M151" i="1" s="1"/>
  <c r="Q150" i="1"/>
  <c r="J150" i="1" s="1"/>
  <c r="K150" i="1" s="1"/>
  <c r="Q149" i="1"/>
  <c r="J149" i="1" s="1"/>
  <c r="M149" i="1" s="1"/>
  <c r="Q148" i="1"/>
  <c r="J148" i="1" s="1"/>
  <c r="K148" i="1" s="1"/>
  <c r="Q147" i="1"/>
  <c r="J147" i="1" s="1"/>
  <c r="M147" i="1" s="1"/>
  <c r="Q146" i="1"/>
  <c r="J146" i="1" s="1"/>
  <c r="K146" i="1" s="1"/>
  <c r="Q145" i="1"/>
  <c r="J145" i="1" s="1"/>
  <c r="M145" i="1" s="1"/>
  <c r="Q144" i="1"/>
  <c r="J144" i="1" s="1"/>
  <c r="K144" i="1" s="1"/>
  <c r="Q143" i="1"/>
  <c r="J143" i="1" s="1"/>
  <c r="M143" i="1" s="1"/>
  <c r="Q142" i="1"/>
  <c r="J142" i="1" s="1"/>
  <c r="K142" i="1" s="1"/>
  <c r="Q141" i="1"/>
  <c r="J141" i="1" s="1"/>
  <c r="K141" i="1" s="1"/>
  <c r="Q140" i="1"/>
  <c r="J140" i="1" s="1"/>
  <c r="M140" i="1" s="1"/>
  <c r="Q139" i="1"/>
  <c r="J139" i="1" s="1"/>
  <c r="M139" i="1" s="1"/>
  <c r="Q138" i="1"/>
  <c r="J138" i="1" s="1"/>
  <c r="K138" i="1" s="1"/>
  <c r="Q137" i="1"/>
  <c r="J137" i="1" s="1"/>
  <c r="M137" i="1" s="1"/>
  <c r="Q136" i="1"/>
  <c r="J136" i="1" s="1"/>
  <c r="M136" i="1" s="1"/>
  <c r="Q135" i="1"/>
  <c r="J135" i="1" s="1"/>
  <c r="M135" i="1" s="1"/>
  <c r="Q134" i="1"/>
  <c r="J134" i="1" s="1"/>
  <c r="K134" i="1" s="1"/>
  <c r="Q133" i="1"/>
  <c r="J133" i="1" s="1"/>
  <c r="M133" i="1" s="1"/>
  <c r="Q132" i="1"/>
  <c r="J132" i="1" s="1"/>
  <c r="K132" i="1" s="1"/>
  <c r="Q131" i="1"/>
  <c r="J131" i="1" s="1"/>
  <c r="M131" i="1" s="1"/>
  <c r="Q130" i="1"/>
  <c r="J130" i="1" s="1"/>
  <c r="M130" i="1" s="1"/>
  <c r="Q129" i="1"/>
  <c r="J129" i="1" s="1"/>
  <c r="K129" i="1" s="1"/>
  <c r="Q128" i="1"/>
  <c r="J128" i="1" s="1"/>
  <c r="M128" i="1" s="1"/>
  <c r="Q127" i="1"/>
  <c r="J127" i="1" s="1"/>
  <c r="M127" i="1" s="1"/>
  <c r="Q126" i="1"/>
  <c r="J126" i="1" s="1"/>
  <c r="M126" i="1" s="1"/>
  <c r="Q125" i="1"/>
  <c r="J125" i="1" s="1"/>
  <c r="M125" i="1" s="1"/>
  <c r="Q124" i="1"/>
  <c r="J124" i="1" s="1"/>
  <c r="K124" i="1" s="1"/>
  <c r="Q123" i="1"/>
  <c r="J123" i="1" s="1"/>
  <c r="M123" i="1" s="1"/>
  <c r="Q122" i="1"/>
  <c r="J122" i="1" s="1"/>
  <c r="M122" i="1" s="1"/>
  <c r="Q121" i="1"/>
  <c r="J121" i="1" s="1"/>
  <c r="K121" i="1" s="1"/>
  <c r="Q120" i="1"/>
  <c r="J120" i="1" s="1"/>
  <c r="M120" i="1" s="1"/>
  <c r="Q119" i="1"/>
  <c r="J119" i="1" s="1"/>
  <c r="M119" i="1" s="1"/>
  <c r="Q118" i="1"/>
  <c r="J118" i="1" s="1"/>
  <c r="M118" i="1" s="1"/>
  <c r="Q117" i="1"/>
  <c r="J117" i="1" s="1"/>
  <c r="M117" i="1" s="1"/>
  <c r="Q116" i="1"/>
  <c r="J116" i="1" s="1"/>
  <c r="K116" i="1" s="1"/>
  <c r="Q115" i="1"/>
  <c r="J115" i="1" s="1"/>
  <c r="M115" i="1" s="1"/>
  <c r="Q114" i="1"/>
  <c r="J114" i="1" s="1"/>
  <c r="M114" i="1" s="1"/>
  <c r="Q113" i="1"/>
  <c r="J113" i="1" s="1"/>
  <c r="K113" i="1" s="1"/>
  <c r="Q112" i="1"/>
  <c r="J112" i="1" s="1"/>
  <c r="K112" i="1" s="1"/>
  <c r="Q111" i="1"/>
  <c r="J111" i="1" s="1"/>
  <c r="M111" i="1" s="1"/>
  <c r="Q110" i="1"/>
  <c r="J110" i="1" s="1"/>
  <c r="K110" i="1" s="1"/>
  <c r="Q109" i="1"/>
  <c r="J109" i="1" s="1"/>
  <c r="M109" i="1" s="1"/>
  <c r="Q108" i="1"/>
  <c r="J108" i="1" s="1"/>
  <c r="K108" i="1" s="1"/>
  <c r="Q107" i="1"/>
  <c r="J107" i="1" s="1"/>
  <c r="M107" i="1" s="1"/>
  <c r="Q106" i="1"/>
  <c r="J106" i="1" s="1"/>
  <c r="K106" i="1" s="1"/>
  <c r="Q105" i="1"/>
  <c r="J105" i="1" s="1"/>
  <c r="K105" i="1" s="1"/>
  <c r="Q104" i="1"/>
  <c r="J104" i="1" s="1"/>
  <c r="M104" i="1" s="1"/>
  <c r="Q103" i="1"/>
  <c r="J103" i="1" s="1"/>
  <c r="M103" i="1" s="1"/>
  <c r="Q102" i="1"/>
  <c r="J102" i="1" s="1"/>
  <c r="M102" i="1" s="1"/>
  <c r="Q101" i="1"/>
  <c r="J101" i="1" s="1"/>
  <c r="M101" i="1" s="1"/>
  <c r="Q100" i="1"/>
  <c r="J100" i="1" s="1"/>
  <c r="K100" i="1" s="1"/>
  <c r="Q99" i="1"/>
  <c r="J99" i="1" s="1"/>
  <c r="M99" i="1" s="1"/>
  <c r="Q98" i="1"/>
  <c r="J98" i="1" s="1"/>
  <c r="K98" i="1" s="1"/>
  <c r="Q97" i="1"/>
  <c r="J97" i="1" s="1"/>
  <c r="M97" i="1" s="1"/>
  <c r="Q96" i="1"/>
  <c r="J96" i="1" s="1"/>
  <c r="M96" i="1" s="1"/>
  <c r="Q95" i="1"/>
  <c r="J95" i="1" s="1"/>
  <c r="M95" i="1" s="1"/>
  <c r="Q94" i="1"/>
  <c r="J94" i="1" s="1"/>
  <c r="M94" i="1" s="1"/>
  <c r="Q93" i="1"/>
  <c r="J93" i="1" s="1"/>
  <c r="M93" i="1" s="1"/>
  <c r="Q92" i="1"/>
  <c r="J92" i="1" s="1"/>
  <c r="K92" i="1" s="1"/>
  <c r="Q91" i="1"/>
  <c r="J91" i="1" s="1"/>
  <c r="M91" i="1" s="1"/>
  <c r="Q90" i="1"/>
  <c r="J90" i="1" s="1"/>
  <c r="K90" i="1" s="1"/>
  <c r="Q89" i="1"/>
  <c r="J89" i="1" s="1"/>
  <c r="K89" i="1" s="1"/>
  <c r="Q88" i="1"/>
  <c r="J88" i="1" s="1"/>
  <c r="M88" i="1" s="1"/>
  <c r="Q87" i="1"/>
  <c r="J87" i="1" s="1"/>
  <c r="M87" i="1" s="1"/>
  <c r="Q86" i="1"/>
  <c r="J86" i="1" s="1"/>
  <c r="M86" i="1" s="1"/>
  <c r="Q85" i="1"/>
  <c r="J85" i="1" s="1"/>
  <c r="M85" i="1" s="1"/>
  <c r="Q84" i="1"/>
  <c r="J84" i="1" s="1"/>
  <c r="K84" i="1" s="1"/>
  <c r="Q83" i="1"/>
  <c r="J83" i="1" s="1"/>
  <c r="M83" i="1" s="1"/>
  <c r="Q82" i="1"/>
  <c r="J82" i="1" s="1"/>
  <c r="K82" i="1" s="1"/>
  <c r="Q81" i="1"/>
  <c r="J81" i="1" s="1"/>
  <c r="M81" i="1" s="1"/>
  <c r="Q80" i="1"/>
  <c r="J80" i="1" s="1"/>
  <c r="M80" i="1" s="1"/>
  <c r="Q79" i="1"/>
  <c r="J79" i="1" s="1"/>
  <c r="M79" i="1" s="1"/>
  <c r="Q78" i="1"/>
  <c r="J78" i="1" s="1"/>
  <c r="M78" i="1" s="1"/>
  <c r="Q77" i="1"/>
  <c r="J77" i="1" s="1"/>
  <c r="M77" i="1" s="1"/>
  <c r="Q76" i="1"/>
  <c r="J76" i="1" s="1"/>
  <c r="K76" i="1" s="1"/>
  <c r="Q75" i="1"/>
  <c r="J75" i="1" s="1"/>
  <c r="M75" i="1" s="1"/>
  <c r="Q74" i="1"/>
  <c r="J74" i="1" s="1"/>
  <c r="K74" i="1" s="1"/>
  <c r="Q73" i="1"/>
  <c r="J73" i="1" s="1"/>
  <c r="K73" i="1" s="1"/>
  <c r="Q72" i="1"/>
  <c r="J72" i="1" s="1"/>
  <c r="M72" i="1" s="1"/>
  <c r="Q71" i="1"/>
  <c r="J71" i="1" s="1"/>
  <c r="M71" i="1" s="1"/>
  <c r="Q70" i="1"/>
  <c r="J70" i="1" s="1"/>
  <c r="Q69" i="1"/>
  <c r="J69" i="1" s="1"/>
  <c r="Q68" i="1"/>
  <c r="J68" i="1" s="1"/>
  <c r="Q67" i="1"/>
  <c r="J67" i="1" s="1"/>
  <c r="Q66" i="1"/>
  <c r="J66" i="1" s="1"/>
  <c r="Q65" i="1"/>
  <c r="J65" i="1" s="1"/>
  <c r="Q64" i="1"/>
  <c r="J64" i="1" s="1"/>
  <c r="Q63" i="1"/>
  <c r="J63" i="1" s="1"/>
  <c r="Q62" i="1"/>
  <c r="J62" i="1" s="1"/>
  <c r="Q61" i="1"/>
  <c r="J61" i="1" s="1"/>
  <c r="Q60" i="1"/>
  <c r="J60" i="1" s="1"/>
  <c r="Q59" i="1"/>
  <c r="J59" i="1" s="1"/>
  <c r="Q58" i="1"/>
  <c r="J58" i="1" s="1"/>
  <c r="Q57" i="1"/>
  <c r="J57" i="1" s="1"/>
  <c r="Q56" i="1"/>
  <c r="J56" i="1" s="1"/>
  <c r="Q55" i="1"/>
  <c r="J55" i="1" s="1"/>
  <c r="Q54" i="1"/>
  <c r="J54" i="1" s="1"/>
  <c r="Q53" i="1"/>
  <c r="J53" i="1" s="1"/>
  <c r="Q52" i="1"/>
  <c r="J52" i="1" s="1"/>
  <c r="Q51" i="1"/>
  <c r="J51" i="1" s="1"/>
  <c r="Q50" i="1"/>
  <c r="J50" i="1" s="1"/>
  <c r="Q49" i="1"/>
  <c r="J49" i="1" s="1"/>
  <c r="Q48" i="1"/>
  <c r="J48" i="1" s="1"/>
  <c r="Q47" i="1"/>
  <c r="J47" i="1" s="1"/>
  <c r="Q46" i="1"/>
  <c r="J46" i="1" s="1"/>
  <c r="Q45" i="1"/>
  <c r="J45" i="1" s="1"/>
  <c r="Q44" i="1"/>
  <c r="J44" i="1" s="1"/>
  <c r="Q43" i="1"/>
  <c r="J43" i="1" s="1"/>
  <c r="Q42" i="1"/>
  <c r="J42" i="1" s="1"/>
  <c r="Q41" i="1"/>
  <c r="J41" i="1" s="1"/>
  <c r="Q40" i="1"/>
  <c r="J40" i="1" s="1"/>
  <c r="Q39" i="1"/>
  <c r="J39" i="1" s="1"/>
  <c r="Q38" i="1"/>
  <c r="J38" i="1" s="1"/>
  <c r="Q37" i="1"/>
  <c r="J37" i="1" s="1"/>
  <c r="Q36" i="1"/>
  <c r="J36" i="1" s="1"/>
  <c r="Q35" i="1"/>
  <c r="J35" i="1" s="1"/>
  <c r="Q34" i="1"/>
  <c r="J34" i="1" s="1"/>
  <c r="Q33" i="1"/>
  <c r="J33" i="1" s="1"/>
  <c r="Q32" i="1"/>
  <c r="J32" i="1" s="1"/>
  <c r="Q31" i="1"/>
  <c r="J31" i="1" s="1"/>
  <c r="Q30" i="1"/>
  <c r="J30" i="1" s="1"/>
  <c r="Q29" i="1"/>
  <c r="J29" i="1" s="1"/>
  <c r="Q28" i="1"/>
  <c r="J28" i="1" s="1"/>
  <c r="Q27" i="1"/>
  <c r="J27" i="1" s="1"/>
  <c r="Q26" i="1"/>
  <c r="J26" i="1" s="1"/>
  <c r="Q25" i="1"/>
  <c r="J25" i="1" s="1"/>
  <c r="Q24" i="1"/>
  <c r="J24" i="1" s="1"/>
  <c r="Q23" i="1"/>
  <c r="J23" i="1" s="1"/>
  <c r="Q22" i="1"/>
  <c r="J22" i="1" s="1"/>
  <c r="Q21" i="1"/>
  <c r="J21" i="1" s="1"/>
  <c r="Q20" i="1"/>
  <c r="J20" i="1" s="1"/>
  <c r="K636" i="1" l="1"/>
  <c r="M112" i="1"/>
  <c r="N112" i="1" s="1"/>
  <c r="K660" i="1"/>
  <c r="K114" i="1"/>
  <c r="K95" i="1"/>
  <c r="M169" i="1"/>
  <c r="L169" i="1" s="1"/>
  <c r="M542" i="1"/>
  <c r="L542" i="1" s="1"/>
  <c r="K542" i="1"/>
  <c r="K71" i="1"/>
  <c r="M175" i="1"/>
  <c r="N175" i="1" s="1"/>
  <c r="K214" i="1"/>
  <c r="K131" i="1"/>
  <c r="M247" i="1"/>
  <c r="N247" i="1" s="1"/>
  <c r="K120" i="1"/>
  <c r="M227" i="1"/>
  <c r="L227" i="1" s="1"/>
  <c r="K612" i="1"/>
  <c r="M106" i="1"/>
  <c r="N106" i="1" s="1"/>
  <c r="M171" i="1"/>
  <c r="N171" i="1" s="1"/>
  <c r="M722" i="1"/>
  <c r="N722" i="1" s="1"/>
  <c r="M674" i="1"/>
  <c r="N674" i="1" s="1"/>
  <c r="K103" i="1"/>
  <c r="M689" i="1"/>
  <c r="L689" i="1" s="1"/>
  <c r="M756" i="1"/>
  <c r="N756" i="1" s="1"/>
  <c r="M570" i="1"/>
  <c r="N570" i="1" s="1"/>
  <c r="K570" i="1"/>
  <c r="M611" i="1"/>
  <c r="L611" i="1" s="1"/>
  <c r="K611" i="1"/>
  <c r="M723" i="1"/>
  <c r="L723" i="1" s="1"/>
  <c r="K723" i="1"/>
  <c r="N837" i="1"/>
  <c r="L837" i="1"/>
  <c r="M110" i="1"/>
  <c r="N110" i="1" s="1"/>
  <c r="K167" i="1"/>
  <c r="K179" i="1"/>
  <c r="K186" i="1"/>
  <c r="K226" i="1"/>
  <c r="K646" i="1"/>
  <c r="K700" i="1"/>
  <c r="K724" i="1"/>
  <c r="K805" i="1"/>
  <c r="M207" i="1"/>
  <c r="N207" i="1" s="1"/>
  <c r="M220" i="1"/>
  <c r="N220" i="1" s="1"/>
  <c r="K203" i="1"/>
  <c r="K586" i="1"/>
  <c r="K79" i="1"/>
  <c r="K140" i="1"/>
  <c r="M197" i="1"/>
  <c r="L197" i="1" s="1"/>
  <c r="K664" i="1"/>
  <c r="K726" i="1"/>
  <c r="M754" i="1"/>
  <c r="N754" i="1" s="1"/>
  <c r="K87" i="1"/>
  <c r="K210" i="1"/>
  <c r="N660" i="1"/>
  <c r="L660" i="1"/>
  <c r="M108" i="1"/>
  <c r="L108" i="1" s="1"/>
  <c r="K163" i="1"/>
  <c r="K182" i="1"/>
  <c r="M205" i="1"/>
  <c r="L205" i="1" s="1"/>
  <c r="K648" i="1"/>
  <c r="K684" i="1"/>
  <c r="M749" i="1"/>
  <c r="L749" i="1" s="1"/>
  <c r="L779" i="1"/>
  <c r="K72" i="1"/>
  <c r="K88" i="1"/>
  <c r="K104" i="1"/>
  <c r="K118" i="1"/>
  <c r="K123" i="1"/>
  <c r="K136" i="1"/>
  <c r="K178" i="1"/>
  <c r="M201" i="1"/>
  <c r="L201" i="1" s="1"/>
  <c r="M211" i="1"/>
  <c r="N211" i="1" s="1"/>
  <c r="K710" i="1"/>
  <c r="M738" i="1"/>
  <c r="N738" i="1" s="1"/>
  <c r="K799" i="1"/>
  <c r="L823" i="1"/>
  <c r="K83" i="1"/>
  <c r="K99" i="1"/>
  <c r="M173" i="1"/>
  <c r="L173" i="1" s="1"/>
  <c r="K190" i="1"/>
  <c r="K218" i="1"/>
  <c r="M224" i="1"/>
  <c r="N224" i="1" s="1"/>
  <c r="K229" i="1"/>
  <c r="M610" i="1"/>
  <c r="N610" i="1" s="1"/>
  <c r="M644" i="1"/>
  <c r="N644" i="1" s="1"/>
  <c r="M707" i="1"/>
  <c r="K760" i="1"/>
  <c r="M165" i="1"/>
  <c r="L165" i="1" s="1"/>
  <c r="L605" i="1"/>
  <c r="K621" i="1"/>
  <c r="M658" i="1"/>
  <c r="N658" i="1" s="1"/>
  <c r="K662" i="1"/>
  <c r="M712" i="1"/>
  <c r="N712" i="1" s="1"/>
  <c r="L760" i="1"/>
  <c r="K616" i="1"/>
  <c r="K728" i="1"/>
  <c r="K80" i="1"/>
  <c r="K96" i="1"/>
  <c r="K75" i="1"/>
  <c r="K91" i="1"/>
  <c r="M116" i="1"/>
  <c r="N116" i="1" s="1"/>
  <c r="K127" i="1"/>
  <c r="M193" i="1"/>
  <c r="L193" i="1" s="1"/>
  <c r="M199" i="1"/>
  <c r="N199" i="1" s="1"/>
  <c r="M232" i="1"/>
  <c r="N232" i="1" s="1"/>
  <c r="K676" i="1"/>
  <c r="M708" i="1"/>
  <c r="N708" i="1" s="1"/>
  <c r="L724" i="1"/>
  <c r="M742" i="1"/>
  <c r="N742" i="1" s="1"/>
  <c r="M70" i="1"/>
  <c r="L70" i="1" s="1"/>
  <c r="K70" i="1"/>
  <c r="M530" i="1"/>
  <c r="K530" i="1"/>
  <c r="M546" i="1"/>
  <c r="K546" i="1"/>
  <c r="M578" i="1"/>
  <c r="L578" i="1" s="1"/>
  <c r="K578" i="1"/>
  <c r="K531" i="1"/>
  <c r="M531" i="1"/>
  <c r="N531" i="1" s="1"/>
  <c r="K547" i="1"/>
  <c r="M547" i="1"/>
  <c r="N547" i="1" s="1"/>
  <c r="K579" i="1"/>
  <c r="M579" i="1"/>
  <c r="N579" i="1" s="1"/>
  <c r="N612" i="1"/>
  <c r="L612" i="1"/>
  <c r="K737" i="1"/>
  <c r="M737" i="1"/>
  <c r="L737" i="1" s="1"/>
  <c r="M791" i="1"/>
  <c r="N791" i="1" s="1"/>
  <c r="K791" i="1"/>
  <c r="M558" i="1"/>
  <c r="N558" i="1" s="1"/>
  <c r="K558" i="1"/>
  <c r="N597" i="1"/>
  <c r="L597" i="1"/>
  <c r="K603" i="1"/>
  <c r="M603" i="1"/>
  <c r="N603" i="1" s="1"/>
  <c r="K609" i="1"/>
  <c r="M609" i="1"/>
  <c r="N609" i="1" s="1"/>
  <c r="M643" i="1"/>
  <c r="K643" i="1"/>
  <c r="K812" i="1"/>
  <c r="M812" i="1"/>
  <c r="K834" i="1"/>
  <c r="M834" i="1"/>
  <c r="K559" i="1"/>
  <c r="M559" i="1"/>
  <c r="N581" i="1"/>
  <c r="L581" i="1"/>
  <c r="M598" i="1"/>
  <c r="K598" i="1"/>
  <c r="K625" i="1"/>
  <c r="M625" i="1"/>
  <c r="L625" i="1" s="1"/>
  <c r="K673" i="1"/>
  <c r="M673" i="1"/>
  <c r="L673" i="1" s="1"/>
  <c r="M780" i="1"/>
  <c r="K780" i="1"/>
  <c r="L829" i="1"/>
  <c r="K543" i="1"/>
  <c r="M543" i="1"/>
  <c r="N543" i="1" s="1"/>
  <c r="M582" i="1"/>
  <c r="L582" i="1" s="1"/>
  <c r="K582" i="1"/>
  <c r="K657" i="1"/>
  <c r="M657" i="1"/>
  <c r="L657" i="1" s="1"/>
  <c r="K776" i="1"/>
  <c r="M776" i="1"/>
  <c r="L776" i="1" s="1"/>
  <c r="N807" i="1"/>
  <c r="L807" i="1"/>
  <c r="M534" i="1"/>
  <c r="K534" i="1"/>
  <c r="M550" i="1"/>
  <c r="K550" i="1"/>
  <c r="M566" i="1"/>
  <c r="N566" i="1" s="1"/>
  <c r="K566" i="1"/>
  <c r="K587" i="1"/>
  <c r="M587" i="1"/>
  <c r="L587" i="1" s="1"/>
  <c r="K627" i="1"/>
  <c r="M627" i="1"/>
  <c r="L691" i="1"/>
  <c r="N691" i="1"/>
  <c r="K771" i="1"/>
  <c r="M771" i="1"/>
  <c r="L771" i="1" s="1"/>
  <c r="M788" i="1"/>
  <c r="K788" i="1"/>
  <c r="K808" i="1"/>
  <c r="M808" i="1"/>
  <c r="N808" i="1" s="1"/>
  <c r="N815" i="1"/>
  <c r="L815" i="1"/>
  <c r="K535" i="1"/>
  <c r="M535" i="1"/>
  <c r="N535" i="1" s="1"/>
  <c r="K571" i="1"/>
  <c r="M571" i="1"/>
  <c r="L571" i="1" s="1"/>
  <c r="N628" i="1"/>
  <c r="L628" i="1"/>
  <c r="M675" i="1"/>
  <c r="K675" i="1"/>
  <c r="K741" i="1"/>
  <c r="M741" i="1"/>
  <c r="L741" i="1" s="1"/>
  <c r="M772" i="1"/>
  <c r="K772" i="1"/>
  <c r="N795" i="1"/>
  <c r="L795" i="1"/>
  <c r="N589" i="1"/>
  <c r="L589" i="1"/>
  <c r="M594" i="1"/>
  <c r="L594" i="1" s="1"/>
  <c r="K594" i="1"/>
  <c r="N601" i="1"/>
  <c r="L601" i="1"/>
  <c r="M606" i="1"/>
  <c r="K606" i="1"/>
  <c r="M659" i="1"/>
  <c r="K659" i="1"/>
  <c r="K721" i="1"/>
  <c r="M721" i="1"/>
  <c r="L721" i="1" s="1"/>
  <c r="M796" i="1"/>
  <c r="K796" i="1"/>
  <c r="K595" i="1"/>
  <c r="M595" i="1"/>
  <c r="N595" i="1" s="1"/>
  <c r="K607" i="1"/>
  <c r="M607" i="1"/>
  <c r="L607" i="1" s="1"/>
  <c r="N676" i="1"/>
  <c r="L676" i="1"/>
  <c r="K790" i="1"/>
  <c r="M790" i="1"/>
  <c r="N790" i="1" s="1"/>
  <c r="K804" i="1"/>
  <c r="M804" i="1"/>
  <c r="K78" i="1"/>
  <c r="K86" i="1"/>
  <c r="K94" i="1"/>
  <c r="K102" i="1"/>
  <c r="M124" i="1"/>
  <c r="L124" i="1" s="1"/>
  <c r="K128" i="1"/>
  <c r="M185" i="1"/>
  <c r="L185" i="1" s="1"/>
  <c r="M189" i="1"/>
  <c r="N189" i="1" s="1"/>
  <c r="K202" i="1"/>
  <c r="K206" i="1"/>
  <c r="K219" i="1"/>
  <c r="K223" i="1"/>
  <c r="M551" i="1"/>
  <c r="N551" i="1" s="1"/>
  <c r="N554" i="1"/>
  <c r="M567" i="1"/>
  <c r="L567" i="1" s="1"/>
  <c r="K574" i="1"/>
  <c r="K590" i="1"/>
  <c r="M599" i="1"/>
  <c r="N599" i="1" s="1"/>
  <c r="K620" i="1"/>
  <c r="M680" i="1"/>
  <c r="N680" i="1" s="1"/>
  <c r="M690" i="1"/>
  <c r="N690" i="1" s="1"/>
  <c r="K696" i="1"/>
  <c r="M716" i="1"/>
  <c r="N716" i="1" s="1"/>
  <c r="K732" i="1"/>
  <c r="K768" i="1"/>
  <c r="M820" i="1"/>
  <c r="K837" i="1"/>
  <c r="M74" i="1"/>
  <c r="L74" i="1" s="1"/>
  <c r="M82" i="1"/>
  <c r="N82" i="1" s="1"/>
  <c r="M90" i="1"/>
  <c r="N90" i="1" s="1"/>
  <c r="M98" i="1"/>
  <c r="L98" i="1" s="1"/>
  <c r="M132" i="1"/>
  <c r="N132" i="1" s="1"/>
  <c r="K137" i="1"/>
  <c r="M177" i="1"/>
  <c r="L177" i="1" s="1"/>
  <c r="M181" i="1"/>
  <c r="K194" i="1"/>
  <c r="K198" i="1"/>
  <c r="M215" i="1"/>
  <c r="M231" i="1"/>
  <c r="L231" i="1" s="1"/>
  <c r="K630" i="1"/>
  <c r="M692" i="1"/>
  <c r="M706" i="1"/>
  <c r="N706" i="1" s="1"/>
  <c r="M746" i="1"/>
  <c r="N746" i="1" s="1"/>
  <c r="M750" i="1"/>
  <c r="L764" i="1"/>
  <c r="L768" i="1"/>
  <c r="K783" i="1"/>
  <c r="M824" i="1"/>
  <c r="N824" i="1" s="1"/>
  <c r="K122" i="1"/>
  <c r="K126" i="1"/>
  <c r="K195" i="1"/>
  <c r="K538" i="1"/>
  <c r="M555" i="1"/>
  <c r="N555" i="1" s="1"/>
  <c r="K562" i="1"/>
  <c r="M575" i="1"/>
  <c r="N575" i="1" s="1"/>
  <c r="L585" i="1"/>
  <c r="M591" i="1"/>
  <c r="N591" i="1" s="1"/>
  <c r="K628" i="1"/>
  <c r="M641" i="1"/>
  <c r="L641" i="1" s="1"/>
  <c r="K652" i="1"/>
  <c r="K691" i="1"/>
  <c r="K762" i="1"/>
  <c r="M774" i="1"/>
  <c r="K107" i="1"/>
  <c r="K111" i="1"/>
  <c r="K130" i="1"/>
  <c r="K166" i="1"/>
  <c r="K170" i="1"/>
  <c r="K174" i="1"/>
  <c r="K187" i="1"/>
  <c r="M191" i="1"/>
  <c r="N191" i="1" s="1"/>
  <c r="M217" i="1"/>
  <c r="N217" i="1" s="1"/>
  <c r="M228" i="1"/>
  <c r="N228" i="1" s="1"/>
  <c r="N538" i="1"/>
  <c r="L562" i="1"/>
  <c r="M626" i="1"/>
  <c r="N626" i="1" s="1"/>
  <c r="K632" i="1"/>
  <c r="K668" i="1"/>
  <c r="K678" i="1"/>
  <c r="L752" i="1"/>
  <c r="L762" i="1"/>
  <c r="M76" i="1"/>
  <c r="N76" i="1" s="1"/>
  <c r="M84" i="1"/>
  <c r="N84" i="1" s="1"/>
  <c r="M92" i="1"/>
  <c r="N92" i="1" s="1"/>
  <c r="M100" i="1"/>
  <c r="L100" i="1" s="1"/>
  <c r="K115" i="1"/>
  <c r="K119" i="1"/>
  <c r="M183" i="1"/>
  <c r="L183" i="1" s="1"/>
  <c r="M209" i="1"/>
  <c r="L209" i="1" s="1"/>
  <c r="M213" i="1"/>
  <c r="N213" i="1" s="1"/>
  <c r="K221" i="1"/>
  <c r="K225" i="1"/>
  <c r="M642" i="1"/>
  <c r="N642" i="1" s="1"/>
  <c r="K694" i="1"/>
  <c r="K770" i="1"/>
  <c r="L785" i="1"/>
  <c r="M539" i="1"/>
  <c r="N539" i="1" s="1"/>
  <c r="K554" i="1"/>
  <c r="M563" i="1"/>
  <c r="L563" i="1" s="1"/>
  <c r="L577" i="1"/>
  <c r="M583" i="1"/>
  <c r="N583" i="1" s="1"/>
  <c r="L593" i="1"/>
  <c r="K602" i="1"/>
  <c r="M705" i="1"/>
  <c r="L705" i="1" s="1"/>
  <c r="M745" i="1"/>
  <c r="L745" i="1" s="1"/>
  <c r="M753" i="1"/>
  <c r="L753" i="1" s="1"/>
  <c r="M763" i="1"/>
  <c r="L763" i="1" s="1"/>
  <c r="M816" i="1"/>
  <c r="N816" i="1" s="1"/>
  <c r="K560" i="1"/>
  <c r="M560" i="1"/>
  <c r="K596" i="1"/>
  <c r="M596" i="1"/>
  <c r="K564" i="1"/>
  <c r="M564" i="1"/>
  <c r="K584" i="1"/>
  <c r="M584" i="1"/>
  <c r="K568" i="1"/>
  <c r="M568" i="1"/>
  <c r="K600" i="1"/>
  <c r="M600" i="1"/>
  <c r="K588" i="1"/>
  <c r="M588" i="1"/>
  <c r="K572" i="1"/>
  <c r="M572" i="1"/>
  <c r="K604" i="1"/>
  <c r="M604" i="1"/>
  <c r="K556" i="1"/>
  <c r="M556" i="1"/>
  <c r="K576" i="1"/>
  <c r="M576" i="1"/>
  <c r="K592" i="1"/>
  <c r="M592" i="1"/>
  <c r="K580" i="1"/>
  <c r="M580" i="1"/>
  <c r="K608" i="1"/>
  <c r="M608" i="1"/>
  <c r="M557" i="1"/>
  <c r="K557" i="1"/>
  <c r="M573" i="1"/>
  <c r="K573" i="1"/>
  <c r="N616" i="1"/>
  <c r="L616" i="1"/>
  <c r="K624" i="1"/>
  <c r="M624" i="1"/>
  <c r="N634" i="1"/>
  <c r="L634" i="1"/>
  <c r="L645" i="1"/>
  <c r="N645" i="1"/>
  <c r="M649" i="1"/>
  <c r="K649" i="1"/>
  <c r="L655" i="1"/>
  <c r="N655" i="1"/>
  <c r="M685" i="1"/>
  <c r="K685" i="1"/>
  <c r="K711" i="1"/>
  <c r="M711" i="1"/>
  <c r="N726" i="1"/>
  <c r="L726" i="1"/>
  <c r="M533" i="1"/>
  <c r="K533" i="1"/>
  <c r="M537" i="1"/>
  <c r="K537" i="1"/>
  <c r="M541" i="1"/>
  <c r="K541" i="1"/>
  <c r="M545" i="1"/>
  <c r="K545" i="1"/>
  <c r="M549" i="1"/>
  <c r="K549" i="1"/>
  <c r="M553" i="1"/>
  <c r="K553" i="1"/>
  <c r="N586" i="1"/>
  <c r="N602" i="1"/>
  <c r="M635" i="1"/>
  <c r="K635" i="1"/>
  <c r="N650" i="1"/>
  <c r="L650" i="1"/>
  <c r="L661" i="1"/>
  <c r="N661" i="1"/>
  <c r="M665" i="1"/>
  <c r="K665" i="1"/>
  <c r="L671" i="1"/>
  <c r="N671" i="1"/>
  <c r="M701" i="1"/>
  <c r="K701" i="1"/>
  <c r="K727" i="1"/>
  <c r="M727" i="1"/>
  <c r="M529" i="1"/>
  <c r="K529" i="1"/>
  <c r="M569" i="1"/>
  <c r="K569" i="1"/>
  <c r="M613" i="1"/>
  <c r="K613" i="1"/>
  <c r="N630" i="1"/>
  <c r="L630" i="1"/>
  <c r="M651" i="1"/>
  <c r="K651" i="1"/>
  <c r="N666" i="1"/>
  <c r="L666" i="1"/>
  <c r="L677" i="1"/>
  <c r="N677" i="1"/>
  <c r="M681" i="1"/>
  <c r="K681" i="1"/>
  <c r="L687" i="1"/>
  <c r="N687" i="1"/>
  <c r="M717" i="1"/>
  <c r="K717" i="1"/>
  <c r="L757" i="1"/>
  <c r="N757" i="1"/>
  <c r="M617" i="1"/>
  <c r="K617" i="1"/>
  <c r="K631" i="1"/>
  <c r="M631" i="1"/>
  <c r="N646" i="1"/>
  <c r="L646" i="1"/>
  <c r="M667" i="1"/>
  <c r="K667" i="1"/>
  <c r="N682" i="1"/>
  <c r="L682" i="1"/>
  <c r="L693" i="1"/>
  <c r="N693" i="1"/>
  <c r="M697" i="1"/>
  <c r="K697" i="1"/>
  <c r="L703" i="1"/>
  <c r="N703" i="1"/>
  <c r="M733" i="1"/>
  <c r="K733" i="1"/>
  <c r="K747" i="1"/>
  <c r="M747" i="1"/>
  <c r="K751" i="1"/>
  <c r="M751" i="1"/>
  <c r="M565" i="1"/>
  <c r="K565" i="1"/>
  <c r="K614" i="1"/>
  <c r="L618" i="1"/>
  <c r="L621" i="1"/>
  <c r="N621" i="1"/>
  <c r="K647" i="1"/>
  <c r="M647" i="1"/>
  <c r="N662" i="1"/>
  <c r="L662" i="1"/>
  <c r="M683" i="1"/>
  <c r="K683" i="1"/>
  <c r="N698" i="1"/>
  <c r="L698" i="1"/>
  <c r="L709" i="1"/>
  <c r="N709" i="1"/>
  <c r="M713" i="1"/>
  <c r="K713" i="1"/>
  <c r="L719" i="1"/>
  <c r="N719" i="1"/>
  <c r="K743" i="1"/>
  <c r="M743" i="1"/>
  <c r="K755" i="1"/>
  <c r="M755" i="1"/>
  <c r="N758" i="1"/>
  <c r="L758" i="1"/>
  <c r="L558" i="1"/>
  <c r="N574" i="1"/>
  <c r="N590" i="1"/>
  <c r="N614" i="1"/>
  <c r="L614" i="1"/>
  <c r="M637" i="1"/>
  <c r="K637" i="1"/>
  <c r="K663" i="1"/>
  <c r="M663" i="1"/>
  <c r="N678" i="1"/>
  <c r="L678" i="1"/>
  <c r="M699" i="1"/>
  <c r="K699" i="1"/>
  <c r="N714" i="1"/>
  <c r="L714" i="1"/>
  <c r="L725" i="1"/>
  <c r="N725" i="1"/>
  <c r="M729" i="1"/>
  <c r="K729" i="1"/>
  <c r="L735" i="1"/>
  <c r="N735" i="1"/>
  <c r="K739" i="1"/>
  <c r="M739" i="1"/>
  <c r="K759" i="1"/>
  <c r="M759" i="1"/>
  <c r="K532" i="1"/>
  <c r="M532" i="1"/>
  <c r="K536" i="1"/>
  <c r="M536" i="1"/>
  <c r="K540" i="1"/>
  <c r="M540" i="1"/>
  <c r="K544" i="1"/>
  <c r="M544" i="1"/>
  <c r="K548" i="1"/>
  <c r="M548" i="1"/>
  <c r="K552" i="1"/>
  <c r="M552" i="1"/>
  <c r="M561" i="1"/>
  <c r="K561" i="1"/>
  <c r="K615" i="1"/>
  <c r="M615" i="1"/>
  <c r="M619" i="1"/>
  <c r="M623" i="1"/>
  <c r="K623" i="1"/>
  <c r="M653" i="1"/>
  <c r="K653" i="1"/>
  <c r="K679" i="1"/>
  <c r="M679" i="1"/>
  <c r="N694" i="1"/>
  <c r="L694" i="1"/>
  <c r="M715" i="1"/>
  <c r="K715" i="1"/>
  <c r="N730" i="1"/>
  <c r="L730" i="1"/>
  <c r="L629" i="1"/>
  <c r="N629" i="1"/>
  <c r="M633" i="1"/>
  <c r="K633" i="1"/>
  <c r="L639" i="1"/>
  <c r="N639" i="1"/>
  <c r="M669" i="1"/>
  <c r="K669" i="1"/>
  <c r="K695" i="1"/>
  <c r="M695" i="1"/>
  <c r="N710" i="1"/>
  <c r="L710" i="1"/>
  <c r="M731" i="1"/>
  <c r="K731" i="1"/>
  <c r="K786" i="1"/>
  <c r="M786" i="1"/>
  <c r="M622" i="1"/>
  <c r="M638" i="1"/>
  <c r="M654" i="1"/>
  <c r="M670" i="1"/>
  <c r="M686" i="1"/>
  <c r="M702" i="1"/>
  <c r="M718" i="1"/>
  <c r="M734" i="1"/>
  <c r="K740" i="1"/>
  <c r="K744" i="1"/>
  <c r="K748" i="1"/>
  <c r="K752" i="1"/>
  <c r="K764" i="1"/>
  <c r="L766" i="1"/>
  <c r="K785" i="1"/>
  <c r="M792" i="1"/>
  <c r="M827" i="1"/>
  <c r="K827" i="1"/>
  <c r="M640" i="1"/>
  <c r="M656" i="1"/>
  <c r="M672" i="1"/>
  <c r="M688" i="1"/>
  <c r="M704" i="1"/>
  <c r="M720" i="1"/>
  <c r="M736" i="1"/>
  <c r="L740" i="1"/>
  <c r="L744" i="1"/>
  <c r="L748" i="1"/>
  <c r="L775" i="1"/>
  <c r="N775" i="1"/>
  <c r="M777" i="1"/>
  <c r="K777" i="1"/>
  <c r="M782" i="1"/>
  <c r="K758" i="1"/>
  <c r="M769" i="1"/>
  <c r="M773" i="1"/>
  <c r="K775" i="1"/>
  <c r="K778" i="1"/>
  <c r="M778" i="1"/>
  <c r="M801" i="1"/>
  <c r="K801" i="1"/>
  <c r="M811" i="1"/>
  <c r="K811" i="1"/>
  <c r="M821" i="1"/>
  <c r="K821" i="1"/>
  <c r="K639" i="1"/>
  <c r="K655" i="1"/>
  <c r="K671" i="1"/>
  <c r="K687" i="1"/>
  <c r="K703" i="1"/>
  <c r="K719" i="1"/>
  <c r="K735" i="1"/>
  <c r="M767" i="1"/>
  <c r="K802" i="1"/>
  <c r="M802" i="1"/>
  <c r="K577" i="1"/>
  <c r="K581" i="1"/>
  <c r="K585" i="1"/>
  <c r="K589" i="1"/>
  <c r="K593" i="1"/>
  <c r="K597" i="1"/>
  <c r="K601" i="1"/>
  <c r="K605" i="1"/>
  <c r="K618" i="1"/>
  <c r="L632" i="1"/>
  <c r="K634" i="1"/>
  <c r="L648" i="1"/>
  <c r="K650" i="1"/>
  <c r="L664" i="1"/>
  <c r="K666" i="1"/>
  <c r="K682" i="1"/>
  <c r="L696" i="1"/>
  <c r="K698" i="1"/>
  <c r="K714" i="1"/>
  <c r="L728" i="1"/>
  <c r="K730" i="1"/>
  <c r="M765" i="1"/>
  <c r="N783" i="1"/>
  <c r="L783" i="1"/>
  <c r="M793" i="1"/>
  <c r="K793" i="1"/>
  <c r="K798" i="1"/>
  <c r="M798" i="1"/>
  <c r="N805" i="1"/>
  <c r="L805" i="1"/>
  <c r="K835" i="1"/>
  <c r="M835" i="1"/>
  <c r="K781" i="1"/>
  <c r="M781" i="1"/>
  <c r="K784" i="1"/>
  <c r="M784" i="1"/>
  <c r="K794" i="1"/>
  <c r="M794" i="1"/>
  <c r="M819" i="1"/>
  <c r="K819" i="1"/>
  <c r="L620" i="1"/>
  <c r="K629" i="1"/>
  <c r="L636" i="1"/>
  <c r="K645" i="1"/>
  <c r="L652" i="1"/>
  <c r="K661" i="1"/>
  <c r="L668" i="1"/>
  <c r="K677" i="1"/>
  <c r="L684" i="1"/>
  <c r="K693" i="1"/>
  <c r="L700" i="1"/>
  <c r="K709" i="1"/>
  <c r="K725" i="1"/>
  <c r="L732" i="1"/>
  <c r="K757" i="1"/>
  <c r="M761" i="1"/>
  <c r="L770" i="1"/>
  <c r="N776" i="1"/>
  <c r="M789" i="1"/>
  <c r="N799" i="1"/>
  <c r="L799" i="1"/>
  <c r="M803" i="1"/>
  <c r="K803" i="1"/>
  <c r="K766" i="1"/>
  <c r="M787" i="1"/>
  <c r="K787" i="1"/>
  <c r="M813" i="1"/>
  <c r="K813" i="1"/>
  <c r="M806" i="1"/>
  <c r="N809" i="1"/>
  <c r="M814" i="1"/>
  <c r="N817" i="1"/>
  <c r="M822" i="1"/>
  <c r="N825" i="1"/>
  <c r="M836" i="1"/>
  <c r="K836" i="1"/>
  <c r="M797" i="1"/>
  <c r="M800" i="1"/>
  <c r="K831" i="1"/>
  <c r="M831" i="1"/>
  <c r="M840" i="1"/>
  <c r="K840" i="1"/>
  <c r="M842" i="1"/>
  <c r="K842" i="1"/>
  <c r="M885" i="1"/>
  <c r="K833" i="1"/>
  <c r="M838" i="1"/>
  <c r="K779" i="1"/>
  <c r="K795" i="1"/>
  <c r="K807" i="1"/>
  <c r="M810" i="1"/>
  <c r="K815" i="1"/>
  <c r="M818" i="1"/>
  <c r="K823" i="1"/>
  <c r="M826" i="1"/>
  <c r="M828" i="1"/>
  <c r="K828" i="1"/>
  <c r="L833" i="1"/>
  <c r="K809" i="1"/>
  <c r="K817" i="1"/>
  <c r="K825" i="1"/>
  <c r="M832" i="1"/>
  <c r="K832" i="1"/>
  <c r="K839" i="1"/>
  <c r="M839" i="1"/>
  <c r="M841" i="1"/>
  <c r="K841" i="1"/>
  <c r="K843" i="1"/>
  <c r="M843" i="1"/>
  <c r="M830" i="1"/>
  <c r="M37" i="1"/>
  <c r="K37" i="1"/>
  <c r="M39" i="1"/>
  <c r="K39" i="1"/>
  <c r="M24" i="1"/>
  <c r="K24" i="1"/>
  <c r="M32" i="1"/>
  <c r="K32" i="1"/>
  <c r="M40" i="1"/>
  <c r="K40" i="1"/>
  <c r="M48" i="1"/>
  <c r="K48" i="1"/>
  <c r="M56" i="1"/>
  <c r="K56" i="1"/>
  <c r="M64" i="1"/>
  <c r="K64" i="1"/>
  <c r="N125" i="1"/>
  <c r="L125" i="1"/>
  <c r="N137" i="1"/>
  <c r="L137" i="1"/>
  <c r="M57" i="1"/>
  <c r="K57" i="1"/>
  <c r="K33" i="1"/>
  <c r="M33" i="1"/>
  <c r="K41" i="1"/>
  <c r="M41" i="1"/>
  <c r="M49" i="1"/>
  <c r="K49" i="1"/>
  <c r="K65" i="1"/>
  <c r="M65" i="1"/>
  <c r="N133" i="1"/>
  <c r="L133" i="1"/>
  <c r="M26" i="1"/>
  <c r="K26" i="1"/>
  <c r="M34" i="1"/>
  <c r="K34" i="1"/>
  <c r="M42" i="1"/>
  <c r="K42" i="1"/>
  <c r="K50" i="1"/>
  <c r="M50" i="1"/>
  <c r="K58" i="1"/>
  <c r="M58" i="1"/>
  <c r="K66" i="1"/>
  <c r="M66" i="1"/>
  <c r="L71" i="1"/>
  <c r="N71" i="1"/>
  <c r="L75" i="1"/>
  <c r="N75" i="1"/>
  <c r="L79" i="1"/>
  <c r="N79" i="1"/>
  <c r="L83" i="1"/>
  <c r="N83" i="1"/>
  <c r="L87" i="1"/>
  <c r="N87" i="1"/>
  <c r="L91" i="1"/>
  <c r="N91" i="1"/>
  <c r="L95" i="1"/>
  <c r="N95" i="1"/>
  <c r="L99" i="1"/>
  <c r="N99" i="1"/>
  <c r="L103" i="1"/>
  <c r="N103" i="1"/>
  <c r="M27" i="1"/>
  <c r="K27" i="1"/>
  <c r="M43" i="1"/>
  <c r="K43" i="1"/>
  <c r="M51" i="1"/>
  <c r="K51" i="1"/>
  <c r="M59" i="1"/>
  <c r="K59" i="1"/>
  <c r="M67" i="1"/>
  <c r="K67" i="1"/>
  <c r="L107" i="1"/>
  <c r="N107" i="1"/>
  <c r="L111" i="1"/>
  <c r="N111" i="1"/>
  <c r="K25" i="1"/>
  <c r="M25" i="1"/>
  <c r="K35" i="1"/>
  <c r="M35" i="1"/>
  <c r="M20" i="1"/>
  <c r="K20" i="1"/>
  <c r="M28" i="1"/>
  <c r="K28" i="1"/>
  <c r="M36" i="1"/>
  <c r="K36" i="1"/>
  <c r="M44" i="1"/>
  <c r="K44" i="1"/>
  <c r="M52" i="1"/>
  <c r="K52" i="1"/>
  <c r="M60" i="1"/>
  <c r="K60" i="1"/>
  <c r="M68" i="1"/>
  <c r="K68" i="1"/>
  <c r="L115" i="1"/>
  <c r="N115" i="1"/>
  <c r="L119" i="1"/>
  <c r="N119" i="1"/>
  <c r="K45" i="1"/>
  <c r="M45" i="1"/>
  <c r="K61" i="1"/>
  <c r="M61" i="1"/>
  <c r="N85" i="1"/>
  <c r="L85" i="1"/>
  <c r="L127" i="1"/>
  <c r="N127" i="1"/>
  <c r="M21" i="1"/>
  <c r="K21" i="1"/>
  <c r="K53" i="1"/>
  <c r="M53" i="1"/>
  <c r="K69" i="1"/>
  <c r="M69" i="1"/>
  <c r="N77" i="1"/>
  <c r="L77" i="1"/>
  <c r="N93" i="1"/>
  <c r="L93" i="1"/>
  <c r="N101" i="1"/>
  <c r="L101" i="1"/>
  <c r="L123" i="1"/>
  <c r="N123" i="1"/>
  <c r="K22" i="1"/>
  <c r="M22" i="1"/>
  <c r="M30" i="1"/>
  <c r="K30" i="1"/>
  <c r="K38" i="1"/>
  <c r="M38" i="1"/>
  <c r="M46" i="1"/>
  <c r="K46" i="1"/>
  <c r="M54" i="1"/>
  <c r="K54" i="1"/>
  <c r="M62" i="1"/>
  <c r="K62" i="1"/>
  <c r="N81" i="1"/>
  <c r="L81" i="1"/>
  <c r="N97" i="1"/>
  <c r="L97" i="1"/>
  <c r="N109" i="1"/>
  <c r="L109" i="1"/>
  <c r="L131" i="1"/>
  <c r="N131" i="1"/>
  <c r="M29" i="1"/>
  <c r="K29" i="1"/>
  <c r="M23" i="1"/>
  <c r="K23" i="1"/>
  <c r="M31" i="1"/>
  <c r="K31" i="1"/>
  <c r="M47" i="1"/>
  <c r="K47" i="1"/>
  <c r="M55" i="1"/>
  <c r="K55" i="1"/>
  <c r="M63" i="1"/>
  <c r="K63" i="1"/>
  <c r="N117" i="1"/>
  <c r="L117" i="1"/>
  <c r="N78" i="1"/>
  <c r="L78" i="1"/>
  <c r="K81" i="1"/>
  <c r="K97" i="1"/>
  <c r="M73" i="1"/>
  <c r="M89" i="1"/>
  <c r="M105" i="1"/>
  <c r="M113" i="1"/>
  <c r="M121" i="1"/>
  <c r="M129" i="1"/>
  <c r="K135" i="1"/>
  <c r="M138" i="1"/>
  <c r="M141" i="1"/>
  <c r="K145" i="1"/>
  <c r="K149" i="1"/>
  <c r="K153" i="1"/>
  <c r="K157" i="1"/>
  <c r="N194" i="1"/>
  <c r="L194" i="1"/>
  <c r="N198" i="1"/>
  <c r="L198" i="1"/>
  <c r="L135" i="1"/>
  <c r="N135" i="1"/>
  <c r="N145" i="1"/>
  <c r="L145" i="1"/>
  <c r="N149" i="1"/>
  <c r="L149" i="1"/>
  <c r="N153" i="1"/>
  <c r="L153" i="1"/>
  <c r="N157" i="1"/>
  <c r="L157" i="1"/>
  <c r="M161" i="1"/>
  <c r="K161" i="1"/>
  <c r="N186" i="1"/>
  <c r="L186" i="1"/>
  <c r="N190" i="1"/>
  <c r="L190" i="1"/>
  <c r="K139" i="1"/>
  <c r="M142" i="1"/>
  <c r="M146" i="1"/>
  <c r="M150" i="1"/>
  <c r="M154" i="1"/>
  <c r="M158" i="1"/>
  <c r="K162" i="1"/>
  <c r="N178" i="1"/>
  <c r="L178" i="1"/>
  <c r="N182" i="1"/>
  <c r="L182" i="1"/>
  <c r="N212" i="1"/>
  <c r="L212" i="1"/>
  <c r="K85" i="1"/>
  <c r="K109" i="1"/>
  <c r="N114" i="1"/>
  <c r="L114" i="1"/>
  <c r="K117" i="1"/>
  <c r="N122" i="1"/>
  <c r="L122" i="1"/>
  <c r="K125" i="1"/>
  <c r="N130" i="1"/>
  <c r="L130" i="1"/>
  <c r="K133" i="1"/>
  <c r="N136" i="1"/>
  <c r="L136" i="1"/>
  <c r="L139" i="1"/>
  <c r="N139" i="1"/>
  <c r="N162" i="1"/>
  <c r="L162" i="1"/>
  <c r="N166" i="1"/>
  <c r="L166" i="1"/>
  <c r="N170" i="1"/>
  <c r="L170" i="1"/>
  <c r="N174" i="1"/>
  <c r="L174" i="1"/>
  <c r="N204" i="1"/>
  <c r="L204" i="1"/>
  <c r="K77" i="1"/>
  <c r="K93" i="1"/>
  <c r="K101" i="1"/>
  <c r="K143" i="1"/>
  <c r="K147" i="1"/>
  <c r="K151" i="1"/>
  <c r="K155" i="1"/>
  <c r="K159" i="1"/>
  <c r="N196" i="1"/>
  <c r="L196" i="1"/>
  <c r="N72" i="1"/>
  <c r="L72" i="1"/>
  <c r="N80" i="1"/>
  <c r="L80" i="1"/>
  <c r="N88" i="1"/>
  <c r="L88" i="1"/>
  <c r="N96" i="1"/>
  <c r="L96" i="1"/>
  <c r="L143" i="1"/>
  <c r="N143" i="1"/>
  <c r="L147" i="1"/>
  <c r="N147" i="1"/>
  <c r="L151" i="1"/>
  <c r="N151" i="1"/>
  <c r="L155" i="1"/>
  <c r="N155" i="1"/>
  <c r="L159" i="1"/>
  <c r="N159" i="1"/>
  <c r="N163" i="1"/>
  <c r="L163" i="1"/>
  <c r="N167" i="1"/>
  <c r="L167" i="1"/>
  <c r="N188" i="1"/>
  <c r="L188" i="1"/>
  <c r="N218" i="1"/>
  <c r="L218" i="1"/>
  <c r="N104" i="1"/>
  <c r="L104" i="1"/>
  <c r="N120" i="1"/>
  <c r="L120" i="1"/>
  <c r="N128" i="1"/>
  <c r="L128" i="1"/>
  <c r="N140" i="1"/>
  <c r="L140" i="1"/>
  <c r="M134" i="1"/>
  <c r="M144" i="1"/>
  <c r="M148" i="1"/>
  <c r="M152" i="1"/>
  <c r="M156" i="1"/>
  <c r="K176" i="1"/>
  <c r="M176" i="1"/>
  <c r="N180" i="1"/>
  <c r="L180" i="1"/>
  <c r="N210" i="1"/>
  <c r="L210" i="1"/>
  <c r="N214" i="1"/>
  <c r="L214" i="1"/>
  <c r="N226" i="1"/>
  <c r="L226" i="1"/>
  <c r="N230" i="1"/>
  <c r="L230" i="1"/>
  <c r="N86" i="1"/>
  <c r="L86" i="1"/>
  <c r="N94" i="1"/>
  <c r="L94" i="1"/>
  <c r="N102" i="1"/>
  <c r="L102" i="1"/>
  <c r="N118" i="1"/>
  <c r="L118" i="1"/>
  <c r="N126" i="1"/>
  <c r="L126" i="1"/>
  <c r="M160" i="1"/>
  <c r="K160" i="1"/>
  <c r="M164" i="1"/>
  <c r="K164" i="1"/>
  <c r="K168" i="1"/>
  <c r="M168" i="1"/>
  <c r="M172" i="1"/>
  <c r="K172" i="1"/>
  <c r="N202" i="1"/>
  <c r="L202" i="1"/>
  <c r="N206" i="1"/>
  <c r="L206" i="1"/>
  <c r="M184" i="1"/>
  <c r="M192" i="1"/>
  <c r="M200" i="1"/>
  <c r="M208" i="1"/>
  <c r="M216" i="1"/>
  <c r="M222" i="1"/>
  <c r="L225" i="1"/>
  <c r="N225" i="1"/>
  <c r="M238" i="1"/>
  <c r="K238" i="1"/>
  <c r="M246" i="1"/>
  <c r="K246" i="1"/>
  <c r="M251" i="1"/>
  <c r="K251" i="1"/>
  <c r="M259" i="1"/>
  <c r="K259" i="1"/>
  <c r="M267" i="1"/>
  <c r="K267" i="1"/>
  <c r="N179" i="1"/>
  <c r="L179" i="1"/>
  <c r="N187" i="1"/>
  <c r="L187" i="1"/>
  <c r="N195" i="1"/>
  <c r="L195" i="1"/>
  <c r="N203" i="1"/>
  <c r="L203" i="1"/>
  <c r="N219" i="1"/>
  <c r="L219" i="1"/>
  <c r="M239" i="1"/>
  <c r="K239" i="1"/>
  <c r="K252" i="1"/>
  <c r="M252" i="1"/>
  <c r="K260" i="1"/>
  <c r="M260" i="1"/>
  <c r="K268" i="1"/>
  <c r="M268" i="1"/>
  <c r="L229" i="1"/>
  <c r="N229" i="1"/>
  <c r="K240" i="1"/>
  <c r="M240" i="1"/>
  <c r="M253" i="1"/>
  <c r="K253" i="1"/>
  <c r="M261" i="1"/>
  <c r="K261" i="1"/>
  <c r="M269" i="1"/>
  <c r="K269" i="1"/>
  <c r="K180" i="1"/>
  <c r="K188" i="1"/>
  <c r="K196" i="1"/>
  <c r="K204" i="1"/>
  <c r="K212" i="1"/>
  <c r="N223" i="1"/>
  <c r="L223" i="1"/>
  <c r="K230" i="1"/>
  <c r="M233" i="1"/>
  <c r="K233" i="1"/>
  <c r="M241" i="1"/>
  <c r="K241" i="1"/>
  <c r="M254" i="1"/>
  <c r="K254" i="1"/>
  <c r="M262" i="1"/>
  <c r="K262" i="1"/>
  <c r="M270" i="1"/>
  <c r="K270" i="1"/>
  <c r="M234" i="1"/>
  <c r="K234" i="1"/>
  <c r="M242" i="1"/>
  <c r="K242" i="1"/>
  <c r="M255" i="1"/>
  <c r="K255" i="1"/>
  <c r="M263" i="1"/>
  <c r="K263" i="1"/>
  <c r="M271" i="1"/>
  <c r="K271" i="1"/>
  <c r="N215" i="1"/>
  <c r="L215" i="1"/>
  <c r="M235" i="1"/>
  <c r="K235" i="1"/>
  <c r="M243" i="1"/>
  <c r="K243" i="1"/>
  <c r="K248" i="1"/>
  <c r="M248" i="1"/>
  <c r="K256" i="1"/>
  <c r="M256" i="1"/>
  <c r="K264" i="1"/>
  <c r="M264" i="1"/>
  <c r="K272" i="1"/>
  <c r="M272" i="1"/>
  <c r="L221" i="1"/>
  <c r="N221" i="1"/>
  <c r="K236" i="1"/>
  <c r="M236" i="1"/>
  <c r="K244" i="1"/>
  <c r="M244" i="1"/>
  <c r="M249" i="1"/>
  <c r="K249" i="1"/>
  <c r="M257" i="1"/>
  <c r="K257" i="1"/>
  <c r="M265" i="1"/>
  <c r="K265" i="1"/>
  <c r="M273" i="1"/>
  <c r="K273" i="1"/>
  <c r="L181" i="1"/>
  <c r="N181" i="1"/>
  <c r="M237" i="1"/>
  <c r="K237" i="1"/>
  <c r="M245" i="1"/>
  <c r="K245" i="1"/>
  <c r="M250" i="1"/>
  <c r="K250" i="1"/>
  <c r="M258" i="1"/>
  <c r="K258" i="1"/>
  <c r="M266" i="1"/>
  <c r="K266" i="1"/>
  <c r="M274" i="1"/>
  <c r="K274" i="1"/>
  <c r="N276" i="2"/>
  <c r="P276" i="2"/>
  <c r="Q276" i="2"/>
  <c r="R276" i="2"/>
  <c r="Q275" i="2"/>
  <c r="J275" i="2" s="1"/>
  <c r="Q274" i="2"/>
  <c r="J274" i="2" s="1"/>
  <c r="Q273" i="2"/>
  <c r="J273" i="2" s="1"/>
  <c r="Q272" i="2"/>
  <c r="J272" i="2" s="1"/>
  <c r="Q271" i="2"/>
  <c r="J271" i="2" s="1"/>
  <c r="Q270" i="2"/>
  <c r="J270" i="2" s="1"/>
  <c r="Q269" i="2"/>
  <c r="J269" i="2" s="1"/>
  <c r="Q268" i="2"/>
  <c r="J268" i="2" s="1"/>
  <c r="Q267" i="2"/>
  <c r="J267" i="2" s="1"/>
  <c r="Q266" i="2"/>
  <c r="M266" i="2"/>
  <c r="L266" i="2" s="1"/>
  <c r="J266" i="2"/>
  <c r="K266" i="2" s="1"/>
  <c r="Q265" i="2"/>
  <c r="J265" i="2" s="1"/>
  <c r="Q264" i="2"/>
  <c r="J264" i="2" s="1"/>
  <c r="Q263" i="2"/>
  <c r="J263" i="2" s="1"/>
  <c r="Q262" i="2"/>
  <c r="M262" i="2"/>
  <c r="L262" i="2" s="1"/>
  <c r="J262" i="2"/>
  <c r="K262" i="2" s="1"/>
  <c r="Q261" i="2"/>
  <c r="J261" i="2" s="1"/>
  <c r="Q260" i="2"/>
  <c r="J260" i="2" s="1"/>
  <c r="Q259" i="2"/>
  <c r="J259" i="2" s="1"/>
  <c r="Q258" i="2"/>
  <c r="M258" i="2"/>
  <c r="L258" i="2" s="1"/>
  <c r="J258" i="2"/>
  <c r="K258" i="2" s="1"/>
  <c r="Q257" i="2"/>
  <c r="J257" i="2" s="1"/>
  <c r="Q256" i="2"/>
  <c r="J256" i="2" s="1"/>
  <c r="Q255" i="2"/>
  <c r="J255" i="2" s="1"/>
  <c r="Q254" i="2"/>
  <c r="M254" i="2"/>
  <c r="L254" i="2" s="1"/>
  <c r="J254" i="2"/>
  <c r="K254" i="2" s="1"/>
  <c r="Q253" i="2"/>
  <c r="J253" i="2" s="1"/>
  <c r="Q252" i="2"/>
  <c r="J252" i="2" s="1"/>
  <c r="Q251" i="2"/>
  <c r="J251" i="2" s="1"/>
  <c r="Q250" i="2"/>
  <c r="M250" i="2"/>
  <c r="L250" i="2" s="1"/>
  <c r="J250" i="2"/>
  <c r="K250" i="2" s="1"/>
  <c r="Q249" i="2"/>
  <c r="J249" i="2" s="1"/>
  <c r="Q248" i="2"/>
  <c r="J248" i="2" s="1"/>
  <c r="Q247" i="2"/>
  <c r="M247" i="2"/>
  <c r="N247" i="2" s="1"/>
  <c r="L247" i="2"/>
  <c r="J247" i="2"/>
  <c r="K247" i="2" s="1"/>
  <c r="Q246" i="2"/>
  <c r="M246" i="2"/>
  <c r="L246" i="2" s="1"/>
  <c r="J246" i="2"/>
  <c r="K246" i="2" s="1"/>
  <c r="Q245" i="2"/>
  <c r="J245" i="2" s="1"/>
  <c r="Q244" i="2"/>
  <c r="J244" i="2" s="1"/>
  <c r="Q243" i="2"/>
  <c r="J243" i="2" s="1"/>
  <c r="Q242" i="2"/>
  <c r="M242" i="2"/>
  <c r="L242" i="2" s="1"/>
  <c r="J242" i="2"/>
  <c r="K242" i="2" s="1"/>
  <c r="Q241" i="2"/>
  <c r="J241" i="2" s="1"/>
  <c r="Q240" i="2"/>
  <c r="J240" i="2" s="1"/>
  <c r="Q239" i="2"/>
  <c r="J239" i="2" s="1"/>
  <c r="Q238" i="2"/>
  <c r="M238" i="2"/>
  <c r="L238" i="2" s="1"/>
  <c r="J238" i="2"/>
  <c r="K238" i="2" s="1"/>
  <c r="Q237" i="2"/>
  <c r="J237" i="2" s="1"/>
  <c r="Q236" i="2"/>
  <c r="J236" i="2" s="1"/>
  <c r="Q235" i="2"/>
  <c r="J235" i="2" s="1"/>
  <c r="Q234" i="2"/>
  <c r="J234" i="2"/>
  <c r="M234" i="2" s="1"/>
  <c r="Q233" i="2"/>
  <c r="J233" i="2" s="1"/>
  <c r="Q232" i="2"/>
  <c r="J232" i="2" s="1"/>
  <c r="Q231" i="2"/>
  <c r="J231" i="2" s="1"/>
  <c r="Q230" i="2"/>
  <c r="J230" i="2"/>
  <c r="M230" i="2" s="1"/>
  <c r="Q229" i="2"/>
  <c r="J229" i="2" s="1"/>
  <c r="Q228" i="2"/>
  <c r="J228" i="2" s="1"/>
  <c r="Q227" i="2"/>
  <c r="J227" i="2" s="1"/>
  <c r="Q226" i="2"/>
  <c r="J226" i="2"/>
  <c r="Q225" i="2"/>
  <c r="J225" i="2" s="1"/>
  <c r="Q224" i="2"/>
  <c r="J224" i="2" s="1"/>
  <c r="Q223" i="2"/>
  <c r="J223" i="2" s="1"/>
  <c r="Q222" i="2"/>
  <c r="M222" i="2"/>
  <c r="J222" i="2"/>
  <c r="K222" i="2" s="1"/>
  <c r="Q221" i="2"/>
  <c r="J221" i="2" s="1"/>
  <c r="M221" i="2" s="1"/>
  <c r="K221" i="2"/>
  <c r="Q220" i="2"/>
  <c r="J220" i="2" s="1"/>
  <c r="Q219" i="2"/>
  <c r="J219" i="2" s="1"/>
  <c r="Q218" i="2"/>
  <c r="J218" i="2"/>
  <c r="K218" i="2" s="1"/>
  <c r="Q217" i="2"/>
  <c r="J217" i="2" s="1"/>
  <c r="M217" i="2" s="1"/>
  <c r="K217" i="2"/>
  <c r="Q216" i="2"/>
  <c r="J216" i="2" s="1"/>
  <c r="Q215" i="2"/>
  <c r="J215" i="2" s="1"/>
  <c r="Q214" i="2"/>
  <c r="J214" i="2"/>
  <c r="K214" i="2" s="1"/>
  <c r="Q213" i="2"/>
  <c r="J213" i="2" s="1"/>
  <c r="M213" i="2" s="1"/>
  <c r="Q212" i="2"/>
  <c r="J212" i="2" s="1"/>
  <c r="Q211" i="2"/>
  <c r="J211" i="2" s="1"/>
  <c r="Q210" i="2"/>
  <c r="J210" i="2"/>
  <c r="K210" i="2" s="1"/>
  <c r="Q209" i="2"/>
  <c r="J209" i="2" s="1"/>
  <c r="M209" i="2" s="1"/>
  <c r="Q208" i="2"/>
  <c r="J208" i="2" s="1"/>
  <c r="Q207" i="2"/>
  <c r="J207" i="2" s="1"/>
  <c r="Q206" i="2"/>
  <c r="M206" i="2"/>
  <c r="J206" i="2"/>
  <c r="K206" i="2" s="1"/>
  <c r="Q205" i="2"/>
  <c r="J205" i="2" s="1"/>
  <c r="M205" i="2" s="1"/>
  <c r="K205" i="2"/>
  <c r="Q204" i="2"/>
  <c r="J204" i="2" s="1"/>
  <c r="Q203" i="2"/>
  <c r="J203" i="2" s="1"/>
  <c r="Q202" i="2"/>
  <c r="M202" i="2"/>
  <c r="J202" i="2"/>
  <c r="K202" i="2" s="1"/>
  <c r="Q201" i="2"/>
  <c r="J201" i="2" s="1"/>
  <c r="M201" i="2" s="1"/>
  <c r="K201" i="2"/>
  <c r="Q200" i="2"/>
  <c r="J200" i="2" s="1"/>
  <c r="Q199" i="2"/>
  <c r="J199" i="2" s="1"/>
  <c r="Q198" i="2"/>
  <c r="J198" i="2"/>
  <c r="K198" i="2" s="1"/>
  <c r="Q197" i="2"/>
  <c r="J197" i="2" s="1"/>
  <c r="M197" i="2" s="1"/>
  <c r="Q196" i="2"/>
  <c r="J196" i="2" s="1"/>
  <c r="Q195" i="2"/>
  <c r="J195" i="2" s="1"/>
  <c r="Q194" i="2"/>
  <c r="M194" i="2"/>
  <c r="K194" i="2"/>
  <c r="J194" i="2"/>
  <c r="Q193" i="2"/>
  <c r="J193" i="2" s="1"/>
  <c r="M193" i="2" s="1"/>
  <c r="K193" i="2"/>
  <c r="Q192" i="2"/>
  <c r="J192" i="2" s="1"/>
  <c r="Q191" i="2"/>
  <c r="J191" i="2" s="1"/>
  <c r="K191" i="2" s="1"/>
  <c r="M191" i="2"/>
  <c r="N191" i="2" s="1"/>
  <c r="Q190" i="2"/>
  <c r="J190" i="2"/>
  <c r="M190" i="2" s="1"/>
  <c r="Q189" i="2"/>
  <c r="J189" i="2" s="1"/>
  <c r="M189" i="2" s="1"/>
  <c r="Q188" i="2"/>
  <c r="J188" i="2" s="1"/>
  <c r="Q187" i="2"/>
  <c r="J187" i="2" s="1"/>
  <c r="K187" i="2" s="1"/>
  <c r="M187" i="2"/>
  <c r="N187" i="2" s="1"/>
  <c r="L187" i="2"/>
  <c r="Q186" i="2"/>
  <c r="J186" i="2"/>
  <c r="M186" i="2" s="1"/>
  <c r="Q185" i="2"/>
  <c r="J185" i="2" s="1"/>
  <c r="M185" i="2" s="1"/>
  <c r="Q184" i="2"/>
  <c r="J184" i="2" s="1"/>
  <c r="Q183" i="2"/>
  <c r="J183" i="2" s="1"/>
  <c r="K183" i="2" s="1"/>
  <c r="Q182" i="2"/>
  <c r="M182" i="2"/>
  <c r="J182" i="2"/>
  <c r="K182" i="2" s="1"/>
  <c r="Q181" i="2"/>
  <c r="J181" i="2" s="1"/>
  <c r="M181" i="2" s="1"/>
  <c r="K181" i="2"/>
  <c r="Q180" i="2"/>
  <c r="J180" i="2" s="1"/>
  <c r="Q179" i="2"/>
  <c r="J179" i="2" s="1"/>
  <c r="K179" i="2" s="1"/>
  <c r="Q178" i="2"/>
  <c r="M178" i="2"/>
  <c r="K178" i="2"/>
  <c r="J178" i="2"/>
  <c r="Q177" i="2"/>
  <c r="J177" i="2" s="1"/>
  <c r="M177" i="2" s="1"/>
  <c r="K177" i="2"/>
  <c r="Q176" i="2"/>
  <c r="J176" i="2" s="1"/>
  <c r="Q175" i="2"/>
  <c r="J175" i="2" s="1"/>
  <c r="K175" i="2" s="1"/>
  <c r="Q174" i="2"/>
  <c r="K174" i="2"/>
  <c r="J174" i="2"/>
  <c r="M174" i="2" s="1"/>
  <c r="Q173" i="2"/>
  <c r="J173" i="2" s="1"/>
  <c r="M173" i="2"/>
  <c r="K173" i="2"/>
  <c r="Q172" i="2"/>
  <c r="J172" i="2" s="1"/>
  <c r="M172" i="2" s="1"/>
  <c r="Q171" i="2"/>
  <c r="J171" i="2" s="1"/>
  <c r="K171" i="2" s="1"/>
  <c r="Q170" i="2"/>
  <c r="J170" i="2" s="1"/>
  <c r="Q169" i="2"/>
  <c r="J169" i="2" s="1"/>
  <c r="K169" i="2" s="1"/>
  <c r="Q168" i="2"/>
  <c r="J168" i="2" s="1"/>
  <c r="M168" i="2" s="1"/>
  <c r="Q167" i="2"/>
  <c r="J167" i="2" s="1"/>
  <c r="K167" i="2" s="1"/>
  <c r="Q166" i="2"/>
  <c r="J166" i="2" s="1"/>
  <c r="Q165" i="2"/>
  <c r="J165" i="2" s="1"/>
  <c r="Q164" i="2"/>
  <c r="J164" i="2" s="1"/>
  <c r="M164" i="2" s="1"/>
  <c r="Q163" i="2"/>
  <c r="J163" i="2" s="1"/>
  <c r="K163" i="2" s="1"/>
  <c r="Q162" i="2"/>
  <c r="J162" i="2" s="1"/>
  <c r="Q161" i="2"/>
  <c r="M161" i="2"/>
  <c r="N161" i="2" s="1"/>
  <c r="L161" i="2"/>
  <c r="K161" i="2"/>
  <c r="J161" i="2"/>
  <c r="Q160" i="2"/>
  <c r="J160" i="2" s="1"/>
  <c r="Q159" i="2"/>
  <c r="M159" i="2"/>
  <c r="N159" i="2" s="1"/>
  <c r="J159" i="2"/>
  <c r="K159" i="2" s="1"/>
  <c r="Q158" i="2"/>
  <c r="K158" i="2"/>
  <c r="J158" i="2"/>
  <c r="M158" i="2" s="1"/>
  <c r="Q157" i="2"/>
  <c r="M157" i="2"/>
  <c r="N157" i="2" s="1"/>
  <c r="L157" i="2"/>
  <c r="K157" i="2"/>
  <c r="J157" i="2"/>
  <c r="Q156" i="2"/>
  <c r="J156" i="2" s="1"/>
  <c r="Q155" i="2"/>
  <c r="M155" i="2"/>
  <c r="N155" i="2" s="1"/>
  <c r="J155" i="2"/>
  <c r="K155" i="2" s="1"/>
  <c r="Q154" i="2"/>
  <c r="K154" i="2"/>
  <c r="J154" i="2"/>
  <c r="M154" i="2" s="1"/>
  <c r="Q153" i="2"/>
  <c r="M153" i="2"/>
  <c r="N153" i="2" s="1"/>
  <c r="L153" i="2"/>
  <c r="K153" i="2"/>
  <c r="J153" i="2"/>
  <c r="Q152" i="2"/>
  <c r="J152" i="2" s="1"/>
  <c r="Q151" i="2"/>
  <c r="M151" i="2"/>
  <c r="N151" i="2" s="1"/>
  <c r="J151" i="2"/>
  <c r="K151" i="2" s="1"/>
  <c r="Q150" i="2"/>
  <c r="K150" i="2"/>
  <c r="J150" i="2"/>
  <c r="M150" i="2" s="1"/>
  <c r="Q149" i="2"/>
  <c r="M149" i="2"/>
  <c r="N149" i="2" s="1"/>
  <c r="L149" i="2"/>
  <c r="K149" i="2"/>
  <c r="J149" i="2"/>
  <c r="Q148" i="2"/>
  <c r="J148" i="2" s="1"/>
  <c r="Q147" i="2"/>
  <c r="J147" i="2" s="1"/>
  <c r="K147" i="2" s="1"/>
  <c r="M147" i="2"/>
  <c r="Q146" i="2"/>
  <c r="K146" i="2"/>
  <c r="J146" i="2"/>
  <c r="M146" i="2" s="1"/>
  <c r="Q145" i="2"/>
  <c r="M145" i="2"/>
  <c r="N145" i="2" s="1"/>
  <c r="L145" i="2"/>
  <c r="K145" i="2"/>
  <c r="J145" i="2"/>
  <c r="Q144" i="2"/>
  <c r="J144" i="2" s="1"/>
  <c r="Q143" i="2"/>
  <c r="J143" i="2" s="1"/>
  <c r="K143" i="2" s="1"/>
  <c r="M143" i="2"/>
  <c r="Q142" i="2"/>
  <c r="K142" i="2"/>
  <c r="J142" i="2"/>
  <c r="M142" i="2" s="1"/>
  <c r="Q141" i="2"/>
  <c r="M141" i="2"/>
  <c r="N141" i="2" s="1"/>
  <c r="L141" i="2"/>
  <c r="K141" i="2"/>
  <c r="J141" i="2"/>
  <c r="Q140" i="2"/>
  <c r="J140" i="2" s="1"/>
  <c r="Q139" i="2"/>
  <c r="J139" i="2" s="1"/>
  <c r="K139" i="2" s="1"/>
  <c r="M139" i="2"/>
  <c r="Q138" i="2"/>
  <c r="K138" i="2"/>
  <c r="J138" i="2"/>
  <c r="M138" i="2" s="1"/>
  <c r="Q137" i="2"/>
  <c r="M137" i="2"/>
  <c r="N137" i="2" s="1"/>
  <c r="L137" i="2"/>
  <c r="K137" i="2"/>
  <c r="J137" i="2"/>
  <c r="Q136" i="2"/>
  <c r="J136" i="2" s="1"/>
  <c r="Q135" i="2"/>
  <c r="J135" i="2" s="1"/>
  <c r="K135" i="2" s="1"/>
  <c r="M135" i="2"/>
  <c r="Q134" i="2"/>
  <c r="K134" i="2"/>
  <c r="J134" i="2"/>
  <c r="M134" i="2" s="1"/>
  <c r="Q133" i="2"/>
  <c r="M133" i="2"/>
  <c r="N133" i="2" s="1"/>
  <c r="L133" i="2"/>
  <c r="K133" i="2"/>
  <c r="J133" i="2"/>
  <c r="Q132" i="2"/>
  <c r="J132" i="2" s="1"/>
  <c r="Q131" i="2"/>
  <c r="J131" i="2" s="1"/>
  <c r="K131" i="2" s="1"/>
  <c r="Q130" i="2"/>
  <c r="N130" i="2"/>
  <c r="J130" i="2"/>
  <c r="M130" i="2" s="1"/>
  <c r="L130" i="2" s="1"/>
  <c r="Q129" i="2"/>
  <c r="M129" i="2"/>
  <c r="N129" i="2" s="1"/>
  <c r="L129" i="2"/>
  <c r="K129" i="2"/>
  <c r="J129" i="2"/>
  <c r="Q128" i="2"/>
  <c r="J128" i="2" s="1"/>
  <c r="Q127" i="2"/>
  <c r="J127" i="2" s="1"/>
  <c r="K127" i="2" s="1"/>
  <c r="M127" i="2"/>
  <c r="N127" i="2" s="1"/>
  <c r="Q126" i="2"/>
  <c r="J126" i="2" s="1"/>
  <c r="Q125" i="2"/>
  <c r="M125" i="2"/>
  <c r="N125" i="2" s="1"/>
  <c r="L125" i="2"/>
  <c r="K125" i="2"/>
  <c r="J125" i="2"/>
  <c r="Q124" i="2"/>
  <c r="J124" i="2" s="1"/>
  <c r="Q123" i="2"/>
  <c r="J123" i="2" s="1"/>
  <c r="K123" i="2" s="1"/>
  <c r="M123" i="2"/>
  <c r="N123" i="2" s="1"/>
  <c r="Q122" i="2"/>
  <c r="J122" i="2" s="1"/>
  <c r="Q121" i="2"/>
  <c r="M121" i="2"/>
  <c r="N121" i="2" s="1"/>
  <c r="L121" i="2"/>
  <c r="K121" i="2"/>
  <c r="J121" i="2"/>
  <c r="Q120" i="2"/>
  <c r="J120" i="2" s="1"/>
  <c r="Q119" i="2"/>
  <c r="J119" i="2" s="1"/>
  <c r="K119" i="2" s="1"/>
  <c r="M119" i="2"/>
  <c r="N119" i="2" s="1"/>
  <c r="Q118" i="2"/>
  <c r="J118" i="2" s="1"/>
  <c r="Q117" i="2"/>
  <c r="M117" i="2"/>
  <c r="N117" i="2" s="1"/>
  <c r="K117" i="2"/>
  <c r="J117" i="2"/>
  <c r="Q116" i="2"/>
  <c r="N116" i="2"/>
  <c r="K116" i="2"/>
  <c r="J116" i="2"/>
  <c r="M116" i="2" s="1"/>
  <c r="L116" i="2" s="1"/>
  <c r="Q115" i="2"/>
  <c r="J115" i="2" s="1"/>
  <c r="K115" i="2" s="1"/>
  <c r="Q114" i="2"/>
  <c r="J114" i="2" s="1"/>
  <c r="Q113" i="2"/>
  <c r="M113" i="2"/>
  <c r="N113" i="2" s="1"/>
  <c r="L113" i="2"/>
  <c r="K113" i="2"/>
  <c r="J113" i="2"/>
  <c r="Q112" i="2"/>
  <c r="J112" i="2"/>
  <c r="M112" i="2" s="1"/>
  <c r="L112" i="2" s="1"/>
  <c r="Q111" i="2"/>
  <c r="J111" i="2" s="1"/>
  <c r="K111" i="2" s="1"/>
  <c r="M111" i="2"/>
  <c r="N111" i="2" s="1"/>
  <c r="L111" i="2"/>
  <c r="Q110" i="2"/>
  <c r="J110" i="2"/>
  <c r="M110" i="2" s="1"/>
  <c r="Q109" i="2"/>
  <c r="M109" i="2"/>
  <c r="N109" i="2" s="1"/>
  <c r="L109" i="2"/>
  <c r="K109" i="2"/>
  <c r="J109" i="2"/>
  <c r="Q108" i="2"/>
  <c r="J108" i="2" s="1"/>
  <c r="Q107" i="2"/>
  <c r="J107" i="2" s="1"/>
  <c r="K107" i="2" s="1"/>
  <c r="M107" i="2"/>
  <c r="N107" i="2" s="1"/>
  <c r="Q106" i="2"/>
  <c r="J106" i="2" s="1"/>
  <c r="Q105" i="2"/>
  <c r="M105" i="2"/>
  <c r="N105" i="2" s="1"/>
  <c r="K105" i="2"/>
  <c r="J105" i="2"/>
  <c r="Q104" i="2"/>
  <c r="N104" i="2"/>
  <c r="J104" i="2"/>
  <c r="M104" i="2" s="1"/>
  <c r="L104" i="2" s="1"/>
  <c r="Q103" i="2"/>
  <c r="J103" i="2" s="1"/>
  <c r="K103" i="2" s="1"/>
  <c r="Q102" i="2"/>
  <c r="J102" i="2"/>
  <c r="M102" i="2" s="1"/>
  <c r="Q101" i="2"/>
  <c r="M101" i="2"/>
  <c r="N101" i="2" s="1"/>
  <c r="L101" i="2"/>
  <c r="K101" i="2"/>
  <c r="J101" i="2"/>
  <c r="Q100" i="2"/>
  <c r="J100" i="2"/>
  <c r="M100" i="2" s="1"/>
  <c r="L100" i="2" s="1"/>
  <c r="Q99" i="2"/>
  <c r="J99" i="2" s="1"/>
  <c r="K99" i="2" s="1"/>
  <c r="M99" i="2"/>
  <c r="N99" i="2" s="1"/>
  <c r="L99" i="2"/>
  <c r="Q98" i="2"/>
  <c r="J98" i="2"/>
  <c r="M98" i="2" s="1"/>
  <c r="Q97" i="2"/>
  <c r="M97" i="2"/>
  <c r="N97" i="2" s="1"/>
  <c r="L97" i="2"/>
  <c r="K97" i="2"/>
  <c r="J97" i="2"/>
  <c r="Q96" i="2"/>
  <c r="J96" i="2" s="1"/>
  <c r="Q95" i="2"/>
  <c r="J95" i="2" s="1"/>
  <c r="K95" i="2" s="1"/>
  <c r="M95" i="2"/>
  <c r="N95" i="2" s="1"/>
  <c r="Q94" i="2"/>
  <c r="J94" i="2" s="1"/>
  <c r="Q93" i="2"/>
  <c r="M93" i="2"/>
  <c r="N93" i="2" s="1"/>
  <c r="K93" i="2"/>
  <c r="J93" i="2"/>
  <c r="Q92" i="2"/>
  <c r="J92" i="2" s="1"/>
  <c r="Q91" i="2"/>
  <c r="J91" i="2" s="1"/>
  <c r="K91" i="2" s="1"/>
  <c r="Q90" i="2"/>
  <c r="M90" i="2"/>
  <c r="L90" i="2" s="1"/>
  <c r="J90" i="2"/>
  <c r="K90" i="2" s="1"/>
  <c r="Q89" i="2"/>
  <c r="M89" i="2"/>
  <c r="N89" i="2" s="1"/>
  <c r="L89" i="2"/>
  <c r="K89" i="2"/>
  <c r="J89" i="2"/>
  <c r="Q88" i="2"/>
  <c r="J88" i="2" s="1"/>
  <c r="Q87" i="2"/>
  <c r="J87" i="2" s="1"/>
  <c r="K87" i="2" s="1"/>
  <c r="M87" i="2"/>
  <c r="N87" i="2" s="1"/>
  <c r="Q86" i="2"/>
  <c r="J86" i="2" s="1"/>
  <c r="Q85" i="2"/>
  <c r="M85" i="2"/>
  <c r="N85" i="2" s="1"/>
  <c r="K85" i="2"/>
  <c r="J85" i="2"/>
  <c r="Q84" i="2"/>
  <c r="N84" i="2"/>
  <c r="K84" i="2"/>
  <c r="J84" i="2"/>
  <c r="M84" i="2" s="1"/>
  <c r="L84" i="2" s="1"/>
  <c r="Q83" i="2"/>
  <c r="J83" i="2" s="1"/>
  <c r="K83" i="2" s="1"/>
  <c r="Q82" i="2"/>
  <c r="J82" i="2" s="1"/>
  <c r="Q81" i="2"/>
  <c r="J81" i="2" s="1"/>
  <c r="M81" i="2" s="1"/>
  <c r="K81" i="2"/>
  <c r="Q80" i="2"/>
  <c r="N80" i="2"/>
  <c r="K80" i="2"/>
  <c r="J80" i="2"/>
  <c r="M80" i="2" s="1"/>
  <c r="L80" i="2" s="1"/>
  <c r="Q79" i="2"/>
  <c r="J79" i="2" s="1"/>
  <c r="K79" i="2" s="1"/>
  <c r="Q78" i="2"/>
  <c r="J78" i="2" s="1"/>
  <c r="Q77" i="2"/>
  <c r="J77" i="2" s="1"/>
  <c r="M77" i="2" s="1"/>
  <c r="K77" i="2"/>
  <c r="Q76" i="2"/>
  <c r="N76" i="2"/>
  <c r="K76" i="2"/>
  <c r="J76" i="2"/>
  <c r="M76" i="2" s="1"/>
  <c r="L76" i="2" s="1"/>
  <c r="Q75" i="2"/>
  <c r="J75" i="2" s="1"/>
  <c r="K75" i="2" s="1"/>
  <c r="Q74" i="2"/>
  <c r="J74" i="2" s="1"/>
  <c r="Q73" i="2"/>
  <c r="J73" i="2" s="1"/>
  <c r="M73" i="2" s="1"/>
  <c r="K73" i="2"/>
  <c r="Q72" i="2"/>
  <c r="N72" i="2"/>
  <c r="K72" i="2"/>
  <c r="J72" i="2"/>
  <c r="M72" i="2" s="1"/>
  <c r="L72" i="2" s="1"/>
  <c r="Q71" i="2"/>
  <c r="J71" i="2" s="1"/>
  <c r="K71" i="2" s="1"/>
  <c r="Q70" i="2"/>
  <c r="J70" i="2" s="1"/>
  <c r="Q69" i="2"/>
  <c r="J69" i="2" s="1"/>
  <c r="M69" i="2" s="1"/>
  <c r="Q68" i="2"/>
  <c r="J68" i="2" s="1"/>
  <c r="Q67" i="2"/>
  <c r="J67" i="2" s="1"/>
  <c r="Q66" i="2"/>
  <c r="M66" i="2"/>
  <c r="L66" i="2" s="1"/>
  <c r="J66" i="2"/>
  <c r="K66" i="2" s="1"/>
  <c r="Q65" i="2"/>
  <c r="J65" i="2" s="1"/>
  <c r="M65" i="2" s="1"/>
  <c r="Q64" i="2"/>
  <c r="J64" i="2" s="1"/>
  <c r="Q63" i="2"/>
  <c r="J63" i="2"/>
  <c r="K63" i="2" s="1"/>
  <c r="Q62" i="2"/>
  <c r="M62" i="2"/>
  <c r="L62" i="2" s="1"/>
  <c r="J62" i="2"/>
  <c r="K62" i="2" s="1"/>
  <c r="Q61" i="2"/>
  <c r="J61" i="2" s="1"/>
  <c r="M61" i="2"/>
  <c r="L61" i="2" s="1"/>
  <c r="K61" i="2"/>
  <c r="Q60" i="2"/>
  <c r="J60" i="2" s="1"/>
  <c r="Q59" i="2"/>
  <c r="J59" i="2"/>
  <c r="K59" i="2" s="1"/>
  <c r="Q58" i="2"/>
  <c r="J58" i="2"/>
  <c r="M58" i="2" s="1"/>
  <c r="Q57" i="2"/>
  <c r="J57" i="2" s="1"/>
  <c r="M57" i="2"/>
  <c r="N57" i="2" s="1"/>
  <c r="K57" i="2"/>
  <c r="Q56" i="2"/>
  <c r="L56" i="2"/>
  <c r="J56" i="2"/>
  <c r="M56" i="2" s="1"/>
  <c r="N56" i="2" s="1"/>
  <c r="Q55" i="2"/>
  <c r="J55" i="2" s="1"/>
  <c r="Q54" i="2"/>
  <c r="J54" i="2"/>
  <c r="M54" i="2" s="1"/>
  <c r="Q53" i="2"/>
  <c r="J53" i="2" s="1"/>
  <c r="M53" i="2"/>
  <c r="N53" i="2" s="1"/>
  <c r="K53" i="2"/>
  <c r="Q52" i="2"/>
  <c r="M52" i="2"/>
  <c r="N52" i="2" s="1"/>
  <c r="J52" i="2"/>
  <c r="K52" i="2" s="1"/>
  <c r="Q51" i="2"/>
  <c r="J51" i="2"/>
  <c r="K51" i="2" s="1"/>
  <c r="Q50" i="2"/>
  <c r="J50" i="2"/>
  <c r="M50" i="2" s="1"/>
  <c r="Q49" i="2"/>
  <c r="J49" i="2" s="1"/>
  <c r="M49" i="2"/>
  <c r="N49" i="2" s="1"/>
  <c r="K49" i="2"/>
  <c r="Q48" i="2"/>
  <c r="J48" i="2"/>
  <c r="M48" i="2" s="1"/>
  <c r="Q47" i="2"/>
  <c r="J47" i="2"/>
  <c r="M47" i="2" s="1"/>
  <c r="Q46" i="2"/>
  <c r="M46" i="2"/>
  <c r="L46" i="2" s="1"/>
  <c r="J46" i="2"/>
  <c r="K46" i="2" s="1"/>
  <c r="Q45" i="2"/>
  <c r="J45" i="2"/>
  <c r="K45" i="2" s="1"/>
  <c r="Q44" i="2"/>
  <c r="M44" i="2"/>
  <c r="N44" i="2" s="1"/>
  <c r="K44" i="2"/>
  <c r="J44" i="2"/>
  <c r="Q43" i="2"/>
  <c r="J43" i="2" s="1"/>
  <c r="Q42" i="2"/>
  <c r="J42" i="2" s="1"/>
  <c r="Q41" i="2"/>
  <c r="J41" i="2"/>
  <c r="K41" i="2" s="1"/>
  <c r="Q40" i="2"/>
  <c r="M40" i="2"/>
  <c r="N40" i="2" s="1"/>
  <c r="K40" i="2"/>
  <c r="J40" i="2"/>
  <c r="Q39" i="2"/>
  <c r="J39" i="2" s="1"/>
  <c r="Q38" i="2"/>
  <c r="J38" i="2" s="1"/>
  <c r="Q37" i="2"/>
  <c r="J37" i="2"/>
  <c r="K37" i="2" s="1"/>
  <c r="Q36" i="2"/>
  <c r="M36" i="2"/>
  <c r="N36" i="2" s="1"/>
  <c r="K36" i="2"/>
  <c r="J36" i="2"/>
  <c r="Q35" i="2"/>
  <c r="J35" i="2" s="1"/>
  <c r="Q34" i="2"/>
  <c r="J34" i="2" s="1"/>
  <c r="Q33" i="2"/>
  <c r="J33" i="2"/>
  <c r="K33" i="2" s="1"/>
  <c r="Q32" i="2"/>
  <c r="M32" i="2"/>
  <c r="N32" i="2" s="1"/>
  <c r="K32" i="2"/>
  <c r="J32" i="2"/>
  <c r="Q31" i="2"/>
  <c r="J31" i="2" s="1"/>
  <c r="Q30" i="2"/>
  <c r="J30" i="2" s="1"/>
  <c r="Q29" i="2"/>
  <c r="J29" i="2"/>
  <c r="K29" i="2" s="1"/>
  <c r="Q28" i="2"/>
  <c r="M28" i="2"/>
  <c r="N28" i="2" s="1"/>
  <c r="K28" i="2"/>
  <c r="J28" i="2"/>
  <c r="Q27" i="2"/>
  <c r="J27" i="2" s="1"/>
  <c r="Q26" i="2"/>
  <c r="J26" i="2" s="1"/>
  <c r="Q25" i="2"/>
  <c r="J25" i="2"/>
  <c r="K25" i="2" s="1"/>
  <c r="Q24" i="2"/>
  <c r="M24" i="2"/>
  <c r="N24" i="2" s="1"/>
  <c r="K24" i="2"/>
  <c r="J24" i="2"/>
  <c r="Q23" i="2"/>
  <c r="J23" i="2" s="1"/>
  <c r="Q22" i="2"/>
  <c r="J22" i="2" s="1"/>
  <c r="Q21" i="2"/>
  <c r="J21" i="2"/>
  <c r="K21" i="2" s="1"/>
  <c r="Q20" i="2"/>
  <c r="M20" i="2"/>
  <c r="N20" i="2" s="1"/>
  <c r="K20" i="2"/>
  <c r="J20" i="2"/>
  <c r="Q19" i="2"/>
  <c r="J19" i="2" s="1"/>
  <c r="Q18" i="2"/>
  <c r="J18" i="2" s="1"/>
  <c r="L189" i="1" l="1"/>
  <c r="N657" i="1"/>
  <c r="L708" i="1"/>
  <c r="N594" i="1"/>
  <c r="L566" i="1"/>
  <c r="N98" i="1"/>
  <c r="L232" i="1"/>
  <c r="L211" i="1"/>
  <c r="L220" i="1"/>
  <c r="N173" i="1"/>
  <c r="L207" i="1"/>
  <c r="N201" i="1"/>
  <c r="L191" i="1"/>
  <c r="N227" i="1"/>
  <c r="L199" i="1"/>
  <c r="L224" i="1"/>
  <c r="L217" i="1"/>
  <c r="N193" i="1"/>
  <c r="L112" i="1"/>
  <c r="L680" i="1"/>
  <c r="N169" i="1"/>
  <c r="L116" i="1"/>
  <c r="N124" i="1"/>
  <c r="L742" i="1"/>
  <c r="L171" i="1"/>
  <c r="L213" i="1"/>
  <c r="N205" i="1"/>
  <c r="N763" i="1"/>
  <c r="N197" i="1"/>
  <c r="N771" i="1"/>
  <c r="L746" i="1"/>
  <c r="N741" i="1"/>
  <c r="L539" i="1"/>
  <c r="N625" i="1"/>
  <c r="N587" i="1"/>
  <c r="L738" i="1"/>
  <c r="N745" i="1"/>
  <c r="L658" i="1"/>
  <c r="L642" i="1"/>
  <c r="L175" i="1"/>
  <c r="N108" i="1"/>
  <c r="L92" i="1"/>
  <c r="L106" i="1"/>
  <c r="N542" i="1"/>
  <c r="N100" i="1"/>
  <c r="L247" i="1"/>
  <c r="N70" i="1"/>
  <c r="L610" i="1"/>
  <c r="L132" i="1"/>
  <c r="L579" i="1"/>
  <c r="N578" i="1"/>
  <c r="L599" i="1"/>
  <c r="N753" i="1"/>
  <c r="N641" i="1"/>
  <c r="L790" i="1"/>
  <c r="L110" i="1"/>
  <c r="L591" i="1"/>
  <c r="N165" i="1"/>
  <c r="L90" i="1"/>
  <c r="L547" i="1"/>
  <c r="N723" i="1"/>
  <c r="N611" i="1"/>
  <c r="L543" i="1"/>
  <c r="L816" i="1"/>
  <c r="L808" i="1"/>
  <c r="L535" i="1"/>
  <c r="L716" i="1"/>
  <c r="L791" i="1"/>
  <c r="N689" i="1"/>
  <c r="L706" i="1"/>
  <c r="N185" i="1"/>
  <c r="L84" i="1"/>
  <c r="L603" i="1"/>
  <c r="N607" i="1"/>
  <c r="N749" i="1"/>
  <c r="L82" i="1"/>
  <c r="N737" i="1"/>
  <c r="N183" i="1"/>
  <c r="N231" i="1"/>
  <c r="L76" i="1"/>
  <c r="L609" i="1"/>
  <c r="L595" i="1"/>
  <c r="N74" i="1"/>
  <c r="L824" i="1"/>
  <c r="L531" i="1"/>
  <c r="L626" i="1"/>
  <c r="L570" i="1"/>
  <c r="N567" i="1"/>
  <c r="L674" i="1"/>
  <c r="L644" i="1"/>
  <c r="N571" i="1"/>
  <c r="L754" i="1"/>
  <c r="N209" i="1"/>
  <c r="N721" i="1"/>
  <c r="L722" i="1"/>
  <c r="N673" i="1"/>
  <c r="L690" i="1"/>
  <c r="L228" i="1"/>
  <c r="N177" i="1"/>
  <c r="L712" i="1"/>
  <c r="N582" i="1"/>
  <c r="L756" i="1"/>
  <c r="L555" i="1"/>
  <c r="L575" i="1"/>
  <c r="N563" i="1"/>
  <c r="L583" i="1"/>
  <c r="L707" i="1"/>
  <c r="N707" i="1"/>
  <c r="N705" i="1"/>
  <c r="N820" i="1"/>
  <c r="L820" i="1"/>
  <c r="N812" i="1"/>
  <c r="L812" i="1"/>
  <c r="N774" i="1"/>
  <c r="L774" i="1"/>
  <c r="N692" i="1"/>
  <c r="L692" i="1"/>
  <c r="L659" i="1"/>
  <c r="N659" i="1"/>
  <c r="L675" i="1"/>
  <c r="N675" i="1"/>
  <c r="L598" i="1"/>
  <c r="N598" i="1"/>
  <c r="N804" i="1"/>
  <c r="L804" i="1"/>
  <c r="L627" i="1"/>
  <c r="N627" i="1"/>
  <c r="L606" i="1"/>
  <c r="N606" i="1"/>
  <c r="L550" i="1"/>
  <c r="N550" i="1"/>
  <c r="N780" i="1"/>
  <c r="L780" i="1"/>
  <c r="L643" i="1"/>
  <c r="N643" i="1"/>
  <c r="L546" i="1"/>
  <c r="N546" i="1"/>
  <c r="L551" i="1"/>
  <c r="L559" i="1"/>
  <c r="N559" i="1"/>
  <c r="N750" i="1"/>
  <c r="L750" i="1"/>
  <c r="N796" i="1"/>
  <c r="L796" i="1"/>
  <c r="N772" i="1"/>
  <c r="L772" i="1"/>
  <c r="N788" i="1"/>
  <c r="L788" i="1"/>
  <c r="L534" i="1"/>
  <c r="N534" i="1"/>
  <c r="L530" i="1"/>
  <c r="N530" i="1"/>
  <c r="L834" i="1"/>
  <c r="N834" i="1"/>
  <c r="L839" i="1"/>
  <c r="N839" i="1"/>
  <c r="N842" i="1"/>
  <c r="L842" i="1"/>
  <c r="L800" i="1"/>
  <c r="N800" i="1"/>
  <c r="N836" i="1"/>
  <c r="L836" i="1"/>
  <c r="N813" i="1"/>
  <c r="L813" i="1"/>
  <c r="L789" i="1"/>
  <c r="N789" i="1"/>
  <c r="N793" i="1"/>
  <c r="L793" i="1"/>
  <c r="N821" i="1"/>
  <c r="L821" i="1"/>
  <c r="N777" i="1"/>
  <c r="L777" i="1"/>
  <c r="L792" i="1"/>
  <c r="N792" i="1"/>
  <c r="N734" i="1"/>
  <c r="L734" i="1"/>
  <c r="L786" i="1"/>
  <c r="N786" i="1"/>
  <c r="L679" i="1"/>
  <c r="N679" i="1"/>
  <c r="L544" i="1"/>
  <c r="N544" i="1"/>
  <c r="L759" i="1"/>
  <c r="N759" i="1"/>
  <c r="L663" i="1"/>
  <c r="N663" i="1"/>
  <c r="L743" i="1"/>
  <c r="N743" i="1"/>
  <c r="N565" i="1"/>
  <c r="L565" i="1"/>
  <c r="L667" i="1"/>
  <c r="N667" i="1"/>
  <c r="L613" i="1"/>
  <c r="N613" i="1"/>
  <c r="N553" i="1"/>
  <c r="L553" i="1"/>
  <c r="N537" i="1"/>
  <c r="L537" i="1"/>
  <c r="L685" i="1"/>
  <c r="N685" i="1"/>
  <c r="N573" i="1"/>
  <c r="L573" i="1"/>
  <c r="L592" i="1"/>
  <c r="N592" i="1"/>
  <c r="L572" i="1"/>
  <c r="N572" i="1"/>
  <c r="N584" i="1"/>
  <c r="L584" i="1"/>
  <c r="L830" i="1"/>
  <c r="N830" i="1"/>
  <c r="N818" i="1"/>
  <c r="L818" i="1"/>
  <c r="L797" i="1"/>
  <c r="N797" i="1"/>
  <c r="N835" i="1"/>
  <c r="L835" i="1"/>
  <c r="N736" i="1"/>
  <c r="L736" i="1"/>
  <c r="N672" i="1"/>
  <c r="L672" i="1"/>
  <c r="N718" i="1"/>
  <c r="L718" i="1"/>
  <c r="L669" i="1"/>
  <c r="N669" i="1"/>
  <c r="L751" i="1"/>
  <c r="N751" i="1"/>
  <c r="L635" i="1"/>
  <c r="N635" i="1"/>
  <c r="N624" i="1"/>
  <c r="L624" i="1"/>
  <c r="N840" i="1"/>
  <c r="L840" i="1"/>
  <c r="L822" i="1"/>
  <c r="N822" i="1"/>
  <c r="L787" i="1"/>
  <c r="N787" i="1"/>
  <c r="N819" i="1"/>
  <c r="L819" i="1"/>
  <c r="N811" i="1"/>
  <c r="L811" i="1"/>
  <c r="L773" i="1"/>
  <c r="N773" i="1"/>
  <c r="N702" i="1"/>
  <c r="L702" i="1"/>
  <c r="L540" i="1"/>
  <c r="N540" i="1"/>
  <c r="L739" i="1"/>
  <c r="N739" i="1"/>
  <c r="L697" i="1"/>
  <c r="N697" i="1"/>
  <c r="L717" i="1"/>
  <c r="N717" i="1"/>
  <c r="N569" i="1"/>
  <c r="L569" i="1"/>
  <c r="N549" i="1"/>
  <c r="L549" i="1"/>
  <c r="N533" i="1"/>
  <c r="L533" i="1"/>
  <c r="L576" i="1"/>
  <c r="N576" i="1"/>
  <c r="L588" i="1"/>
  <c r="N588" i="1"/>
  <c r="N564" i="1"/>
  <c r="L564" i="1"/>
  <c r="L832" i="1"/>
  <c r="N832" i="1"/>
  <c r="N810" i="1"/>
  <c r="L810" i="1"/>
  <c r="N831" i="1"/>
  <c r="L831" i="1"/>
  <c r="L794" i="1"/>
  <c r="N794" i="1"/>
  <c r="N720" i="1"/>
  <c r="L720" i="1"/>
  <c r="N656" i="1"/>
  <c r="L656" i="1"/>
  <c r="N686" i="1"/>
  <c r="L686" i="1"/>
  <c r="L731" i="1"/>
  <c r="N731" i="1"/>
  <c r="L653" i="1"/>
  <c r="N653" i="1"/>
  <c r="N561" i="1"/>
  <c r="L561" i="1"/>
  <c r="L637" i="1"/>
  <c r="N637" i="1"/>
  <c r="L683" i="1"/>
  <c r="N683" i="1"/>
  <c r="L747" i="1"/>
  <c r="N747" i="1"/>
  <c r="L631" i="1"/>
  <c r="N631" i="1"/>
  <c r="N529" i="1"/>
  <c r="L529" i="1"/>
  <c r="L665" i="1"/>
  <c r="N665" i="1"/>
  <c r="N557" i="1"/>
  <c r="L557" i="1"/>
  <c r="L843" i="1"/>
  <c r="N843" i="1"/>
  <c r="L814" i="1"/>
  <c r="N814" i="1"/>
  <c r="L761" i="1"/>
  <c r="N761" i="1"/>
  <c r="L801" i="1"/>
  <c r="N801" i="1"/>
  <c r="L769" i="1"/>
  <c r="N769" i="1"/>
  <c r="N670" i="1"/>
  <c r="L670" i="1"/>
  <c r="L552" i="1"/>
  <c r="N552" i="1"/>
  <c r="L536" i="1"/>
  <c r="N536" i="1"/>
  <c r="L651" i="1"/>
  <c r="N651" i="1"/>
  <c r="L727" i="1"/>
  <c r="N727" i="1"/>
  <c r="N545" i="1"/>
  <c r="L545" i="1"/>
  <c r="L649" i="1"/>
  <c r="N649" i="1"/>
  <c r="L608" i="1"/>
  <c r="N608" i="1"/>
  <c r="L556" i="1"/>
  <c r="N556" i="1"/>
  <c r="L600" i="1"/>
  <c r="N600" i="1"/>
  <c r="L596" i="1"/>
  <c r="N596" i="1"/>
  <c r="N838" i="1"/>
  <c r="L838" i="1"/>
  <c r="L803" i="1"/>
  <c r="N803" i="1"/>
  <c r="L784" i="1"/>
  <c r="N784" i="1"/>
  <c r="N798" i="1"/>
  <c r="L798" i="1"/>
  <c r="L765" i="1"/>
  <c r="N765" i="1"/>
  <c r="N802" i="1"/>
  <c r="L802" i="1"/>
  <c r="N704" i="1"/>
  <c r="L704" i="1"/>
  <c r="N640" i="1"/>
  <c r="L640" i="1"/>
  <c r="N654" i="1"/>
  <c r="L654" i="1"/>
  <c r="L633" i="1"/>
  <c r="N633" i="1"/>
  <c r="L715" i="1"/>
  <c r="N715" i="1"/>
  <c r="L623" i="1"/>
  <c r="N623" i="1"/>
  <c r="L699" i="1"/>
  <c r="N699" i="1"/>
  <c r="L713" i="1"/>
  <c r="N713" i="1"/>
  <c r="L711" i="1"/>
  <c r="N711" i="1"/>
  <c r="N828" i="1"/>
  <c r="L828" i="1"/>
  <c r="N885" i="1"/>
  <c r="L885" i="1"/>
  <c r="L806" i="1"/>
  <c r="N806" i="1"/>
  <c r="N782" i="1"/>
  <c r="L782" i="1"/>
  <c r="N638" i="1"/>
  <c r="L638" i="1"/>
  <c r="L695" i="1"/>
  <c r="N695" i="1"/>
  <c r="L619" i="1"/>
  <c r="N619" i="1"/>
  <c r="L548" i="1"/>
  <c r="N548" i="1"/>
  <c r="L532" i="1"/>
  <c r="N532" i="1"/>
  <c r="L755" i="1"/>
  <c r="N755" i="1"/>
  <c r="L647" i="1"/>
  <c r="N647" i="1"/>
  <c r="L733" i="1"/>
  <c r="N733" i="1"/>
  <c r="L617" i="1"/>
  <c r="N617" i="1"/>
  <c r="L681" i="1"/>
  <c r="N681" i="1"/>
  <c r="N541" i="1"/>
  <c r="L541" i="1"/>
  <c r="L580" i="1"/>
  <c r="N580" i="1"/>
  <c r="L604" i="1"/>
  <c r="N604" i="1"/>
  <c r="N568" i="1"/>
  <c r="L568" i="1"/>
  <c r="L560" i="1"/>
  <c r="N560" i="1"/>
  <c r="L841" i="1"/>
  <c r="N841" i="1"/>
  <c r="N826" i="1"/>
  <c r="L826" i="1"/>
  <c r="L781" i="1"/>
  <c r="N781" i="1"/>
  <c r="L767" i="1"/>
  <c r="N767" i="1"/>
  <c r="L778" i="1"/>
  <c r="N778" i="1"/>
  <c r="N688" i="1"/>
  <c r="L688" i="1"/>
  <c r="N827" i="1"/>
  <c r="L827" i="1"/>
  <c r="N622" i="1"/>
  <c r="L622" i="1"/>
  <c r="L615" i="1"/>
  <c r="N615" i="1"/>
  <c r="L729" i="1"/>
  <c r="N729" i="1"/>
  <c r="L701" i="1"/>
  <c r="N701" i="1"/>
  <c r="N236" i="1"/>
  <c r="L236" i="1"/>
  <c r="N256" i="1"/>
  <c r="L256" i="1"/>
  <c r="N240" i="1"/>
  <c r="L240" i="1"/>
  <c r="N252" i="1"/>
  <c r="L252" i="1"/>
  <c r="N208" i="1"/>
  <c r="L208" i="1"/>
  <c r="N156" i="1"/>
  <c r="L156" i="1"/>
  <c r="N138" i="1"/>
  <c r="L138" i="1"/>
  <c r="N69" i="1"/>
  <c r="L69" i="1"/>
  <c r="N35" i="1"/>
  <c r="L35" i="1"/>
  <c r="L50" i="1"/>
  <c r="N50" i="1"/>
  <c r="N33" i="1"/>
  <c r="L33" i="1"/>
  <c r="N274" i="1"/>
  <c r="L274" i="1"/>
  <c r="L265" i="1"/>
  <c r="N265" i="1"/>
  <c r="N263" i="1"/>
  <c r="L263" i="1"/>
  <c r="N270" i="1"/>
  <c r="L270" i="1"/>
  <c r="L233" i="1"/>
  <c r="N233" i="1"/>
  <c r="N246" i="1"/>
  <c r="L246" i="1"/>
  <c r="N200" i="1"/>
  <c r="L200" i="1"/>
  <c r="N172" i="1"/>
  <c r="L172" i="1"/>
  <c r="N152" i="1"/>
  <c r="L152" i="1"/>
  <c r="N158" i="1"/>
  <c r="L158" i="1"/>
  <c r="N55" i="1"/>
  <c r="L55" i="1"/>
  <c r="N29" i="1"/>
  <c r="L29" i="1"/>
  <c r="L46" i="1"/>
  <c r="N46" i="1"/>
  <c r="N44" i="1"/>
  <c r="L44" i="1"/>
  <c r="N67" i="1"/>
  <c r="L67" i="1"/>
  <c r="N27" i="1"/>
  <c r="L27" i="1"/>
  <c r="N64" i="1"/>
  <c r="L64" i="1"/>
  <c r="N32" i="1"/>
  <c r="L32" i="1"/>
  <c r="L245" i="1"/>
  <c r="N245" i="1"/>
  <c r="N248" i="1"/>
  <c r="L248" i="1"/>
  <c r="N192" i="1"/>
  <c r="L192" i="1"/>
  <c r="N168" i="1"/>
  <c r="L168" i="1"/>
  <c r="N148" i="1"/>
  <c r="L148" i="1"/>
  <c r="N154" i="1"/>
  <c r="L154" i="1"/>
  <c r="N161" i="1"/>
  <c r="L161" i="1"/>
  <c r="N129" i="1"/>
  <c r="L129" i="1"/>
  <c r="L38" i="1"/>
  <c r="N38" i="1"/>
  <c r="N53" i="1"/>
  <c r="L53" i="1"/>
  <c r="N61" i="1"/>
  <c r="L61" i="1"/>
  <c r="N25" i="1"/>
  <c r="L25" i="1"/>
  <c r="N65" i="1"/>
  <c r="L65" i="1"/>
  <c r="N266" i="1"/>
  <c r="L266" i="1"/>
  <c r="L237" i="1"/>
  <c r="N237" i="1"/>
  <c r="L257" i="1"/>
  <c r="N257" i="1"/>
  <c r="N255" i="1"/>
  <c r="L255" i="1"/>
  <c r="N262" i="1"/>
  <c r="L262" i="1"/>
  <c r="L269" i="1"/>
  <c r="N269" i="1"/>
  <c r="N239" i="1"/>
  <c r="L239" i="1"/>
  <c r="N267" i="1"/>
  <c r="L267" i="1"/>
  <c r="N238" i="1"/>
  <c r="L238" i="1"/>
  <c r="N184" i="1"/>
  <c r="L184" i="1"/>
  <c r="N144" i="1"/>
  <c r="L144" i="1"/>
  <c r="N150" i="1"/>
  <c r="L150" i="1"/>
  <c r="N121" i="1"/>
  <c r="L121" i="1"/>
  <c r="N47" i="1"/>
  <c r="L47" i="1"/>
  <c r="N68" i="1"/>
  <c r="L68" i="1"/>
  <c r="N36" i="1"/>
  <c r="L36" i="1"/>
  <c r="N59" i="1"/>
  <c r="L59" i="1"/>
  <c r="L42" i="1"/>
  <c r="N42" i="1"/>
  <c r="N57" i="1"/>
  <c r="L57" i="1"/>
  <c r="N56" i="1"/>
  <c r="L56" i="1"/>
  <c r="N24" i="1"/>
  <c r="L24" i="1"/>
  <c r="N272" i="1"/>
  <c r="L272" i="1"/>
  <c r="N268" i="1"/>
  <c r="L268" i="1"/>
  <c r="N134" i="1"/>
  <c r="L134" i="1"/>
  <c r="N146" i="1"/>
  <c r="L146" i="1"/>
  <c r="N113" i="1"/>
  <c r="L113" i="1"/>
  <c r="N45" i="1"/>
  <c r="L45" i="1"/>
  <c r="L66" i="1"/>
  <c r="N66" i="1"/>
  <c r="N242" i="1"/>
  <c r="L242" i="1"/>
  <c r="N254" i="1"/>
  <c r="L254" i="1"/>
  <c r="N259" i="1"/>
  <c r="L259" i="1"/>
  <c r="N164" i="1"/>
  <c r="L164" i="1"/>
  <c r="N142" i="1"/>
  <c r="L142" i="1"/>
  <c r="N105" i="1"/>
  <c r="L105" i="1"/>
  <c r="N31" i="1"/>
  <c r="L31" i="1"/>
  <c r="L62" i="1"/>
  <c r="N62" i="1"/>
  <c r="L30" i="1"/>
  <c r="N30" i="1"/>
  <c r="N21" i="1"/>
  <c r="L21" i="1"/>
  <c r="N60" i="1"/>
  <c r="L60" i="1"/>
  <c r="N28" i="1"/>
  <c r="L28" i="1"/>
  <c r="N51" i="1"/>
  <c r="L51" i="1"/>
  <c r="L34" i="1"/>
  <c r="N34" i="1"/>
  <c r="N49" i="1"/>
  <c r="L49" i="1"/>
  <c r="N48" i="1"/>
  <c r="L48" i="1"/>
  <c r="N39" i="1"/>
  <c r="L39" i="1"/>
  <c r="N258" i="1"/>
  <c r="L258" i="1"/>
  <c r="L249" i="1"/>
  <c r="N249" i="1"/>
  <c r="L261" i="1"/>
  <c r="N261" i="1"/>
  <c r="N244" i="1"/>
  <c r="L244" i="1"/>
  <c r="N264" i="1"/>
  <c r="L264" i="1"/>
  <c r="N260" i="1"/>
  <c r="L260" i="1"/>
  <c r="N222" i="1"/>
  <c r="L222" i="1"/>
  <c r="N176" i="1"/>
  <c r="L176" i="1"/>
  <c r="N89" i="1"/>
  <c r="L89" i="1"/>
  <c r="L22" i="1"/>
  <c r="N22" i="1"/>
  <c r="L58" i="1"/>
  <c r="N58" i="1"/>
  <c r="N41" i="1"/>
  <c r="L41" i="1"/>
  <c r="N243" i="1"/>
  <c r="L243" i="1"/>
  <c r="N250" i="1"/>
  <c r="L250" i="1"/>
  <c r="L273" i="1"/>
  <c r="N273" i="1"/>
  <c r="N235" i="1"/>
  <c r="L235" i="1"/>
  <c r="N271" i="1"/>
  <c r="L271" i="1"/>
  <c r="N234" i="1"/>
  <c r="L234" i="1"/>
  <c r="L241" i="1"/>
  <c r="N241" i="1"/>
  <c r="L253" i="1"/>
  <c r="N253" i="1"/>
  <c r="N251" i="1"/>
  <c r="L251" i="1"/>
  <c r="N216" i="1"/>
  <c r="L216" i="1"/>
  <c r="L160" i="1"/>
  <c r="N160" i="1"/>
  <c r="N141" i="1"/>
  <c r="L141" i="1"/>
  <c r="N73" i="1"/>
  <c r="L73" i="1"/>
  <c r="N63" i="1"/>
  <c r="L63" i="1"/>
  <c r="N23" i="1"/>
  <c r="L23" i="1"/>
  <c r="L54" i="1"/>
  <c r="N54" i="1"/>
  <c r="N52" i="1"/>
  <c r="L52" i="1"/>
  <c r="N20" i="1"/>
  <c r="L20" i="1"/>
  <c r="N43" i="1"/>
  <c r="L43" i="1"/>
  <c r="L26" i="1"/>
  <c r="N26" i="1"/>
  <c r="N40" i="1"/>
  <c r="L40" i="1"/>
  <c r="N37" i="1"/>
  <c r="L37" i="1"/>
  <c r="M38" i="2"/>
  <c r="K38" i="2"/>
  <c r="M19" i="2"/>
  <c r="K19" i="2"/>
  <c r="M31" i="2"/>
  <c r="K31" i="2"/>
  <c r="M43" i="2"/>
  <c r="K43" i="2"/>
  <c r="N69" i="2"/>
  <c r="L69" i="2"/>
  <c r="N81" i="2"/>
  <c r="L81" i="2"/>
  <c r="M96" i="2"/>
  <c r="K96" i="2"/>
  <c r="L50" i="2"/>
  <c r="N50" i="2"/>
  <c r="M64" i="2"/>
  <c r="K64" i="2"/>
  <c r="M74" i="2"/>
  <c r="K74" i="2"/>
  <c r="K78" i="2"/>
  <c r="M78" i="2"/>
  <c r="M82" i="2"/>
  <c r="K82" i="2"/>
  <c r="M114" i="2"/>
  <c r="K114" i="2"/>
  <c r="N47" i="2"/>
  <c r="L47" i="2"/>
  <c r="N65" i="2"/>
  <c r="L65" i="2"/>
  <c r="L102" i="2"/>
  <c r="N102" i="2"/>
  <c r="M26" i="2"/>
  <c r="K26" i="2"/>
  <c r="M118" i="2"/>
  <c r="K118" i="2"/>
  <c r="L54" i="2"/>
  <c r="N54" i="2"/>
  <c r="L58" i="2"/>
  <c r="N58" i="2"/>
  <c r="M30" i="2"/>
  <c r="K30" i="2"/>
  <c r="M86" i="2"/>
  <c r="K86" i="2"/>
  <c r="L48" i="2"/>
  <c r="N48" i="2"/>
  <c r="K106" i="2"/>
  <c r="M106" i="2"/>
  <c r="M122" i="2"/>
  <c r="K122" i="2"/>
  <c r="K55" i="2"/>
  <c r="M55" i="2"/>
  <c r="M94" i="2"/>
  <c r="K94" i="2"/>
  <c r="L110" i="2"/>
  <c r="N110" i="2"/>
  <c r="M126" i="2"/>
  <c r="K126" i="2"/>
  <c r="M34" i="2"/>
  <c r="K34" i="2"/>
  <c r="K67" i="2"/>
  <c r="M67" i="2"/>
  <c r="M88" i="2"/>
  <c r="K88" i="2"/>
  <c r="L98" i="2"/>
  <c r="N98" i="2"/>
  <c r="M120" i="2"/>
  <c r="K120" i="2"/>
  <c r="M42" i="2"/>
  <c r="K42" i="2"/>
  <c r="M108" i="2"/>
  <c r="K108" i="2"/>
  <c r="M124" i="2"/>
  <c r="K124" i="2"/>
  <c r="M22" i="2"/>
  <c r="K22" i="2"/>
  <c r="M68" i="2"/>
  <c r="K68" i="2"/>
  <c r="M23" i="2"/>
  <c r="K23" i="2"/>
  <c r="M35" i="2"/>
  <c r="K35" i="2"/>
  <c r="M60" i="2"/>
  <c r="K60" i="2"/>
  <c r="N77" i="2"/>
  <c r="L77" i="2"/>
  <c r="M128" i="2"/>
  <c r="K128" i="2"/>
  <c r="M18" i="2"/>
  <c r="K18" i="2"/>
  <c r="M27" i="2"/>
  <c r="K27" i="2"/>
  <c r="M39" i="2"/>
  <c r="K39" i="2"/>
  <c r="N73" i="2"/>
  <c r="L73" i="2"/>
  <c r="M92" i="2"/>
  <c r="K92" i="2"/>
  <c r="M70" i="2"/>
  <c r="K70" i="2"/>
  <c r="M21" i="2"/>
  <c r="M51" i="2"/>
  <c r="L20" i="2"/>
  <c r="L24" i="2"/>
  <c r="L28" i="2"/>
  <c r="L32" i="2"/>
  <c r="L36" i="2"/>
  <c r="L40" i="2"/>
  <c r="L44" i="2"/>
  <c r="K47" i="2"/>
  <c r="K50" i="2"/>
  <c r="L53" i="2"/>
  <c r="K58" i="2"/>
  <c r="N61" i="2"/>
  <c r="K65" i="2"/>
  <c r="N66" i="2"/>
  <c r="M91" i="2"/>
  <c r="L93" i="2"/>
  <c r="L95" i="2"/>
  <c r="K110" i="2"/>
  <c r="K112" i="2"/>
  <c r="K132" i="2"/>
  <c r="M132" i="2"/>
  <c r="K152" i="2"/>
  <c r="M152" i="2"/>
  <c r="K160" i="2"/>
  <c r="M160" i="2"/>
  <c r="L164" i="2"/>
  <c r="N164" i="2"/>
  <c r="L172" i="2"/>
  <c r="N172" i="2"/>
  <c r="L190" i="2"/>
  <c r="N190" i="2"/>
  <c r="M25" i="2"/>
  <c r="M29" i="2"/>
  <c r="M33" i="2"/>
  <c r="M63" i="2"/>
  <c r="N112" i="2"/>
  <c r="N135" i="2"/>
  <c r="L135" i="2"/>
  <c r="N138" i="2"/>
  <c r="L138" i="2"/>
  <c r="K144" i="2"/>
  <c r="M144" i="2"/>
  <c r="M165" i="2"/>
  <c r="K165" i="2"/>
  <c r="L186" i="2"/>
  <c r="N186" i="2"/>
  <c r="M41" i="2"/>
  <c r="M45" i="2"/>
  <c r="N147" i="2"/>
  <c r="L147" i="2"/>
  <c r="N150" i="2"/>
  <c r="L150" i="2"/>
  <c r="N158" i="2"/>
  <c r="L158" i="2"/>
  <c r="M166" i="2"/>
  <c r="K166" i="2"/>
  <c r="M37" i="2"/>
  <c r="L49" i="2"/>
  <c r="L52" i="2"/>
  <c r="L57" i="2"/>
  <c r="K69" i="2"/>
  <c r="M103" i="2"/>
  <c r="L105" i="2"/>
  <c r="L107" i="2"/>
  <c r="K130" i="2"/>
  <c r="K136" i="2"/>
  <c r="M136" i="2"/>
  <c r="N139" i="2"/>
  <c r="L139" i="2"/>
  <c r="N142" i="2"/>
  <c r="L142" i="2"/>
  <c r="K148" i="2"/>
  <c r="M148" i="2"/>
  <c r="K156" i="2"/>
  <c r="M156" i="2"/>
  <c r="L168" i="2"/>
  <c r="N168" i="2"/>
  <c r="L174" i="2"/>
  <c r="N174" i="2"/>
  <c r="N46" i="2"/>
  <c r="K48" i="2"/>
  <c r="K54" i="2"/>
  <c r="N90" i="2"/>
  <c r="K98" i="2"/>
  <c r="K100" i="2"/>
  <c r="N62" i="2"/>
  <c r="K56" i="2"/>
  <c r="M59" i="2"/>
  <c r="M71" i="2"/>
  <c r="M75" i="2"/>
  <c r="M79" i="2"/>
  <c r="M83" i="2"/>
  <c r="L85" i="2"/>
  <c r="L87" i="2"/>
  <c r="N100" i="2"/>
  <c r="K102" i="2"/>
  <c r="K104" i="2"/>
  <c r="M115" i="2"/>
  <c r="L117" i="2"/>
  <c r="L119" i="2"/>
  <c r="L123" i="2"/>
  <c r="L127" i="2"/>
  <c r="M131" i="2"/>
  <c r="N134" i="2"/>
  <c r="L134" i="2"/>
  <c r="K140" i="2"/>
  <c r="M140" i="2"/>
  <c r="N154" i="2"/>
  <c r="L154" i="2"/>
  <c r="M162" i="2"/>
  <c r="K162" i="2"/>
  <c r="M170" i="2"/>
  <c r="K170" i="2"/>
  <c r="N143" i="2"/>
  <c r="L143" i="2"/>
  <c r="N146" i="2"/>
  <c r="L146" i="2"/>
  <c r="M163" i="2"/>
  <c r="M169" i="2"/>
  <c r="M171" i="2"/>
  <c r="K185" i="2"/>
  <c r="K197" i="2"/>
  <c r="M200" i="2"/>
  <c r="K200" i="2"/>
  <c r="M207" i="2"/>
  <c r="K207" i="2"/>
  <c r="M218" i="2"/>
  <c r="M226" i="2"/>
  <c r="K226" i="2"/>
  <c r="M232" i="2"/>
  <c r="K232" i="2"/>
  <c r="M243" i="2"/>
  <c r="K243" i="2"/>
  <c r="M252" i="2"/>
  <c r="K252" i="2"/>
  <c r="M268" i="2"/>
  <c r="K268" i="2"/>
  <c r="L151" i="2"/>
  <c r="L155" i="2"/>
  <c r="L159" i="2"/>
  <c r="M167" i="2"/>
  <c r="M176" i="2"/>
  <c r="K176" i="2"/>
  <c r="M179" i="2"/>
  <c r="L182" i="2"/>
  <c r="N182" i="2"/>
  <c r="N185" i="2"/>
  <c r="L185" i="2"/>
  <c r="L191" i="2"/>
  <c r="N197" i="2"/>
  <c r="L197" i="2"/>
  <c r="M204" i="2"/>
  <c r="K204" i="2"/>
  <c r="M211" i="2"/>
  <c r="K211" i="2"/>
  <c r="L222" i="2"/>
  <c r="N222" i="2"/>
  <c r="K233" i="2"/>
  <c r="M233" i="2"/>
  <c r="M244" i="2"/>
  <c r="K244" i="2"/>
  <c r="K253" i="2"/>
  <c r="M253" i="2"/>
  <c r="M263" i="2"/>
  <c r="K263" i="2"/>
  <c r="K269" i="2"/>
  <c r="M269" i="2"/>
  <c r="K172" i="2"/>
  <c r="M188" i="2"/>
  <c r="K188" i="2"/>
  <c r="L194" i="2"/>
  <c r="N194" i="2"/>
  <c r="N201" i="2"/>
  <c r="L201" i="2"/>
  <c r="M208" i="2"/>
  <c r="K208" i="2"/>
  <c r="M215" i="2"/>
  <c r="K215" i="2"/>
  <c r="M227" i="2"/>
  <c r="K227" i="2"/>
  <c r="L234" i="2"/>
  <c r="N234" i="2"/>
  <c r="M239" i="2"/>
  <c r="K239" i="2"/>
  <c r="K245" i="2"/>
  <c r="M245" i="2"/>
  <c r="M248" i="2"/>
  <c r="K248" i="2"/>
  <c r="M264" i="2"/>
  <c r="K264" i="2"/>
  <c r="M270" i="2"/>
  <c r="K270" i="2"/>
  <c r="K164" i="2"/>
  <c r="K168" i="2"/>
  <c r="N177" i="2"/>
  <c r="L177" i="2"/>
  <c r="K186" i="2"/>
  <c r="K189" i="2"/>
  <c r="M198" i="2"/>
  <c r="N205" i="2"/>
  <c r="L205" i="2"/>
  <c r="K209" i="2"/>
  <c r="M212" i="2"/>
  <c r="K212" i="2"/>
  <c r="M219" i="2"/>
  <c r="K219" i="2"/>
  <c r="M228" i="2"/>
  <c r="K228" i="2"/>
  <c r="M240" i="2"/>
  <c r="K240" i="2"/>
  <c r="K249" i="2"/>
  <c r="M249" i="2"/>
  <c r="M259" i="2"/>
  <c r="K259" i="2"/>
  <c r="K265" i="2"/>
  <c r="M265" i="2"/>
  <c r="M271" i="2"/>
  <c r="K271" i="2"/>
  <c r="M180" i="2"/>
  <c r="K180" i="2"/>
  <c r="M183" i="2"/>
  <c r="N189" i="2"/>
  <c r="L189" i="2"/>
  <c r="L202" i="2"/>
  <c r="N202" i="2"/>
  <c r="N209" i="2"/>
  <c r="L209" i="2"/>
  <c r="K213" i="2"/>
  <c r="M216" i="2"/>
  <c r="K216" i="2"/>
  <c r="M223" i="2"/>
  <c r="K223" i="2"/>
  <c r="K229" i="2"/>
  <c r="M229" i="2"/>
  <c r="M235" i="2"/>
  <c r="K235" i="2"/>
  <c r="K241" i="2"/>
  <c r="M241" i="2"/>
  <c r="M260" i="2"/>
  <c r="K260" i="2"/>
  <c r="M272" i="2"/>
  <c r="K272" i="2"/>
  <c r="M192" i="2"/>
  <c r="K192" i="2"/>
  <c r="M195" i="2"/>
  <c r="K195" i="2"/>
  <c r="L206" i="2"/>
  <c r="N206" i="2"/>
  <c r="N213" i="2"/>
  <c r="L213" i="2"/>
  <c r="M220" i="2"/>
  <c r="K220" i="2"/>
  <c r="L230" i="2"/>
  <c r="N230" i="2"/>
  <c r="M236" i="2"/>
  <c r="K236" i="2"/>
  <c r="M255" i="2"/>
  <c r="K255" i="2"/>
  <c r="K261" i="2"/>
  <c r="M261" i="2"/>
  <c r="K273" i="2"/>
  <c r="M273" i="2"/>
  <c r="M175" i="2"/>
  <c r="L178" i="2"/>
  <c r="N178" i="2"/>
  <c r="N181" i="2"/>
  <c r="L181" i="2"/>
  <c r="K190" i="2"/>
  <c r="M199" i="2"/>
  <c r="K199" i="2"/>
  <c r="M210" i="2"/>
  <c r="N217" i="2"/>
  <c r="L217" i="2"/>
  <c r="M224" i="2"/>
  <c r="K224" i="2"/>
  <c r="K237" i="2"/>
  <c r="M237" i="2"/>
  <c r="M256" i="2"/>
  <c r="K256" i="2"/>
  <c r="M274" i="2"/>
  <c r="K274" i="2"/>
  <c r="N173" i="2"/>
  <c r="L173" i="2"/>
  <c r="M184" i="2"/>
  <c r="K184" i="2"/>
  <c r="N193" i="2"/>
  <c r="L193" i="2"/>
  <c r="M196" i="2"/>
  <c r="K196" i="2"/>
  <c r="M203" i="2"/>
  <c r="K203" i="2"/>
  <c r="M214" i="2"/>
  <c r="N221" i="2"/>
  <c r="L221" i="2"/>
  <c r="K225" i="2"/>
  <c r="M225" i="2"/>
  <c r="M231" i="2"/>
  <c r="K231" i="2"/>
  <c r="M251" i="2"/>
  <c r="K251" i="2"/>
  <c r="K257" i="2"/>
  <c r="M257" i="2"/>
  <c r="M267" i="2"/>
  <c r="K267" i="2"/>
  <c r="M275" i="2"/>
  <c r="K275" i="2"/>
  <c r="N238" i="2"/>
  <c r="N242" i="2"/>
  <c r="N246" i="2"/>
  <c r="N250" i="2"/>
  <c r="N254" i="2"/>
  <c r="N258" i="2"/>
  <c r="N262" i="2"/>
  <c r="N266" i="2"/>
  <c r="K230" i="2"/>
  <c r="K234" i="2"/>
  <c r="J501" i="1"/>
  <c r="N237" i="2" l="1"/>
  <c r="L237" i="2"/>
  <c r="N259" i="2"/>
  <c r="L259" i="2"/>
  <c r="L184" i="2"/>
  <c r="N184" i="2"/>
  <c r="L220" i="2"/>
  <c r="N220" i="2"/>
  <c r="N235" i="2"/>
  <c r="L235" i="2"/>
  <c r="N227" i="2"/>
  <c r="L227" i="2"/>
  <c r="N203" i="2"/>
  <c r="L203" i="2"/>
  <c r="L224" i="2"/>
  <c r="N224" i="2"/>
  <c r="N229" i="2"/>
  <c r="L229" i="2"/>
  <c r="N245" i="2"/>
  <c r="L245" i="2"/>
  <c r="N211" i="2"/>
  <c r="L211" i="2"/>
  <c r="N232" i="2"/>
  <c r="L232" i="2"/>
  <c r="N115" i="2"/>
  <c r="L115" i="2"/>
  <c r="N75" i="2"/>
  <c r="L75" i="2"/>
  <c r="L144" i="2"/>
  <c r="N144" i="2"/>
  <c r="L33" i="2"/>
  <c r="N33" i="2"/>
  <c r="L106" i="2"/>
  <c r="N106" i="2"/>
  <c r="N272" i="2"/>
  <c r="L272" i="2"/>
  <c r="N271" i="2"/>
  <c r="L271" i="2"/>
  <c r="N240" i="2"/>
  <c r="L240" i="2"/>
  <c r="N215" i="2"/>
  <c r="L215" i="2"/>
  <c r="L188" i="2"/>
  <c r="N188" i="2"/>
  <c r="N71" i="2"/>
  <c r="L71" i="2"/>
  <c r="L148" i="2"/>
  <c r="N148" i="2"/>
  <c r="L37" i="2"/>
  <c r="N37" i="2"/>
  <c r="L29" i="2"/>
  <c r="N29" i="2"/>
  <c r="L160" i="2"/>
  <c r="N160" i="2"/>
  <c r="L128" i="2"/>
  <c r="N128" i="2"/>
  <c r="N23" i="2"/>
  <c r="L23" i="2"/>
  <c r="L108" i="2"/>
  <c r="N108" i="2"/>
  <c r="L88" i="2"/>
  <c r="N88" i="2"/>
  <c r="L82" i="2"/>
  <c r="N82" i="2"/>
  <c r="L43" i="2"/>
  <c r="N43" i="2"/>
  <c r="L196" i="2"/>
  <c r="N196" i="2"/>
  <c r="L45" i="2"/>
  <c r="N45" i="2"/>
  <c r="L25" i="2"/>
  <c r="N25" i="2"/>
  <c r="N51" i="2"/>
  <c r="L51" i="2"/>
  <c r="N67" i="2"/>
  <c r="L67" i="2"/>
  <c r="L78" i="2"/>
  <c r="N78" i="2"/>
  <c r="N275" i="2"/>
  <c r="L275" i="2"/>
  <c r="N225" i="2"/>
  <c r="L225" i="2"/>
  <c r="L274" i="2"/>
  <c r="N274" i="2"/>
  <c r="N265" i="2"/>
  <c r="L265" i="2"/>
  <c r="N244" i="2"/>
  <c r="L244" i="2"/>
  <c r="L204" i="2"/>
  <c r="N204" i="2"/>
  <c r="N179" i="2"/>
  <c r="L179" i="2"/>
  <c r="N268" i="2"/>
  <c r="L268" i="2"/>
  <c r="L226" i="2"/>
  <c r="N226" i="2"/>
  <c r="N171" i="2"/>
  <c r="L171" i="2"/>
  <c r="L170" i="2"/>
  <c r="N170" i="2"/>
  <c r="N59" i="2"/>
  <c r="L59" i="2"/>
  <c r="N267" i="2"/>
  <c r="L267" i="2"/>
  <c r="L210" i="2"/>
  <c r="N210" i="2"/>
  <c r="N175" i="2"/>
  <c r="L175" i="2"/>
  <c r="N236" i="2"/>
  <c r="L236" i="2"/>
  <c r="N260" i="2"/>
  <c r="L260" i="2"/>
  <c r="N223" i="2"/>
  <c r="L223" i="2"/>
  <c r="N228" i="2"/>
  <c r="L228" i="2"/>
  <c r="L198" i="2"/>
  <c r="N198" i="2"/>
  <c r="L270" i="2"/>
  <c r="N270" i="2"/>
  <c r="N239" i="2"/>
  <c r="L239" i="2"/>
  <c r="L208" i="2"/>
  <c r="N208" i="2"/>
  <c r="N269" i="2"/>
  <c r="L269" i="2"/>
  <c r="N233" i="2"/>
  <c r="L233" i="2"/>
  <c r="L218" i="2"/>
  <c r="N218" i="2"/>
  <c r="N169" i="2"/>
  <c r="L169" i="2"/>
  <c r="N131" i="2"/>
  <c r="L131" i="2"/>
  <c r="L166" i="2"/>
  <c r="N166" i="2"/>
  <c r="L41" i="2"/>
  <c r="N41" i="2"/>
  <c r="L152" i="2"/>
  <c r="N152" i="2"/>
  <c r="N91" i="2"/>
  <c r="L91" i="2"/>
  <c r="L21" i="2"/>
  <c r="N21" i="2"/>
  <c r="N39" i="2"/>
  <c r="L39" i="2"/>
  <c r="N68" i="2"/>
  <c r="L68" i="2"/>
  <c r="N42" i="2"/>
  <c r="L42" i="2"/>
  <c r="L94" i="2"/>
  <c r="N94" i="2"/>
  <c r="L96" i="2"/>
  <c r="N96" i="2"/>
  <c r="N31" i="2"/>
  <c r="L31" i="2"/>
  <c r="N231" i="2"/>
  <c r="L231" i="2"/>
  <c r="N257" i="2"/>
  <c r="L257" i="2"/>
  <c r="N256" i="2"/>
  <c r="L256" i="2"/>
  <c r="N273" i="2"/>
  <c r="L273" i="2"/>
  <c r="N241" i="2"/>
  <c r="L241" i="2"/>
  <c r="L176" i="2"/>
  <c r="N176" i="2"/>
  <c r="N252" i="2"/>
  <c r="L252" i="2"/>
  <c r="L163" i="2"/>
  <c r="N163" i="2"/>
  <c r="N162" i="2"/>
  <c r="L162" i="2"/>
  <c r="N103" i="2"/>
  <c r="L103" i="2"/>
  <c r="N55" i="2"/>
  <c r="L55" i="2"/>
  <c r="N255" i="2"/>
  <c r="L255" i="2"/>
  <c r="N195" i="2"/>
  <c r="L195" i="2"/>
  <c r="L216" i="2"/>
  <c r="N216" i="2"/>
  <c r="N219" i="2"/>
  <c r="L219" i="2"/>
  <c r="N264" i="2"/>
  <c r="L264" i="2"/>
  <c r="N167" i="2"/>
  <c r="L167" i="2"/>
  <c r="N207" i="2"/>
  <c r="L207" i="2"/>
  <c r="L132" i="2"/>
  <c r="N132" i="2"/>
  <c r="L70" i="2"/>
  <c r="N70" i="2"/>
  <c r="L27" i="2"/>
  <c r="N27" i="2"/>
  <c r="N60" i="2"/>
  <c r="L60" i="2"/>
  <c r="N22" i="2"/>
  <c r="L22" i="2"/>
  <c r="L120" i="2"/>
  <c r="N120" i="2"/>
  <c r="N34" i="2"/>
  <c r="L34" i="2"/>
  <c r="L86" i="2"/>
  <c r="N86" i="2"/>
  <c r="L118" i="2"/>
  <c r="N118" i="2"/>
  <c r="L74" i="2"/>
  <c r="N74" i="2"/>
  <c r="L19" i="2"/>
  <c r="N19" i="2"/>
  <c r="N199" i="2"/>
  <c r="L199" i="2"/>
  <c r="N183" i="2"/>
  <c r="L183" i="2"/>
  <c r="N249" i="2"/>
  <c r="L249" i="2"/>
  <c r="N263" i="2"/>
  <c r="L263" i="2"/>
  <c r="N243" i="2"/>
  <c r="L243" i="2"/>
  <c r="N83" i="2"/>
  <c r="L83" i="2"/>
  <c r="L214" i="2"/>
  <c r="N214" i="2"/>
  <c r="N261" i="2"/>
  <c r="L261" i="2"/>
  <c r="N251" i="2"/>
  <c r="L251" i="2"/>
  <c r="L192" i="2"/>
  <c r="N192" i="2"/>
  <c r="L180" i="2"/>
  <c r="N180" i="2"/>
  <c r="L212" i="2"/>
  <c r="N212" i="2"/>
  <c r="N248" i="2"/>
  <c r="L248" i="2"/>
  <c r="N253" i="2"/>
  <c r="L253" i="2"/>
  <c r="L200" i="2"/>
  <c r="N200" i="2"/>
  <c r="L140" i="2"/>
  <c r="N140" i="2"/>
  <c r="N79" i="2"/>
  <c r="L79" i="2"/>
  <c r="L156" i="2"/>
  <c r="N156" i="2"/>
  <c r="L136" i="2"/>
  <c r="N136" i="2"/>
  <c r="N165" i="2"/>
  <c r="L165" i="2"/>
  <c r="N63" i="2"/>
  <c r="L63" i="2"/>
  <c r="L92" i="2"/>
  <c r="N92" i="2"/>
  <c r="L18" i="2"/>
  <c r="N18" i="2"/>
  <c r="N35" i="2"/>
  <c r="L35" i="2"/>
  <c r="L124" i="2"/>
  <c r="N124" i="2"/>
  <c r="L126" i="2"/>
  <c r="N126" i="2"/>
  <c r="L122" i="2"/>
  <c r="N122" i="2"/>
  <c r="N30" i="2"/>
  <c r="L30" i="2"/>
  <c r="N26" i="2"/>
  <c r="L26" i="2"/>
  <c r="L114" i="2"/>
  <c r="N114" i="2"/>
  <c r="N64" i="2"/>
  <c r="L64" i="2"/>
  <c r="L38" i="2"/>
  <c r="N38" i="2"/>
  <c r="I886" i="1"/>
  <c r="P886" i="1"/>
  <c r="R886" i="1"/>
  <c r="Q528" i="1"/>
  <c r="J528" i="1" s="1"/>
  <c r="Q527" i="1"/>
  <c r="J527" i="1" s="1"/>
  <c r="Q526" i="1"/>
  <c r="J526" i="1" s="1"/>
  <c r="Q525" i="1"/>
  <c r="J525" i="1" s="1"/>
  <c r="M525" i="1" s="1"/>
  <c r="Q524" i="1"/>
  <c r="J524" i="1" s="1"/>
  <c r="Q523" i="1"/>
  <c r="J523" i="1" s="1"/>
  <c r="Q522" i="1"/>
  <c r="J522" i="1" s="1"/>
  <c r="Q521" i="1"/>
  <c r="J521" i="1" s="1"/>
  <c r="M521" i="1" s="1"/>
  <c r="Q520" i="1"/>
  <c r="J520" i="1" s="1"/>
  <c r="Q519" i="1"/>
  <c r="J519" i="1" s="1"/>
  <c r="Q518" i="1"/>
  <c r="J518" i="1" s="1"/>
  <c r="Q517" i="1"/>
  <c r="J517" i="1" s="1"/>
  <c r="M517" i="1" s="1"/>
  <c r="Q516" i="1"/>
  <c r="J516" i="1" s="1"/>
  <c r="Q515" i="1"/>
  <c r="J515" i="1" s="1"/>
  <c r="Q514" i="1"/>
  <c r="J514" i="1" s="1"/>
  <c r="Q513" i="1"/>
  <c r="J513" i="1" s="1"/>
  <c r="K513" i="1" s="1"/>
  <c r="Q512" i="1"/>
  <c r="J512" i="1" s="1"/>
  <c r="Q511" i="1"/>
  <c r="J511" i="1" s="1"/>
  <c r="Q510" i="1"/>
  <c r="J510" i="1" s="1"/>
  <c r="Q509" i="1"/>
  <c r="J509" i="1" s="1"/>
  <c r="Q508" i="1"/>
  <c r="J508" i="1" s="1"/>
  <c r="Q507" i="1"/>
  <c r="J507" i="1" s="1"/>
  <c r="Q506" i="1"/>
  <c r="J506" i="1" s="1"/>
  <c r="Q505" i="1"/>
  <c r="J505" i="1" s="1"/>
  <c r="K505" i="1" s="1"/>
  <c r="Q504" i="1"/>
  <c r="J504" i="1" s="1"/>
  <c r="Q503" i="1"/>
  <c r="J503" i="1" s="1"/>
  <c r="M514" i="1" l="1"/>
  <c r="K514" i="1"/>
  <c r="K508" i="1"/>
  <c r="M508" i="1"/>
  <c r="K528" i="1"/>
  <c r="M528" i="1"/>
  <c r="M522" i="1"/>
  <c r="K522" i="1"/>
  <c r="M503" i="1"/>
  <c r="K503" i="1"/>
  <c r="M523" i="1"/>
  <c r="K523" i="1"/>
  <c r="M511" i="1"/>
  <c r="K511" i="1"/>
  <c r="K524" i="1"/>
  <c r="M524" i="1"/>
  <c r="K512" i="1"/>
  <c r="M512" i="1"/>
  <c r="M518" i="1"/>
  <c r="K518" i="1"/>
  <c r="L525" i="1"/>
  <c r="N525" i="1"/>
  <c r="L521" i="1"/>
  <c r="N521" i="1"/>
  <c r="M515" i="1"/>
  <c r="K515" i="1"/>
  <c r="M509" i="1"/>
  <c r="K509" i="1"/>
  <c r="M510" i="1"/>
  <c r="K510" i="1"/>
  <c r="L517" i="1"/>
  <c r="N517" i="1"/>
  <c r="K504" i="1"/>
  <c r="M504" i="1"/>
  <c r="M519" i="1"/>
  <c r="K519" i="1"/>
  <c r="K506" i="1"/>
  <c r="M506" i="1"/>
  <c r="K520" i="1"/>
  <c r="M520" i="1"/>
  <c r="M526" i="1"/>
  <c r="K526" i="1"/>
  <c r="M507" i="1"/>
  <c r="K507" i="1"/>
  <c r="M527" i="1"/>
  <c r="K527" i="1"/>
  <c r="K516" i="1"/>
  <c r="M516" i="1"/>
  <c r="M505" i="1"/>
  <c r="M513" i="1"/>
  <c r="K517" i="1"/>
  <c r="K521" i="1"/>
  <c r="K525" i="1"/>
  <c r="Q351" i="1"/>
  <c r="J351" i="1" s="1"/>
  <c r="Q350" i="1"/>
  <c r="J350" i="1" s="1"/>
  <c r="Q349" i="1"/>
  <c r="J349" i="1" s="1"/>
  <c r="Q348" i="1"/>
  <c r="J348" i="1" s="1"/>
  <c r="M348" i="1" s="1"/>
  <c r="Q347" i="1"/>
  <c r="J347" i="1" s="1"/>
  <c r="Q346" i="1"/>
  <c r="J346" i="1" s="1"/>
  <c r="Q345" i="1"/>
  <c r="J345" i="1" s="1"/>
  <c r="Q344" i="1"/>
  <c r="J344" i="1" s="1"/>
  <c r="M344" i="1" s="1"/>
  <c r="Q343" i="1"/>
  <c r="J343" i="1" s="1"/>
  <c r="Q342" i="1"/>
  <c r="J342" i="1" s="1"/>
  <c r="Q341" i="1"/>
  <c r="J341" i="1" s="1"/>
  <c r="Q340" i="1"/>
  <c r="J340" i="1" s="1"/>
  <c r="M340" i="1" s="1"/>
  <c r="Q339" i="1"/>
  <c r="J339" i="1" s="1"/>
  <c r="Q338" i="1"/>
  <c r="J338" i="1" s="1"/>
  <c r="Q337" i="1"/>
  <c r="J337" i="1" s="1"/>
  <c r="Q336" i="1"/>
  <c r="J336" i="1" s="1"/>
  <c r="M336" i="1" s="1"/>
  <c r="Q335" i="1"/>
  <c r="J335" i="1" s="1"/>
  <c r="Q334" i="1"/>
  <c r="J334" i="1" s="1"/>
  <c r="Q333" i="1"/>
  <c r="J333" i="1" s="1"/>
  <c r="Q332" i="1"/>
  <c r="J332" i="1" s="1"/>
  <c r="M332" i="1" s="1"/>
  <c r="Q331" i="1"/>
  <c r="J331" i="1" s="1"/>
  <c r="Q330" i="1"/>
  <c r="J330" i="1" s="1"/>
  <c r="Q329" i="1"/>
  <c r="J329" i="1" s="1"/>
  <c r="Q328" i="1"/>
  <c r="J328" i="1" s="1"/>
  <c r="M328" i="1" s="1"/>
  <c r="Q327" i="1"/>
  <c r="J327" i="1" s="1"/>
  <c r="Q326" i="1"/>
  <c r="J326" i="1" s="1"/>
  <c r="Q325" i="1"/>
  <c r="J325" i="1" s="1"/>
  <c r="Q324" i="1"/>
  <c r="J324" i="1" s="1"/>
  <c r="M324" i="1" s="1"/>
  <c r="Q323" i="1"/>
  <c r="J323" i="1" s="1"/>
  <c r="Q322" i="1"/>
  <c r="J322" i="1" s="1"/>
  <c r="Q321" i="1"/>
  <c r="J321" i="1" s="1"/>
  <c r="Q320" i="1"/>
  <c r="J320" i="1" s="1"/>
  <c r="M320" i="1" s="1"/>
  <c r="Q319" i="1"/>
  <c r="J319" i="1" s="1"/>
  <c r="Q318" i="1"/>
  <c r="J318" i="1" s="1"/>
  <c r="Q317" i="1"/>
  <c r="J317" i="1" s="1"/>
  <c r="Q316" i="1"/>
  <c r="J316" i="1" s="1"/>
  <c r="M316" i="1" s="1"/>
  <c r="Q315" i="1"/>
  <c r="J315" i="1" s="1"/>
  <c r="Q314" i="1"/>
  <c r="J314" i="1" s="1"/>
  <c r="Q313" i="1"/>
  <c r="J313" i="1" s="1"/>
  <c r="Q312" i="1"/>
  <c r="J312" i="1" s="1"/>
  <c r="M312" i="1" s="1"/>
  <c r="Q311" i="1"/>
  <c r="J311" i="1" s="1"/>
  <c r="Q310" i="1"/>
  <c r="J310" i="1" s="1"/>
  <c r="Q309" i="1"/>
  <c r="J309" i="1" s="1"/>
  <c r="Q308" i="1"/>
  <c r="J308" i="1" s="1"/>
  <c r="M308" i="1" s="1"/>
  <c r="Q307" i="1"/>
  <c r="J307" i="1" s="1"/>
  <c r="Q306" i="1"/>
  <c r="J306" i="1" s="1"/>
  <c r="Q305" i="1"/>
  <c r="J305" i="1" s="1"/>
  <c r="Q304" i="1"/>
  <c r="J304" i="1" s="1"/>
  <c r="M304" i="1" s="1"/>
  <c r="Q303" i="1"/>
  <c r="J303" i="1" s="1"/>
  <c r="Q302" i="1"/>
  <c r="J302" i="1" s="1"/>
  <c r="Q301" i="1"/>
  <c r="J301" i="1" s="1"/>
  <c r="Q300" i="1"/>
  <c r="J300" i="1" s="1"/>
  <c r="M300" i="1" s="1"/>
  <c r="Q299" i="1"/>
  <c r="J299" i="1" s="1"/>
  <c r="Q298" i="1"/>
  <c r="J298" i="1" s="1"/>
  <c r="Q297" i="1"/>
  <c r="J297" i="1" s="1"/>
  <c r="Q296" i="1"/>
  <c r="J296" i="1" s="1"/>
  <c r="M296" i="1" s="1"/>
  <c r="Q295" i="1"/>
  <c r="J295" i="1" s="1"/>
  <c r="Q294" i="1"/>
  <c r="J294" i="1" s="1"/>
  <c r="Q293" i="1"/>
  <c r="J293" i="1" s="1"/>
  <c r="Q292" i="1"/>
  <c r="J292" i="1" s="1"/>
  <c r="M292" i="1" s="1"/>
  <c r="Q291" i="1"/>
  <c r="J291" i="1" s="1"/>
  <c r="Q290" i="1"/>
  <c r="J290" i="1" s="1"/>
  <c r="Q289" i="1"/>
  <c r="J289" i="1" s="1"/>
  <c r="Q288" i="1"/>
  <c r="J288" i="1" s="1"/>
  <c r="M288" i="1" s="1"/>
  <c r="Q287" i="1"/>
  <c r="J287" i="1" s="1"/>
  <c r="Q286" i="1"/>
  <c r="J286" i="1" s="1"/>
  <c r="Q285" i="1"/>
  <c r="J285" i="1" s="1"/>
  <c r="Q284" i="1"/>
  <c r="J284" i="1" s="1"/>
  <c r="M284" i="1" s="1"/>
  <c r="Q283" i="1"/>
  <c r="J283" i="1" s="1"/>
  <c r="Q282" i="1"/>
  <c r="J282" i="1" s="1"/>
  <c r="Q281" i="1"/>
  <c r="J281" i="1" s="1"/>
  <c r="Q280" i="1"/>
  <c r="J280" i="1" s="1"/>
  <c r="M280" i="1" s="1"/>
  <c r="Q279" i="1"/>
  <c r="J279" i="1" s="1"/>
  <c r="Q278" i="1"/>
  <c r="J278" i="1" s="1"/>
  <c r="Q277" i="1"/>
  <c r="J277" i="1" s="1"/>
  <c r="Q276" i="1"/>
  <c r="J276" i="1" s="1"/>
  <c r="M276" i="1" s="1"/>
  <c r="Q428" i="1"/>
  <c r="J428" i="1" s="1"/>
  <c r="M428" i="1" s="1"/>
  <c r="Q427" i="1"/>
  <c r="J427" i="1" s="1"/>
  <c r="M427" i="1" s="1"/>
  <c r="Q426" i="1"/>
  <c r="J426" i="1" s="1"/>
  <c r="M426" i="1" s="1"/>
  <c r="Q425" i="1"/>
  <c r="J425" i="1" s="1"/>
  <c r="Q424" i="1"/>
  <c r="J424" i="1" s="1"/>
  <c r="K424" i="1" s="1"/>
  <c r="Q423" i="1"/>
  <c r="J423" i="1" s="1"/>
  <c r="M423" i="1" s="1"/>
  <c r="Q422" i="1"/>
  <c r="J422" i="1" s="1"/>
  <c r="M422" i="1" s="1"/>
  <c r="Q421" i="1"/>
  <c r="J421" i="1" s="1"/>
  <c r="Q420" i="1"/>
  <c r="J420" i="1" s="1"/>
  <c r="K420" i="1" s="1"/>
  <c r="Q419" i="1"/>
  <c r="J419" i="1" s="1"/>
  <c r="M419" i="1" s="1"/>
  <c r="Q418" i="1"/>
  <c r="J418" i="1" s="1"/>
  <c r="M418" i="1" s="1"/>
  <c r="Q417" i="1"/>
  <c r="J417" i="1" s="1"/>
  <c r="Q416" i="1"/>
  <c r="J416" i="1" s="1"/>
  <c r="K416" i="1" s="1"/>
  <c r="Q415" i="1"/>
  <c r="J415" i="1" s="1"/>
  <c r="M415" i="1" s="1"/>
  <c r="Q414" i="1"/>
  <c r="J414" i="1" s="1"/>
  <c r="M414" i="1" s="1"/>
  <c r="Q413" i="1"/>
  <c r="J413" i="1" s="1"/>
  <c r="Q412" i="1"/>
  <c r="J412" i="1" s="1"/>
  <c r="K412" i="1" s="1"/>
  <c r="Q411" i="1"/>
  <c r="J411" i="1" s="1"/>
  <c r="M411" i="1" s="1"/>
  <c r="Q410" i="1"/>
  <c r="J410" i="1" s="1"/>
  <c r="M410" i="1" s="1"/>
  <c r="Q409" i="1"/>
  <c r="J409" i="1" s="1"/>
  <c r="Q408" i="1"/>
  <c r="J408" i="1" s="1"/>
  <c r="K408" i="1" s="1"/>
  <c r="Q407" i="1"/>
  <c r="J407" i="1" s="1"/>
  <c r="M407" i="1" s="1"/>
  <c r="Q406" i="1"/>
  <c r="J406" i="1" s="1"/>
  <c r="M406" i="1" s="1"/>
  <c r="Q405" i="1"/>
  <c r="J405" i="1" s="1"/>
  <c r="Q404" i="1"/>
  <c r="J404" i="1" s="1"/>
  <c r="K404" i="1" s="1"/>
  <c r="Q403" i="1"/>
  <c r="J403" i="1" s="1"/>
  <c r="M403" i="1" s="1"/>
  <c r="Q402" i="1"/>
  <c r="J402" i="1" s="1"/>
  <c r="K402" i="1" s="1"/>
  <c r="Q401" i="1"/>
  <c r="J401" i="1" s="1"/>
  <c r="M401" i="1" s="1"/>
  <c r="N401" i="1" s="1"/>
  <c r="Q400" i="1"/>
  <c r="J400" i="1" s="1"/>
  <c r="Q399" i="1"/>
  <c r="J399" i="1" s="1"/>
  <c r="Q398" i="1"/>
  <c r="J398" i="1" s="1"/>
  <c r="K398" i="1" s="1"/>
  <c r="Q397" i="1"/>
  <c r="J397" i="1" s="1"/>
  <c r="M397" i="1" s="1"/>
  <c r="N397" i="1" s="1"/>
  <c r="Q396" i="1"/>
  <c r="J396" i="1" s="1"/>
  <c r="Q395" i="1"/>
  <c r="J395" i="1" s="1"/>
  <c r="Q394" i="1"/>
  <c r="J394" i="1" s="1"/>
  <c r="K394" i="1" s="1"/>
  <c r="Q393" i="1"/>
  <c r="J393" i="1" s="1"/>
  <c r="M393" i="1" s="1"/>
  <c r="N393" i="1" s="1"/>
  <c r="Q392" i="1"/>
  <c r="J392" i="1" s="1"/>
  <c r="Q391" i="1"/>
  <c r="J391" i="1" s="1"/>
  <c r="Q390" i="1"/>
  <c r="J390" i="1" s="1"/>
  <c r="K390" i="1" s="1"/>
  <c r="Q389" i="1"/>
  <c r="J389" i="1" s="1"/>
  <c r="M389" i="1" s="1"/>
  <c r="N389" i="1" s="1"/>
  <c r="Q388" i="1"/>
  <c r="J388" i="1" s="1"/>
  <c r="Q387" i="1"/>
  <c r="J387" i="1" s="1"/>
  <c r="Q386" i="1"/>
  <c r="J386" i="1" s="1"/>
  <c r="K386" i="1" s="1"/>
  <c r="Q385" i="1"/>
  <c r="J385" i="1" s="1"/>
  <c r="M385" i="1" s="1"/>
  <c r="N385" i="1" s="1"/>
  <c r="Q384" i="1"/>
  <c r="J384" i="1" s="1"/>
  <c r="Q383" i="1"/>
  <c r="J383" i="1" s="1"/>
  <c r="Q382" i="1"/>
  <c r="J382" i="1" s="1"/>
  <c r="K382" i="1" s="1"/>
  <c r="Q381" i="1"/>
  <c r="J381" i="1" s="1"/>
  <c r="M381" i="1" s="1"/>
  <c r="N381" i="1" s="1"/>
  <c r="Q380" i="1"/>
  <c r="J380" i="1" s="1"/>
  <c r="Q379" i="1"/>
  <c r="J379" i="1" s="1"/>
  <c r="Q378" i="1"/>
  <c r="J378" i="1" s="1"/>
  <c r="K378" i="1" s="1"/>
  <c r="Q377" i="1"/>
  <c r="J377" i="1" s="1"/>
  <c r="M377" i="1" s="1"/>
  <c r="N377" i="1" s="1"/>
  <c r="Q376" i="1"/>
  <c r="J376" i="1" s="1"/>
  <c r="Q375" i="1"/>
  <c r="J375" i="1" s="1"/>
  <c r="Q374" i="1"/>
  <c r="J374" i="1" s="1"/>
  <c r="K374" i="1" s="1"/>
  <c r="Q373" i="1"/>
  <c r="J373" i="1" s="1"/>
  <c r="M373" i="1" s="1"/>
  <c r="N373" i="1" s="1"/>
  <c r="Q372" i="1"/>
  <c r="J372" i="1" s="1"/>
  <c r="Q371" i="1"/>
  <c r="J371" i="1" s="1"/>
  <c r="Q370" i="1"/>
  <c r="J370" i="1" s="1"/>
  <c r="K370" i="1" s="1"/>
  <c r="Q369" i="1"/>
  <c r="J369" i="1" s="1"/>
  <c r="M369" i="1" s="1"/>
  <c r="N369" i="1" s="1"/>
  <c r="Q368" i="1"/>
  <c r="J368" i="1" s="1"/>
  <c r="Q367" i="1"/>
  <c r="J367" i="1" s="1"/>
  <c r="Q366" i="1"/>
  <c r="J366" i="1" s="1"/>
  <c r="K366" i="1" s="1"/>
  <c r="Q365" i="1"/>
  <c r="J365" i="1" s="1"/>
  <c r="M365" i="1" s="1"/>
  <c r="N365" i="1" s="1"/>
  <c r="Q364" i="1"/>
  <c r="J364" i="1" s="1"/>
  <c r="Q363" i="1"/>
  <c r="J363" i="1" s="1"/>
  <c r="Q362" i="1"/>
  <c r="J362" i="1" s="1"/>
  <c r="K362" i="1" s="1"/>
  <c r="Q361" i="1"/>
  <c r="J361" i="1" s="1"/>
  <c r="M361" i="1" s="1"/>
  <c r="N361" i="1" s="1"/>
  <c r="Q360" i="1"/>
  <c r="J360" i="1" s="1"/>
  <c r="Q359" i="1"/>
  <c r="J359" i="1" s="1"/>
  <c r="Q358" i="1"/>
  <c r="J358" i="1" s="1"/>
  <c r="K358" i="1" s="1"/>
  <c r="Q357" i="1"/>
  <c r="J357" i="1" s="1"/>
  <c r="M357" i="1" s="1"/>
  <c r="N357" i="1" s="1"/>
  <c r="Q356" i="1"/>
  <c r="J356" i="1" s="1"/>
  <c r="Q355" i="1"/>
  <c r="J355" i="1" s="1"/>
  <c r="Q354" i="1"/>
  <c r="J354" i="1" s="1"/>
  <c r="K354" i="1" s="1"/>
  <c r="Q353" i="1"/>
  <c r="J353" i="1" s="1"/>
  <c r="M353" i="1" s="1"/>
  <c r="N353" i="1" s="1"/>
  <c r="Q352" i="1"/>
  <c r="J352" i="1" s="1"/>
  <c r="Q275" i="1"/>
  <c r="J275" i="1" s="1"/>
  <c r="L509" i="1" l="1"/>
  <c r="N509" i="1"/>
  <c r="N512" i="1"/>
  <c r="L512" i="1"/>
  <c r="N527" i="1"/>
  <c r="L527" i="1"/>
  <c r="N515" i="1"/>
  <c r="L515" i="1"/>
  <c r="N503" i="1"/>
  <c r="L503" i="1"/>
  <c r="N524" i="1"/>
  <c r="L524" i="1"/>
  <c r="N504" i="1"/>
  <c r="L504" i="1"/>
  <c r="N518" i="1"/>
  <c r="L518" i="1"/>
  <c r="N506" i="1"/>
  <c r="L506" i="1"/>
  <c r="N507" i="1"/>
  <c r="L507" i="1"/>
  <c r="N519" i="1"/>
  <c r="L519" i="1"/>
  <c r="N510" i="1"/>
  <c r="L510" i="1"/>
  <c r="N522" i="1"/>
  <c r="L522" i="1"/>
  <c r="L513" i="1"/>
  <c r="N513" i="1"/>
  <c r="N528" i="1"/>
  <c r="L528" i="1"/>
  <c r="N523" i="1"/>
  <c r="L523" i="1"/>
  <c r="L505" i="1"/>
  <c r="N505" i="1"/>
  <c r="N526" i="1"/>
  <c r="L526" i="1"/>
  <c r="N511" i="1"/>
  <c r="L511" i="1"/>
  <c r="N516" i="1"/>
  <c r="L516" i="1"/>
  <c r="N508" i="1"/>
  <c r="L508" i="1"/>
  <c r="N520" i="1"/>
  <c r="L520" i="1"/>
  <c r="N514" i="1"/>
  <c r="L514" i="1"/>
  <c r="M374" i="1"/>
  <c r="L374" i="1" s="1"/>
  <c r="L365" i="1"/>
  <c r="K353" i="1"/>
  <c r="M362" i="1"/>
  <c r="L362" i="1" s="1"/>
  <c r="K389" i="1"/>
  <c r="M408" i="1"/>
  <c r="L408" i="1" s="1"/>
  <c r="K403" i="1"/>
  <c r="L353" i="1"/>
  <c r="M358" i="1"/>
  <c r="L358" i="1" s="1"/>
  <c r="L369" i="1"/>
  <c r="L381" i="1"/>
  <c r="L357" i="1"/>
  <c r="K401" i="1"/>
  <c r="M424" i="1"/>
  <c r="L424" i="1" s="1"/>
  <c r="K419" i="1"/>
  <c r="M390" i="1"/>
  <c r="L390" i="1" s="1"/>
  <c r="K357" i="1"/>
  <c r="L385" i="1"/>
  <c r="K373" i="1"/>
  <c r="L401" i="1"/>
  <c r="K369" i="1"/>
  <c r="L373" i="1"/>
  <c r="M378" i="1"/>
  <c r="L378" i="1" s="1"/>
  <c r="L397" i="1"/>
  <c r="K415" i="1"/>
  <c r="K385" i="1"/>
  <c r="L389" i="1"/>
  <c r="M394" i="1"/>
  <c r="L394" i="1" s="1"/>
  <c r="K407" i="1"/>
  <c r="M412" i="1"/>
  <c r="L412" i="1" s="1"/>
  <c r="N288" i="1"/>
  <c r="L288" i="1"/>
  <c r="K345" i="1"/>
  <c r="M345" i="1"/>
  <c r="N276" i="1"/>
  <c r="L276" i="1"/>
  <c r="M282" i="1"/>
  <c r="K282" i="1"/>
  <c r="M295" i="1"/>
  <c r="K295" i="1"/>
  <c r="K301" i="1"/>
  <c r="M301" i="1"/>
  <c r="N308" i="1"/>
  <c r="L308" i="1"/>
  <c r="M314" i="1"/>
  <c r="K314" i="1"/>
  <c r="M327" i="1"/>
  <c r="K327" i="1"/>
  <c r="K333" i="1"/>
  <c r="M333" i="1"/>
  <c r="N340" i="1"/>
  <c r="L340" i="1"/>
  <c r="M346" i="1"/>
  <c r="K346" i="1"/>
  <c r="M339" i="1"/>
  <c r="K339" i="1"/>
  <c r="M283" i="1"/>
  <c r="K283" i="1"/>
  <c r="K289" i="1"/>
  <c r="M289" i="1"/>
  <c r="N296" i="1"/>
  <c r="L296" i="1"/>
  <c r="M302" i="1"/>
  <c r="K302" i="1"/>
  <c r="M315" i="1"/>
  <c r="K315" i="1"/>
  <c r="K321" i="1"/>
  <c r="M321" i="1"/>
  <c r="N328" i="1"/>
  <c r="L328" i="1"/>
  <c r="M334" i="1"/>
  <c r="K334" i="1"/>
  <c r="M347" i="1"/>
  <c r="K347" i="1"/>
  <c r="M326" i="1"/>
  <c r="K326" i="1"/>
  <c r="K277" i="1"/>
  <c r="M277" i="1"/>
  <c r="N284" i="1"/>
  <c r="L284" i="1"/>
  <c r="M290" i="1"/>
  <c r="K290" i="1"/>
  <c r="M303" i="1"/>
  <c r="K303" i="1"/>
  <c r="K309" i="1"/>
  <c r="M309" i="1"/>
  <c r="N316" i="1"/>
  <c r="L316" i="1"/>
  <c r="M322" i="1"/>
  <c r="K322" i="1"/>
  <c r="M335" i="1"/>
  <c r="K335" i="1"/>
  <c r="K341" i="1"/>
  <c r="M341" i="1"/>
  <c r="N348" i="1"/>
  <c r="L348" i="1"/>
  <c r="K313" i="1"/>
  <c r="M313" i="1"/>
  <c r="M278" i="1"/>
  <c r="K278" i="1"/>
  <c r="M291" i="1"/>
  <c r="K291" i="1"/>
  <c r="K297" i="1"/>
  <c r="M297" i="1"/>
  <c r="N304" i="1"/>
  <c r="L304" i="1"/>
  <c r="M310" i="1"/>
  <c r="K310" i="1"/>
  <c r="M323" i="1"/>
  <c r="K323" i="1"/>
  <c r="K329" i="1"/>
  <c r="M329" i="1"/>
  <c r="N336" i="1"/>
  <c r="L336" i="1"/>
  <c r="M342" i="1"/>
  <c r="K342" i="1"/>
  <c r="M294" i="1"/>
  <c r="K294" i="1"/>
  <c r="M279" i="1"/>
  <c r="K279" i="1"/>
  <c r="K285" i="1"/>
  <c r="M285" i="1"/>
  <c r="N292" i="1"/>
  <c r="L292" i="1"/>
  <c r="M298" i="1"/>
  <c r="K298" i="1"/>
  <c r="M311" i="1"/>
  <c r="K311" i="1"/>
  <c r="K317" i="1"/>
  <c r="M317" i="1"/>
  <c r="N324" i="1"/>
  <c r="L324" i="1"/>
  <c r="M330" i="1"/>
  <c r="K330" i="1"/>
  <c r="M343" i="1"/>
  <c r="K343" i="1"/>
  <c r="K349" i="1"/>
  <c r="M349" i="1"/>
  <c r="K281" i="1"/>
  <c r="M281" i="1"/>
  <c r="N320" i="1"/>
  <c r="L320" i="1"/>
  <c r="N280" i="1"/>
  <c r="L280" i="1"/>
  <c r="M286" i="1"/>
  <c r="K286" i="1"/>
  <c r="M299" i="1"/>
  <c r="K299" i="1"/>
  <c r="K305" i="1"/>
  <c r="M305" i="1"/>
  <c r="N312" i="1"/>
  <c r="L312" i="1"/>
  <c r="M318" i="1"/>
  <c r="K318" i="1"/>
  <c r="M331" i="1"/>
  <c r="K331" i="1"/>
  <c r="K337" i="1"/>
  <c r="M337" i="1"/>
  <c r="N344" i="1"/>
  <c r="L344" i="1"/>
  <c r="M350" i="1"/>
  <c r="K350" i="1"/>
  <c r="M307" i="1"/>
  <c r="K307" i="1"/>
  <c r="M287" i="1"/>
  <c r="K287" i="1"/>
  <c r="K293" i="1"/>
  <c r="M293" i="1"/>
  <c r="N300" i="1"/>
  <c r="L300" i="1"/>
  <c r="M306" i="1"/>
  <c r="K306" i="1"/>
  <c r="M319" i="1"/>
  <c r="K319" i="1"/>
  <c r="K325" i="1"/>
  <c r="M325" i="1"/>
  <c r="N332" i="1"/>
  <c r="L332" i="1"/>
  <c r="M338" i="1"/>
  <c r="K338" i="1"/>
  <c r="M351" i="1"/>
  <c r="K351" i="1"/>
  <c r="K276" i="1"/>
  <c r="K280" i="1"/>
  <c r="K284" i="1"/>
  <c r="K288" i="1"/>
  <c r="K292" i="1"/>
  <c r="K296" i="1"/>
  <c r="K300" i="1"/>
  <c r="K304" i="1"/>
  <c r="K308" i="1"/>
  <c r="K312" i="1"/>
  <c r="K316" i="1"/>
  <c r="K320" i="1"/>
  <c r="K324" i="1"/>
  <c r="K328" i="1"/>
  <c r="K332" i="1"/>
  <c r="K336" i="1"/>
  <c r="K340" i="1"/>
  <c r="K344" i="1"/>
  <c r="K348" i="1"/>
  <c r="M367" i="1"/>
  <c r="K367" i="1"/>
  <c r="M399" i="1"/>
  <c r="K399" i="1"/>
  <c r="N410" i="1"/>
  <c r="L410" i="1"/>
  <c r="M371" i="1"/>
  <c r="K371" i="1"/>
  <c r="M382" i="1"/>
  <c r="M354" i="1"/>
  <c r="L361" i="1"/>
  <c r="K365" i="1"/>
  <c r="K372" i="1"/>
  <c r="M372" i="1"/>
  <c r="M375" i="1"/>
  <c r="K375" i="1"/>
  <c r="M386" i="1"/>
  <c r="L393" i="1"/>
  <c r="K397" i="1"/>
  <c r="K411" i="1"/>
  <c r="L415" i="1"/>
  <c r="N415" i="1"/>
  <c r="M420" i="1"/>
  <c r="L411" i="1"/>
  <c r="N411" i="1"/>
  <c r="M416" i="1"/>
  <c r="M425" i="1"/>
  <c r="K425" i="1"/>
  <c r="M376" i="1"/>
  <c r="K376" i="1"/>
  <c r="M421" i="1"/>
  <c r="K421" i="1"/>
  <c r="N426" i="1"/>
  <c r="L426" i="1"/>
  <c r="M379" i="1"/>
  <c r="K379" i="1"/>
  <c r="K380" i="1"/>
  <c r="M380" i="1"/>
  <c r="M352" i="1"/>
  <c r="K352" i="1"/>
  <c r="K384" i="1"/>
  <c r="M384" i="1"/>
  <c r="L403" i="1"/>
  <c r="N403" i="1"/>
  <c r="M417" i="1"/>
  <c r="K417" i="1"/>
  <c r="N422" i="1"/>
  <c r="L422" i="1"/>
  <c r="K275" i="1"/>
  <c r="M275" i="1"/>
  <c r="M383" i="1"/>
  <c r="K383" i="1"/>
  <c r="L407" i="1"/>
  <c r="N407" i="1"/>
  <c r="M355" i="1"/>
  <c r="K355" i="1"/>
  <c r="M366" i="1"/>
  <c r="K377" i="1"/>
  <c r="M387" i="1"/>
  <c r="K387" i="1"/>
  <c r="M398" i="1"/>
  <c r="K356" i="1"/>
  <c r="M356" i="1"/>
  <c r="K359" i="1"/>
  <c r="M359" i="1"/>
  <c r="M370" i="1"/>
  <c r="L377" i="1"/>
  <c r="K381" i="1"/>
  <c r="K388" i="1"/>
  <c r="M388" i="1"/>
  <c r="M391" i="1"/>
  <c r="K391" i="1"/>
  <c r="M402" i="1"/>
  <c r="M404" i="1"/>
  <c r="M413" i="1"/>
  <c r="K413" i="1"/>
  <c r="N418" i="1"/>
  <c r="L418" i="1"/>
  <c r="K427" i="1"/>
  <c r="M360" i="1"/>
  <c r="K360" i="1"/>
  <c r="M395" i="1"/>
  <c r="K395" i="1"/>
  <c r="M409" i="1"/>
  <c r="K409" i="1"/>
  <c r="N414" i="1"/>
  <c r="L414" i="1"/>
  <c r="K423" i="1"/>
  <c r="L427" i="1"/>
  <c r="N427" i="1"/>
  <c r="K396" i="1"/>
  <c r="M396" i="1"/>
  <c r="M405" i="1"/>
  <c r="K405" i="1"/>
  <c r="L423" i="1"/>
  <c r="N423" i="1"/>
  <c r="N428" i="1"/>
  <c r="L428" i="1"/>
  <c r="K363" i="1"/>
  <c r="M363" i="1"/>
  <c r="M392" i="1"/>
  <c r="K392" i="1"/>
  <c r="M364" i="1"/>
  <c r="K364" i="1"/>
  <c r="K361" i="1"/>
  <c r="M368" i="1"/>
  <c r="K368" i="1"/>
  <c r="K393" i="1"/>
  <c r="M400" i="1"/>
  <c r="K400" i="1"/>
  <c r="N406" i="1"/>
  <c r="L406" i="1"/>
  <c r="N419" i="1"/>
  <c r="L419" i="1"/>
  <c r="K406" i="1"/>
  <c r="K410" i="1"/>
  <c r="K414" i="1"/>
  <c r="K418" i="1"/>
  <c r="K422" i="1"/>
  <c r="K426" i="1"/>
  <c r="K428" i="1"/>
  <c r="N374" i="1" l="1"/>
  <c r="N362" i="1"/>
  <c r="N358" i="1"/>
  <c r="N408" i="1"/>
  <c r="N424" i="1"/>
  <c r="N390" i="1"/>
  <c r="N412" i="1"/>
  <c r="N394" i="1"/>
  <c r="N378" i="1"/>
  <c r="N337" i="1"/>
  <c r="L337" i="1"/>
  <c r="N305" i="1"/>
  <c r="L305" i="1"/>
  <c r="N341" i="1"/>
  <c r="L341" i="1"/>
  <c r="L309" i="1"/>
  <c r="N309" i="1"/>
  <c r="L277" i="1"/>
  <c r="N277" i="1"/>
  <c r="N351" i="1"/>
  <c r="L351" i="1"/>
  <c r="N319" i="1"/>
  <c r="L319" i="1"/>
  <c r="N287" i="1"/>
  <c r="L287" i="1"/>
  <c r="L330" i="1"/>
  <c r="N330" i="1"/>
  <c r="L298" i="1"/>
  <c r="N298" i="1"/>
  <c r="N294" i="1"/>
  <c r="L294" i="1"/>
  <c r="N323" i="1"/>
  <c r="L323" i="1"/>
  <c r="N291" i="1"/>
  <c r="L291" i="1"/>
  <c r="L346" i="1"/>
  <c r="N346" i="1"/>
  <c r="L314" i="1"/>
  <c r="N314" i="1"/>
  <c r="L282" i="1"/>
  <c r="N282" i="1"/>
  <c r="L338" i="1"/>
  <c r="N338" i="1"/>
  <c r="L306" i="1"/>
  <c r="N306" i="1"/>
  <c r="N307" i="1"/>
  <c r="L307" i="1"/>
  <c r="N331" i="1"/>
  <c r="L331" i="1"/>
  <c r="N299" i="1"/>
  <c r="L299" i="1"/>
  <c r="L342" i="1"/>
  <c r="N342" i="1"/>
  <c r="L310" i="1"/>
  <c r="N310" i="1"/>
  <c r="N278" i="1"/>
  <c r="L278" i="1"/>
  <c r="N335" i="1"/>
  <c r="L335" i="1"/>
  <c r="N303" i="1"/>
  <c r="L303" i="1"/>
  <c r="L326" i="1"/>
  <c r="N326" i="1"/>
  <c r="N349" i="1"/>
  <c r="L349" i="1"/>
  <c r="L317" i="1"/>
  <c r="N317" i="1"/>
  <c r="L285" i="1"/>
  <c r="N285" i="1"/>
  <c r="L313" i="1"/>
  <c r="N313" i="1"/>
  <c r="N333" i="1"/>
  <c r="L333" i="1"/>
  <c r="L301" i="1"/>
  <c r="N301" i="1"/>
  <c r="L345" i="1"/>
  <c r="N345" i="1"/>
  <c r="L289" i="1"/>
  <c r="N289" i="1"/>
  <c r="L350" i="1"/>
  <c r="N350" i="1"/>
  <c r="L318" i="1"/>
  <c r="N318" i="1"/>
  <c r="L286" i="1"/>
  <c r="N286" i="1"/>
  <c r="L322" i="1"/>
  <c r="N322" i="1"/>
  <c r="L290" i="1"/>
  <c r="N290" i="1"/>
  <c r="N347" i="1"/>
  <c r="L347" i="1"/>
  <c r="N315" i="1"/>
  <c r="L315" i="1"/>
  <c r="N283" i="1"/>
  <c r="L283" i="1"/>
  <c r="L281" i="1"/>
  <c r="N281" i="1"/>
  <c r="N325" i="1"/>
  <c r="L325" i="1"/>
  <c r="L293" i="1"/>
  <c r="N293" i="1"/>
  <c r="N329" i="1"/>
  <c r="L329" i="1"/>
  <c r="L297" i="1"/>
  <c r="N297" i="1"/>
  <c r="L321" i="1"/>
  <c r="N321" i="1"/>
  <c r="N343" i="1"/>
  <c r="L343" i="1"/>
  <c r="N311" i="1"/>
  <c r="L311" i="1"/>
  <c r="N279" i="1"/>
  <c r="L279" i="1"/>
  <c r="L334" i="1"/>
  <c r="N334" i="1"/>
  <c r="L302" i="1"/>
  <c r="N302" i="1"/>
  <c r="N339" i="1"/>
  <c r="L339" i="1"/>
  <c r="N327" i="1"/>
  <c r="L327" i="1"/>
  <c r="N295" i="1"/>
  <c r="L295" i="1"/>
  <c r="N380" i="1"/>
  <c r="L380" i="1"/>
  <c r="N392" i="1"/>
  <c r="L392" i="1"/>
  <c r="N367" i="1"/>
  <c r="L367" i="1"/>
  <c r="N363" i="1"/>
  <c r="L363" i="1"/>
  <c r="N396" i="1"/>
  <c r="L396" i="1"/>
  <c r="L398" i="1"/>
  <c r="N398" i="1"/>
  <c r="N384" i="1"/>
  <c r="L384" i="1"/>
  <c r="N376" i="1"/>
  <c r="L376" i="1"/>
  <c r="N375" i="1"/>
  <c r="L375" i="1"/>
  <c r="N391" i="1"/>
  <c r="L391" i="1"/>
  <c r="N405" i="1"/>
  <c r="L405" i="1"/>
  <c r="N388" i="1"/>
  <c r="L388" i="1"/>
  <c r="N409" i="1"/>
  <c r="L409" i="1"/>
  <c r="N379" i="1"/>
  <c r="L379" i="1"/>
  <c r="N372" i="1"/>
  <c r="L372" i="1"/>
  <c r="N371" i="1"/>
  <c r="L371" i="1"/>
  <c r="N400" i="1"/>
  <c r="L400" i="1"/>
  <c r="N368" i="1"/>
  <c r="L368" i="1"/>
  <c r="N413" i="1"/>
  <c r="L413" i="1"/>
  <c r="N387" i="1"/>
  <c r="L387" i="1"/>
  <c r="N417" i="1"/>
  <c r="L417" i="1"/>
  <c r="N425" i="1"/>
  <c r="L425" i="1"/>
  <c r="L370" i="1"/>
  <c r="N370" i="1"/>
  <c r="N352" i="1"/>
  <c r="L352" i="1"/>
  <c r="L416" i="1"/>
  <c r="N416" i="1"/>
  <c r="L404" i="1"/>
  <c r="N404" i="1"/>
  <c r="L402" i="1"/>
  <c r="N402" i="1"/>
  <c r="L366" i="1"/>
  <c r="N366" i="1"/>
  <c r="N395" i="1"/>
  <c r="L395" i="1"/>
  <c r="N359" i="1"/>
  <c r="L359" i="1"/>
  <c r="N383" i="1"/>
  <c r="L383" i="1"/>
  <c r="N364" i="1"/>
  <c r="L364" i="1"/>
  <c r="N360" i="1"/>
  <c r="L360" i="1"/>
  <c r="N275" i="1"/>
  <c r="L275" i="1"/>
  <c r="N421" i="1"/>
  <c r="L421" i="1"/>
  <c r="L354" i="1"/>
  <c r="N354" i="1"/>
  <c r="N399" i="1"/>
  <c r="L399" i="1"/>
  <c r="L420" i="1"/>
  <c r="N420" i="1"/>
  <c r="L386" i="1"/>
  <c r="N386" i="1"/>
  <c r="L382" i="1"/>
  <c r="N382" i="1"/>
  <c r="N356" i="1"/>
  <c r="L356" i="1"/>
  <c r="N355" i="1"/>
  <c r="L355" i="1"/>
  <c r="I276" i="2" l="1"/>
  <c r="K276" i="2"/>
  <c r="Z1" i="3" l="1"/>
  <c r="A135" i="3"/>
  <c r="B135" i="3"/>
  <c r="C135" i="3"/>
  <c r="D135" i="3"/>
  <c r="E135" i="3"/>
  <c r="F135" i="3"/>
  <c r="G135" i="3"/>
  <c r="H135" i="3"/>
  <c r="I135" i="3"/>
  <c r="J135" i="3"/>
  <c r="K135" i="3"/>
  <c r="L135" i="3"/>
  <c r="M135" i="3"/>
  <c r="N135" i="3"/>
  <c r="O135" i="3"/>
  <c r="P135" i="3"/>
  <c r="Q135" i="3"/>
  <c r="T135" i="3" s="1"/>
  <c r="R135" i="3"/>
  <c r="A136" i="3"/>
  <c r="B136" i="3"/>
  <c r="C136" i="3"/>
  <c r="D136" i="3"/>
  <c r="E136" i="3"/>
  <c r="F136" i="3"/>
  <c r="G136" i="3"/>
  <c r="H136" i="3"/>
  <c r="I136" i="3"/>
  <c r="J136" i="3"/>
  <c r="K136" i="3"/>
  <c r="L136" i="3"/>
  <c r="M136" i="3"/>
  <c r="N136" i="3"/>
  <c r="O136" i="3"/>
  <c r="P136" i="3"/>
  <c r="Q136" i="3"/>
  <c r="T136" i="3" s="1"/>
  <c r="R136" i="3"/>
  <c r="A137" i="3"/>
  <c r="B137" i="3"/>
  <c r="C137" i="3"/>
  <c r="D137" i="3"/>
  <c r="E137" i="3"/>
  <c r="F137" i="3"/>
  <c r="G137" i="3"/>
  <c r="H137" i="3"/>
  <c r="I137" i="3"/>
  <c r="J137" i="3"/>
  <c r="K137" i="3"/>
  <c r="L137" i="3"/>
  <c r="M137" i="3"/>
  <c r="N137" i="3"/>
  <c r="O137" i="3"/>
  <c r="P137" i="3"/>
  <c r="Q137" i="3"/>
  <c r="T137" i="3" s="1"/>
  <c r="R137" i="3"/>
  <c r="A138" i="3"/>
  <c r="B138" i="3"/>
  <c r="C138" i="3"/>
  <c r="D138" i="3"/>
  <c r="E138" i="3"/>
  <c r="F138" i="3"/>
  <c r="G138" i="3"/>
  <c r="H138" i="3"/>
  <c r="I138" i="3"/>
  <c r="J138" i="3"/>
  <c r="K138" i="3"/>
  <c r="L138" i="3"/>
  <c r="M138" i="3"/>
  <c r="N138" i="3"/>
  <c r="O138" i="3"/>
  <c r="P138" i="3"/>
  <c r="Q138" i="3"/>
  <c r="T138" i="3" s="1"/>
  <c r="R138" i="3"/>
  <c r="A139" i="3"/>
  <c r="B139" i="3"/>
  <c r="C139" i="3"/>
  <c r="D139" i="3"/>
  <c r="E139" i="3"/>
  <c r="F139" i="3"/>
  <c r="G139" i="3"/>
  <c r="H139" i="3"/>
  <c r="I139" i="3"/>
  <c r="J139" i="3"/>
  <c r="K139" i="3"/>
  <c r="L139" i="3"/>
  <c r="M139" i="3"/>
  <c r="N139" i="3"/>
  <c r="O139" i="3"/>
  <c r="P139" i="3"/>
  <c r="Q139" i="3"/>
  <c r="T139" i="3" s="1"/>
  <c r="R139" i="3"/>
  <c r="A140" i="3"/>
  <c r="B140" i="3"/>
  <c r="C140" i="3"/>
  <c r="D140" i="3"/>
  <c r="E140" i="3"/>
  <c r="F140" i="3"/>
  <c r="G140" i="3"/>
  <c r="H140" i="3"/>
  <c r="I140" i="3"/>
  <c r="J140" i="3"/>
  <c r="K140" i="3"/>
  <c r="L140" i="3"/>
  <c r="M140" i="3"/>
  <c r="N140" i="3"/>
  <c r="O140" i="3"/>
  <c r="P140" i="3"/>
  <c r="Q140" i="3"/>
  <c r="T140" i="3" s="1"/>
  <c r="R140" i="3"/>
  <c r="A141" i="3"/>
  <c r="B141" i="3"/>
  <c r="C141" i="3"/>
  <c r="D141" i="3"/>
  <c r="E141" i="3"/>
  <c r="F141" i="3"/>
  <c r="G141" i="3"/>
  <c r="H141" i="3"/>
  <c r="I141" i="3"/>
  <c r="J141" i="3"/>
  <c r="K141" i="3"/>
  <c r="L141" i="3"/>
  <c r="M141" i="3"/>
  <c r="N141" i="3"/>
  <c r="O141" i="3"/>
  <c r="P141" i="3"/>
  <c r="Q141" i="3"/>
  <c r="T141" i="3" s="1"/>
  <c r="R141" i="3"/>
  <c r="A142" i="3"/>
  <c r="B142" i="3"/>
  <c r="C142" i="3"/>
  <c r="D142" i="3"/>
  <c r="E142" i="3"/>
  <c r="F142" i="3"/>
  <c r="G142" i="3"/>
  <c r="H142" i="3"/>
  <c r="I142" i="3"/>
  <c r="J142" i="3"/>
  <c r="K142" i="3"/>
  <c r="L142" i="3"/>
  <c r="M142" i="3"/>
  <c r="N142" i="3"/>
  <c r="O142" i="3"/>
  <c r="P142" i="3"/>
  <c r="Q142" i="3"/>
  <c r="R142" i="3"/>
  <c r="A143" i="3"/>
  <c r="B143" i="3"/>
  <c r="C143" i="3"/>
  <c r="D143" i="3"/>
  <c r="E143" i="3"/>
  <c r="F143" i="3"/>
  <c r="G143" i="3"/>
  <c r="H143" i="3"/>
  <c r="I143" i="3"/>
  <c r="J143" i="3"/>
  <c r="K143" i="3"/>
  <c r="L143" i="3"/>
  <c r="M143" i="3"/>
  <c r="N143" i="3"/>
  <c r="O143" i="3"/>
  <c r="P143" i="3"/>
  <c r="Q143" i="3"/>
  <c r="T143" i="3" s="1"/>
  <c r="R143" i="3"/>
  <c r="A144" i="3"/>
  <c r="B144" i="3"/>
  <c r="C144" i="3"/>
  <c r="D144" i="3"/>
  <c r="E144" i="3"/>
  <c r="F144" i="3"/>
  <c r="G144" i="3"/>
  <c r="H144" i="3"/>
  <c r="I144" i="3"/>
  <c r="J144" i="3"/>
  <c r="K144" i="3"/>
  <c r="L144" i="3"/>
  <c r="M144" i="3"/>
  <c r="N144" i="3"/>
  <c r="O144" i="3"/>
  <c r="P144" i="3"/>
  <c r="Q144" i="3"/>
  <c r="T144" i="3" s="1"/>
  <c r="R144" i="3"/>
  <c r="A145" i="3"/>
  <c r="B145" i="3"/>
  <c r="C145" i="3"/>
  <c r="D145" i="3"/>
  <c r="E145" i="3"/>
  <c r="F145" i="3"/>
  <c r="G145" i="3"/>
  <c r="H145" i="3"/>
  <c r="J145" i="3"/>
  <c r="L145" i="3"/>
  <c r="M145" i="3"/>
  <c r="O145" i="3"/>
  <c r="A105" i="3"/>
  <c r="B105" i="3"/>
  <c r="C105" i="3"/>
  <c r="D105" i="3"/>
  <c r="E105" i="3"/>
  <c r="F105" i="3"/>
  <c r="G105" i="3"/>
  <c r="H105" i="3"/>
  <c r="I105" i="3"/>
  <c r="J105" i="3"/>
  <c r="K105" i="3"/>
  <c r="L105" i="3"/>
  <c r="M105" i="3"/>
  <c r="N105" i="3"/>
  <c r="O105" i="3"/>
  <c r="P105" i="3"/>
  <c r="Q105" i="3"/>
  <c r="R105" i="3"/>
  <c r="A106" i="3"/>
  <c r="B106" i="3"/>
  <c r="C106" i="3"/>
  <c r="D106" i="3"/>
  <c r="E106" i="3"/>
  <c r="F106" i="3"/>
  <c r="G106" i="3"/>
  <c r="H106" i="3"/>
  <c r="I106" i="3"/>
  <c r="J106" i="3"/>
  <c r="K106" i="3"/>
  <c r="L106" i="3"/>
  <c r="M106" i="3"/>
  <c r="N106" i="3"/>
  <c r="O106" i="3"/>
  <c r="P106" i="3"/>
  <c r="Q106" i="3"/>
  <c r="T106" i="3" s="1"/>
  <c r="R106" i="3"/>
  <c r="A107" i="3"/>
  <c r="B107" i="3"/>
  <c r="C107" i="3"/>
  <c r="D107" i="3"/>
  <c r="E107" i="3"/>
  <c r="F107" i="3"/>
  <c r="G107" i="3"/>
  <c r="H107" i="3"/>
  <c r="I107" i="3"/>
  <c r="J107" i="3"/>
  <c r="K107" i="3"/>
  <c r="L107" i="3"/>
  <c r="M107" i="3"/>
  <c r="N107" i="3"/>
  <c r="O107" i="3"/>
  <c r="P107" i="3"/>
  <c r="Q107" i="3"/>
  <c r="T107" i="3" s="1"/>
  <c r="R107" i="3"/>
  <c r="A108" i="3"/>
  <c r="B108" i="3"/>
  <c r="C108" i="3"/>
  <c r="D108" i="3"/>
  <c r="E108" i="3"/>
  <c r="F108" i="3"/>
  <c r="G108" i="3"/>
  <c r="H108" i="3"/>
  <c r="I108" i="3"/>
  <c r="J108" i="3"/>
  <c r="K108" i="3"/>
  <c r="L108" i="3"/>
  <c r="M108" i="3"/>
  <c r="N108" i="3"/>
  <c r="O108" i="3"/>
  <c r="P108" i="3"/>
  <c r="Q108" i="3"/>
  <c r="T108" i="3" s="1"/>
  <c r="R108" i="3"/>
  <c r="A109" i="3"/>
  <c r="B109" i="3"/>
  <c r="C109" i="3"/>
  <c r="D109" i="3"/>
  <c r="E109" i="3"/>
  <c r="F109" i="3"/>
  <c r="G109" i="3"/>
  <c r="H109" i="3"/>
  <c r="I109" i="3"/>
  <c r="J109" i="3"/>
  <c r="K109" i="3"/>
  <c r="L109" i="3"/>
  <c r="M109" i="3"/>
  <c r="N109" i="3"/>
  <c r="O109" i="3"/>
  <c r="P109" i="3"/>
  <c r="Q109" i="3"/>
  <c r="T109" i="3" s="1"/>
  <c r="R109" i="3"/>
  <c r="A110" i="3"/>
  <c r="B110" i="3"/>
  <c r="C110" i="3"/>
  <c r="D110" i="3"/>
  <c r="E110" i="3"/>
  <c r="F110" i="3"/>
  <c r="G110" i="3"/>
  <c r="H110" i="3"/>
  <c r="I110" i="3"/>
  <c r="J110" i="3"/>
  <c r="K110" i="3"/>
  <c r="L110" i="3"/>
  <c r="M110" i="3"/>
  <c r="N110" i="3"/>
  <c r="O110" i="3"/>
  <c r="P110" i="3"/>
  <c r="Q110" i="3"/>
  <c r="T110" i="3" s="1"/>
  <c r="R110" i="3"/>
  <c r="A111" i="3"/>
  <c r="B111" i="3"/>
  <c r="C111" i="3"/>
  <c r="D111" i="3"/>
  <c r="E111" i="3"/>
  <c r="F111" i="3"/>
  <c r="G111" i="3"/>
  <c r="H111" i="3"/>
  <c r="I111" i="3"/>
  <c r="J111" i="3"/>
  <c r="K111" i="3"/>
  <c r="L111" i="3"/>
  <c r="M111" i="3"/>
  <c r="N111" i="3"/>
  <c r="O111" i="3"/>
  <c r="P111" i="3"/>
  <c r="Q111" i="3"/>
  <c r="T111" i="3" s="1"/>
  <c r="R111" i="3"/>
  <c r="A112" i="3"/>
  <c r="B112" i="3"/>
  <c r="C112" i="3"/>
  <c r="D112" i="3"/>
  <c r="E112" i="3"/>
  <c r="F112" i="3"/>
  <c r="G112" i="3"/>
  <c r="H112" i="3"/>
  <c r="I112" i="3"/>
  <c r="J112" i="3"/>
  <c r="K112" i="3"/>
  <c r="L112" i="3"/>
  <c r="M112" i="3"/>
  <c r="N112" i="3"/>
  <c r="O112" i="3"/>
  <c r="P112" i="3"/>
  <c r="Q112" i="3"/>
  <c r="T112" i="3" s="1"/>
  <c r="R112" i="3"/>
  <c r="A113" i="3"/>
  <c r="B113" i="3"/>
  <c r="C113" i="3"/>
  <c r="D113" i="3"/>
  <c r="E113" i="3"/>
  <c r="F113" i="3"/>
  <c r="G113" i="3"/>
  <c r="H113" i="3"/>
  <c r="I113" i="3"/>
  <c r="J113" i="3"/>
  <c r="K113" i="3"/>
  <c r="L113" i="3"/>
  <c r="M113" i="3"/>
  <c r="N113" i="3"/>
  <c r="O113" i="3"/>
  <c r="P113" i="3"/>
  <c r="Q113" i="3"/>
  <c r="T113" i="3" s="1"/>
  <c r="R113" i="3"/>
  <c r="A114" i="3"/>
  <c r="B114" i="3"/>
  <c r="C114" i="3"/>
  <c r="D114" i="3"/>
  <c r="E114" i="3"/>
  <c r="F114" i="3"/>
  <c r="G114" i="3"/>
  <c r="H114" i="3"/>
  <c r="I114" i="3"/>
  <c r="J114" i="3"/>
  <c r="K114" i="3"/>
  <c r="L114" i="3"/>
  <c r="M114" i="3"/>
  <c r="N114" i="3"/>
  <c r="O114" i="3"/>
  <c r="P114" i="3"/>
  <c r="Q114" i="3"/>
  <c r="T114" i="3" s="1"/>
  <c r="R114" i="3"/>
  <c r="A115" i="3"/>
  <c r="B115" i="3"/>
  <c r="C115" i="3"/>
  <c r="D115" i="3"/>
  <c r="E115" i="3"/>
  <c r="F115" i="3"/>
  <c r="G115" i="3"/>
  <c r="H115" i="3"/>
  <c r="I115" i="3"/>
  <c r="J115" i="3"/>
  <c r="K115" i="3"/>
  <c r="L115" i="3"/>
  <c r="M115" i="3"/>
  <c r="N115" i="3"/>
  <c r="O115" i="3"/>
  <c r="P115" i="3"/>
  <c r="Q115" i="3"/>
  <c r="T115" i="3" s="1"/>
  <c r="R115" i="3"/>
  <c r="A116" i="3"/>
  <c r="B116" i="3"/>
  <c r="C116" i="3"/>
  <c r="D116" i="3"/>
  <c r="E116" i="3"/>
  <c r="F116" i="3"/>
  <c r="G116" i="3"/>
  <c r="H116" i="3"/>
  <c r="I116" i="3"/>
  <c r="J116" i="3"/>
  <c r="K116" i="3"/>
  <c r="L116" i="3"/>
  <c r="M116" i="3"/>
  <c r="N116" i="3"/>
  <c r="O116" i="3"/>
  <c r="P116" i="3"/>
  <c r="Q116" i="3"/>
  <c r="T116" i="3" s="1"/>
  <c r="R116" i="3"/>
  <c r="A117" i="3"/>
  <c r="B117" i="3"/>
  <c r="C117" i="3"/>
  <c r="D117" i="3"/>
  <c r="E117" i="3"/>
  <c r="F117" i="3"/>
  <c r="G117" i="3"/>
  <c r="H117" i="3"/>
  <c r="I117" i="3"/>
  <c r="J117" i="3"/>
  <c r="K117" i="3"/>
  <c r="L117" i="3"/>
  <c r="M117" i="3"/>
  <c r="N117" i="3"/>
  <c r="O117" i="3"/>
  <c r="P117" i="3"/>
  <c r="Q117" i="3"/>
  <c r="T117" i="3" s="1"/>
  <c r="R117" i="3"/>
  <c r="A118" i="3"/>
  <c r="B118" i="3"/>
  <c r="C118" i="3"/>
  <c r="D118" i="3"/>
  <c r="E118" i="3"/>
  <c r="F118" i="3"/>
  <c r="G118" i="3"/>
  <c r="H118" i="3"/>
  <c r="I118" i="3"/>
  <c r="J118" i="3"/>
  <c r="K118" i="3"/>
  <c r="L118" i="3"/>
  <c r="M118" i="3"/>
  <c r="N118" i="3"/>
  <c r="O118" i="3"/>
  <c r="P118" i="3"/>
  <c r="Q118" i="3"/>
  <c r="T118" i="3" s="1"/>
  <c r="R118" i="3"/>
  <c r="A119" i="3"/>
  <c r="B119" i="3"/>
  <c r="C119" i="3"/>
  <c r="D119" i="3"/>
  <c r="E119" i="3"/>
  <c r="F119" i="3"/>
  <c r="G119" i="3"/>
  <c r="H119" i="3"/>
  <c r="I119" i="3"/>
  <c r="J119" i="3"/>
  <c r="K119" i="3"/>
  <c r="L119" i="3"/>
  <c r="M119" i="3"/>
  <c r="N119" i="3"/>
  <c r="O119" i="3"/>
  <c r="P119" i="3"/>
  <c r="Q119" i="3"/>
  <c r="T119" i="3" s="1"/>
  <c r="R119" i="3"/>
  <c r="A120" i="3"/>
  <c r="B120" i="3"/>
  <c r="C120" i="3"/>
  <c r="D120" i="3"/>
  <c r="E120" i="3"/>
  <c r="F120" i="3"/>
  <c r="G120" i="3"/>
  <c r="H120" i="3"/>
  <c r="I120" i="3"/>
  <c r="J120" i="3"/>
  <c r="K120" i="3"/>
  <c r="L120" i="3"/>
  <c r="M120" i="3"/>
  <c r="N120" i="3"/>
  <c r="O120" i="3"/>
  <c r="P120" i="3"/>
  <c r="Q120" i="3"/>
  <c r="T120" i="3" s="1"/>
  <c r="R120" i="3"/>
  <c r="A121" i="3"/>
  <c r="B121" i="3"/>
  <c r="C121" i="3"/>
  <c r="D121" i="3"/>
  <c r="E121" i="3"/>
  <c r="F121" i="3"/>
  <c r="G121" i="3"/>
  <c r="H121" i="3"/>
  <c r="I121" i="3"/>
  <c r="J121" i="3"/>
  <c r="K121" i="3"/>
  <c r="L121" i="3"/>
  <c r="M121" i="3"/>
  <c r="N121" i="3"/>
  <c r="O121" i="3"/>
  <c r="P121" i="3"/>
  <c r="Q121" i="3"/>
  <c r="T121" i="3" s="1"/>
  <c r="R121" i="3"/>
  <c r="A122" i="3"/>
  <c r="B122" i="3"/>
  <c r="C122" i="3"/>
  <c r="D122" i="3"/>
  <c r="E122" i="3"/>
  <c r="F122" i="3"/>
  <c r="G122" i="3"/>
  <c r="H122" i="3"/>
  <c r="I122" i="3"/>
  <c r="J122" i="3"/>
  <c r="K122" i="3"/>
  <c r="L122" i="3"/>
  <c r="M122" i="3"/>
  <c r="N122" i="3"/>
  <c r="O122" i="3"/>
  <c r="P122" i="3"/>
  <c r="Q122" i="3"/>
  <c r="T122" i="3" s="1"/>
  <c r="R122" i="3"/>
  <c r="A123" i="3"/>
  <c r="B123" i="3"/>
  <c r="C123" i="3"/>
  <c r="D123" i="3"/>
  <c r="E123" i="3"/>
  <c r="F123" i="3"/>
  <c r="G123" i="3"/>
  <c r="H123" i="3"/>
  <c r="I123" i="3"/>
  <c r="J123" i="3"/>
  <c r="K123" i="3"/>
  <c r="L123" i="3"/>
  <c r="M123" i="3"/>
  <c r="N123" i="3"/>
  <c r="O123" i="3"/>
  <c r="P123" i="3"/>
  <c r="Q123" i="3"/>
  <c r="T123" i="3" s="1"/>
  <c r="R123" i="3"/>
  <c r="A124" i="3"/>
  <c r="B124" i="3"/>
  <c r="C124" i="3"/>
  <c r="D124" i="3"/>
  <c r="E124" i="3"/>
  <c r="F124" i="3"/>
  <c r="G124" i="3"/>
  <c r="H124" i="3"/>
  <c r="I124" i="3"/>
  <c r="J124" i="3"/>
  <c r="K124" i="3"/>
  <c r="L124" i="3"/>
  <c r="M124" i="3"/>
  <c r="N124" i="3"/>
  <c r="O124" i="3"/>
  <c r="P124" i="3"/>
  <c r="Q124" i="3"/>
  <c r="T124" i="3" s="1"/>
  <c r="R124" i="3"/>
  <c r="A125" i="3"/>
  <c r="B125" i="3"/>
  <c r="C125" i="3"/>
  <c r="D125" i="3"/>
  <c r="E125" i="3"/>
  <c r="F125" i="3"/>
  <c r="G125" i="3"/>
  <c r="H125" i="3"/>
  <c r="I125" i="3"/>
  <c r="J125" i="3"/>
  <c r="K125" i="3"/>
  <c r="L125" i="3"/>
  <c r="M125" i="3"/>
  <c r="N125" i="3"/>
  <c r="O125" i="3"/>
  <c r="P125" i="3"/>
  <c r="Q125" i="3"/>
  <c r="T125" i="3" s="1"/>
  <c r="R125" i="3"/>
  <c r="A126" i="3"/>
  <c r="B126" i="3"/>
  <c r="C126" i="3"/>
  <c r="D126" i="3"/>
  <c r="E126" i="3"/>
  <c r="F126" i="3"/>
  <c r="G126" i="3"/>
  <c r="H126" i="3"/>
  <c r="I126" i="3"/>
  <c r="J126" i="3"/>
  <c r="K126" i="3"/>
  <c r="L126" i="3"/>
  <c r="M126" i="3"/>
  <c r="N126" i="3"/>
  <c r="O126" i="3"/>
  <c r="P126" i="3"/>
  <c r="Q126" i="3"/>
  <c r="T126" i="3" s="1"/>
  <c r="R126" i="3"/>
  <c r="A127" i="3"/>
  <c r="B127" i="3"/>
  <c r="C127" i="3"/>
  <c r="D127" i="3"/>
  <c r="E127" i="3"/>
  <c r="F127" i="3"/>
  <c r="G127" i="3"/>
  <c r="H127" i="3"/>
  <c r="I127" i="3"/>
  <c r="J127" i="3"/>
  <c r="K127" i="3"/>
  <c r="L127" i="3"/>
  <c r="M127" i="3"/>
  <c r="N127" i="3"/>
  <c r="O127" i="3"/>
  <c r="P127" i="3"/>
  <c r="Q127" i="3"/>
  <c r="T127" i="3" s="1"/>
  <c r="R127" i="3"/>
  <c r="A128" i="3"/>
  <c r="B128" i="3"/>
  <c r="C128" i="3"/>
  <c r="D128" i="3"/>
  <c r="E128" i="3"/>
  <c r="F128" i="3"/>
  <c r="G128" i="3"/>
  <c r="H128" i="3"/>
  <c r="I128" i="3"/>
  <c r="J128" i="3"/>
  <c r="K128" i="3"/>
  <c r="L128" i="3"/>
  <c r="M128" i="3"/>
  <c r="N128" i="3"/>
  <c r="O128" i="3"/>
  <c r="P128" i="3"/>
  <c r="Q128" i="3"/>
  <c r="T128" i="3" s="1"/>
  <c r="R128" i="3"/>
  <c r="A129" i="3"/>
  <c r="B129" i="3"/>
  <c r="C129" i="3"/>
  <c r="D129" i="3"/>
  <c r="E129" i="3"/>
  <c r="F129" i="3"/>
  <c r="G129" i="3"/>
  <c r="H129" i="3"/>
  <c r="I129" i="3"/>
  <c r="J129" i="3"/>
  <c r="K129" i="3"/>
  <c r="L129" i="3"/>
  <c r="M129" i="3"/>
  <c r="N129" i="3"/>
  <c r="O129" i="3"/>
  <c r="P129" i="3"/>
  <c r="Q129" i="3"/>
  <c r="T129" i="3" s="1"/>
  <c r="R129" i="3"/>
  <c r="A130" i="3"/>
  <c r="B130" i="3"/>
  <c r="C130" i="3"/>
  <c r="D130" i="3"/>
  <c r="E130" i="3"/>
  <c r="F130" i="3"/>
  <c r="G130" i="3"/>
  <c r="H130" i="3"/>
  <c r="I130" i="3"/>
  <c r="J130" i="3"/>
  <c r="K130" i="3"/>
  <c r="L130" i="3"/>
  <c r="M130" i="3"/>
  <c r="N130" i="3"/>
  <c r="O130" i="3"/>
  <c r="P130" i="3"/>
  <c r="Q130" i="3"/>
  <c r="T130" i="3" s="1"/>
  <c r="R130" i="3"/>
  <c r="A131" i="3"/>
  <c r="B131" i="3"/>
  <c r="C131" i="3"/>
  <c r="D131" i="3"/>
  <c r="E131" i="3"/>
  <c r="F131" i="3"/>
  <c r="G131" i="3"/>
  <c r="H131" i="3"/>
  <c r="I131" i="3"/>
  <c r="J131" i="3"/>
  <c r="K131" i="3"/>
  <c r="L131" i="3"/>
  <c r="M131" i="3"/>
  <c r="N131" i="3"/>
  <c r="O131" i="3"/>
  <c r="P131" i="3"/>
  <c r="Q131" i="3"/>
  <c r="R131" i="3"/>
  <c r="A132" i="3"/>
  <c r="B132" i="3"/>
  <c r="C132" i="3"/>
  <c r="D132" i="3"/>
  <c r="E132" i="3"/>
  <c r="F132" i="3"/>
  <c r="G132" i="3"/>
  <c r="H132" i="3"/>
  <c r="I132" i="3"/>
  <c r="J132" i="3"/>
  <c r="K132" i="3"/>
  <c r="L132" i="3"/>
  <c r="M132" i="3"/>
  <c r="N132" i="3"/>
  <c r="O132" i="3"/>
  <c r="P132" i="3"/>
  <c r="Q132" i="3"/>
  <c r="R132" i="3"/>
  <c r="A133" i="3"/>
  <c r="B133" i="3"/>
  <c r="C133" i="3"/>
  <c r="D133" i="3"/>
  <c r="E133" i="3"/>
  <c r="F133" i="3"/>
  <c r="G133" i="3"/>
  <c r="H133" i="3"/>
  <c r="I133" i="3"/>
  <c r="J133" i="3"/>
  <c r="K133" i="3"/>
  <c r="L133" i="3"/>
  <c r="M133" i="3"/>
  <c r="N133" i="3"/>
  <c r="O133" i="3"/>
  <c r="P133" i="3"/>
  <c r="Q133" i="3"/>
  <c r="R133" i="3"/>
  <c r="A134" i="3"/>
  <c r="B134" i="3"/>
  <c r="C134" i="3"/>
  <c r="D134" i="3"/>
  <c r="E134" i="3"/>
  <c r="F134" i="3"/>
  <c r="G134" i="3"/>
  <c r="H134" i="3"/>
  <c r="I134" i="3"/>
  <c r="J134" i="3"/>
  <c r="K134" i="3"/>
  <c r="L134" i="3"/>
  <c r="M134" i="3"/>
  <c r="N134" i="3"/>
  <c r="O134" i="3"/>
  <c r="P134" i="3"/>
  <c r="Q134" i="3"/>
  <c r="R134" i="3"/>
  <c r="A94" i="3"/>
  <c r="B94" i="3"/>
  <c r="C94" i="3"/>
  <c r="D94" i="3"/>
  <c r="E94" i="3"/>
  <c r="F94" i="3"/>
  <c r="G94" i="3"/>
  <c r="H94" i="3"/>
  <c r="I94" i="3"/>
  <c r="J94" i="3"/>
  <c r="K94" i="3"/>
  <c r="L94" i="3"/>
  <c r="M94" i="3"/>
  <c r="N94" i="3"/>
  <c r="O94" i="3"/>
  <c r="P94" i="3"/>
  <c r="Q94" i="3"/>
  <c r="R94" i="3"/>
  <c r="A95" i="3"/>
  <c r="B95" i="3"/>
  <c r="C95" i="3"/>
  <c r="D95" i="3"/>
  <c r="E95" i="3"/>
  <c r="F95" i="3"/>
  <c r="G95" i="3"/>
  <c r="H95" i="3"/>
  <c r="I95" i="3"/>
  <c r="J95" i="3"/>
  <c r="K95" i="3"/>
  <c r="L95" i="3"/>
  <c r="M95" i="3"/>
  <c r="N95" i="3"/>
  <c r="O95" i="3"/>
  <c r="P95" i="3"/>
  <c r="Q95" i="3"/>
  <c r="R95" i="3"/>
  <c r="A96" i="3"/>
  <c r="B96" i="3"/>
  <c r="C96" i="3"/>
  <c r="D96" i="3"/>
  <c r="E96" i="3"/>
  <c r="F96" i="3"/>
  <c r="G96" i="3"/>
  <c r="H96" i="3"/>
  <c r="I96" i="3"/>
  <c r="J96" i="3"/>
  <c r="K96" i="3"/>
  <c r="L96" i="3"/>
  <c r="M96" i="3"/>
  <c r="N96" i="3"/>
  <c r="O96" i="3"/>
  <c r="P96" i="3"/>
  <c r="Q96" i="3"/>
  <c r="R96" i="3"/>
  <c r="A97" i="3"/>
  <c r="B97" i="3"/>
  <c r="C97" i="3"/>
  <c r="D97" i="3"/>
  <c r="E97" i="3"/>
  <c r="F97" i="3"/>
  <c r="G97" i="3"/>
  <c r="H97" i="3"/>
  <c r="I97" i="3"/>
  <c r="J97" i="3"/>
  <c r="K97" i="3"/>
  <c r="L97" i="3"/>
  <c r="M97" i="3"/>
  <c r="N97" i="3"/>
  <c r="O97" i="3"/>
  <c r="P97" i="3"/>
  <c r="Q97" i="3"/>
  <c r="R97" i="3"/>
  <c r="A98" i="3"/>
  <c r="B98" i="3"/>
  <c r="C98" i="3"/>
  <c r="D98" i="3"/>
  <c r="E98" i="3"/>
  <c r="F98" i="3"/>
  <c r="G98" i="3"/>
  <c r="H98" i="3"/>
  <c r="I98" i="3"/>
  <c r="J98" i="3"/>
  <c r="K98" i="3"/>
  <c r="L98" i="3"/>
  <c r="M98" i="3"/>
  <c r="N98" i="3"/>
  <c r="O98" i="3"/>
  <c r="P98" i="3"/>
  <c r="Q98" i="3"/>
  <c r="R98" i="3"/>
  <c r="A99" i="3"/>
  <c r="B99" i="3"/>
  <c r="C99" i="3"/>
  <c r="D99" i="3"/>
  <c r="E99" i="3"/>
  <c r="F99" i="3"/>
  <c r="G99" i="3"/>
  <c r="H99" i="3"/>
  <c r="I99" i="3"/>
  <c r="J99" i="3"/>
  <c r="K99" i="3"/>
  <c r="L99" i="3"/>
  <c r="M99" i="3"/>
  <c r="N99" i="3"/>
  <c r="O99" i="3"/>
  <c r="P99" i="3"/>
  <c r="Q99" i="3"/>
  <c r="T99" i="3" s="1"/>
  <c r="R99" i="3"/>
  <c r="A100" i="3"/>
  <c r="B100" i="3"/>
  <c r="C100" i="3"/>
  <c r="D100" i="3"/>
  <c r="E100" i="3"/>
  <c r="F100" i="3"/>
  <c r="G100" i="3"/>
  <c r="H100" i="3"/>
  <c r="I100" i="3"/>
  <c r="J100" i="3"/>
  <c r="K100" i="3"/>
  <c r="L100" i="3"/>
  <c r="M100" i="3"/>
  <c r="N100" i="3"/>
  <c r="O100" i="3"/>
  <c r="P100" i="3"/>
  <c r="Q100" i="3"/>
  <c r="R100" i="3"/>
  <c r="A101" i="3"/>
  <c r="B101" i="3"/>
  <c r="C101" i="3"/>
  <c r="D101" i="3"/>
  <c r="E101" i="3"/>
  <c r="F101" i="3"/>
  <c r="G101" i="3"/>
  <c r="H101" i="3"/>
  <c r="I101" i="3"/>
  <c r="J101" i="3"/>
  <c r="K101" i="3"/>
  <c r="L101" i="3"/>
  <c r="M101" i="3"/>
  <c r="N101" i="3"/>
  <c r="O101" i="3"/>
  <c r="P101" i="3"/>
  <c r="Q101" i="3"/>
  <c r="R101" i="3"/>
  <c r="A102" i="3"/>
  <c r="B102" i="3"/>
  <c r="C102" i="3"/>
  <c r="D102" i="3"/>
  <c r="E102" i="3"/>
  <c r="F102" i="3"/>
  <c r="G102" i="3"/>
  <c r="H102" i="3"/>
  <c r="I102" i="3"/>
  <c r="J102" i="3"/>
  <c r="K102" i="3"/>
  <c r="L102" i="3"/>
  <c r="M102" i="3"/>
  <c r="N102" i="3"/>
  <c r="O102" i="3"/>
  <c r="P102" i="3"/>
  <c r="Q102" i="3"/>
  <c r="R102" i="3"/>
  <c r="A103" i="3"/>
  <c r="B103" i="3"/>
  <c r="C103" i="3"/>
  <c r="D103" i="3"/>
  <c r="E103" i="3"/>
  <c r="F103" i="3"/>
  <c r="G103" i="3"/>
  <c r="H103" i="3"/>
  <c r="I103" i="3"/>
  <c r="J103" i="3"/>
  <c r="K103" i="3"/>
  <c r="L103" i="3"/>
  <c r="M103" i="3"/>
  <c r="N103" i="3"/>
  <c r="O103" i="3"/>
  <c r="P103" i="3"/>
  <c r="Q103" i="3"/>
  <c r="R103" i="3"/>
  <c r="A104" i="3"/>
  <c r="B104" i="3"/>
  <c r="C104" i="3"/>
  <c r="D104" i="3"/>
  <c r="E104" i="3"/>
  <c r="F104" i="3"/>
  <c r="G104" i="3"/>
  <c r="H104" i="3"/>
  <c r="I104" i="3"/>
  <c r="J104" i="3"/>
  <c r="K104" i="3"/>
  <c r="L104" i="3"/>
  <c r="M104" i="3"/>
  <c r="N104" i="3"/>
  <c r="O104" i="3"/>
  <c r="P104" i="3"/>
  <c r="Q104" i="3"/>
  <c r="R104" i="3"/>
  <c r="A82" i="3"/>
  <c r="B82" i="3"/>
  <c r="C82" i="3"/>
  <c r="D82" i="3"/>
  <c r="E82" i="3"/>
  <c r="F82" i="3"/>
  <c r="G82" i="3"/>
  <c r="H82" i="3"/>
  <c r="I82" i="3"/>
  <c r="O82" i="3"/>
  <c r="P82" i="3"/>
  <c r="R82" i="3"/>
  <c r="A83" i="3"/>
  <c r="B83" i="3"/>
  <c r="C83" i="3"/>
  <c r="D83" i="3"/>
  <c r="E83" i="3"/>
  <c r="F83" i="3"/>
  <c r="G83" i="3"/>
  <c r="H83" i="3"/>
  <c r="I83" i="3"/>
  <c r="O83" i="3"/>
  <c r="P83" i="3"/>
  <c r="R83" i="3"/>
  <c r="A84" i="3"/>
  <c r="B84" i="3"/>
  <c r="C84" i="3"/>
  <c r="D84" i="3"/>
  <c r="E84" i="3"/>
  <c r="F84" i="3"/>
  <c r="G84" i="3"/>
  <c r="H84" i="3"/>
  <c r="I84" i="3"/>
  <c r="O84" i="3"/>
  <c r="P84" i="3"/>
  <c r="R84" i="3"/>
  <c r="A85" i="3"/>
  <c r="B85" i="3"/>
  <c r="C85" i="3"/>
  <c r="D85" i="3"/>
  <c r="E85" i="3"/>
  <c r="F85" i="3"/>
  <c r="G85" i="3"/>
  <c r="H85" i="3"/>
  <c r="I85" i="3"/>
  <c r="J85" i="3"/>
  <c r="K85" i="3"/>
  <c r="L85" i="3"/>
  <c r="M85" i="3"/>
  <c r="N85" i="3"/>
  <c r="O85" i="3"/>
  <c r="P85" i="3"/>
  <c r="Q85" i="3"/>
  <c r="T85" i="3" s="1"/>
  <c r="R85" i="3"/>
  <c r="A86" i="3"/>
  <c r="B86" i="3"/>
  <c r="C86" i="3"/>
  <c r="D86" i="3"/>
  <c r="E86" i="3"/>
  <c r="F86" i="3"/>
  <c r="G86" i="3"/>
  <c r="H86" i="3"/>
  <c r="I86" i="3"/>
  <c r="J86" i="3"/>
  <c r="K86" i="3"/>
  <c r="L86" i="3"/>
  <c r="M86" i="3"/>
  <c r="N86" i="3"/>
  <c r="O86" i="3"/>
  <c r="P86" i="3"/>
  <c r="Q86" i="3"/>
  <c r="T86" i="3" s="1"/>
  <c r="R86" i="3"/>
  <c r="A87" i="3"/>
  <c r="B87" i="3"/>
  <c r="C87" i="3"/>
  <c r="D87" i="3"/>
  <c r="E87" i="3"/>
  <c r="F87" i="3"/>
  <c r="G87" i="3"/>
  <c r="H87" i="3"/>
  <c r="I87" i="3"/>
  <c r="J87" i="3"/>
  <c r="K87" i="3"/>
  <c r="L87" i="3"/>
  <c r="M87" i="3"/>
  <c r="N87" i="3"/>
  <c r="O87" i="3"/>
  <c r="P87" i="3"/>
  <c r="Q87" i="3"/>
  <c r="T87" i="3" s="1"/>
  <c r="R87" i="3"/>
  <c r="A88" i="3"/>
  <c r="B88" i="3"/>
  <c r="C88" i="3"/>
  <c r="D88" i="3"/>
  <c r="E88" i="3"/>
  <c r="F88" i="3"/>
  <c r="G88" i="3"/>
  <c r="H88" i="3"/>
  <c r="I88" i="3"/>
  <c r="J88" i="3"/>
  <c r="K88" i="3"/>
  <c r="L88" i="3"/>
  <c r="M88" i="3"/>
  <c r="N88" i="3"/>
  <c r="O88" i="3"/>
  <c r="P88" i="3"/>
  <c r="Q88" i="3"/>
  <c r="T88" i="3" s="1"/>
  <c r="R88" i="3"/>
  <c r="A89" i="3"/>
  <c r="B89" i="3"/>
  <c r="C89" i="3"/>
  <c r="D89" i="3"/>
  <c r="E89" i="3"/>
  <c r="F89" i="3"/>
  <c r="G89" i="3"/>
  <c r="H89" i="3"/>
  <c r="I89" i="3"/>
  <c r="J89" i="3"/>
  <c r="K89" i="3"/>
  <c r="L89" i="3"/>
  <c r="M89" i="3"/>
  <c r="N89" i="3"/>
  <c r="O89" i="3"/>
  <c r="P89" i="3"/>
  <c r="Q89" i="3"/>
  <c r="T89" i="3" s="1"/>
  <c r="R89" i="3"/>
  <c r="A90" i="3"/>
  <c r="B90" i="3"/>
  <c r="C90" i="3"/>
  <c r="D90" i="3"/>
  <c r="E90" i="3"/>
  <c r="F90" i="3"/>
  <c r="G90" i="3"/>
  <c r="H90" i="3"/>
  <c r="I90" i="3"/>
  <c r="J90" i="3"/>
  <c r="K90" i="3"/>
  <c r="L90" i="3"/>
  <c r="M90" i="3"/>
  <c r="N90" i="3"/>
  <c r="O90" i="3"/>
  <c r="P90" i="3"/>
  <c r="Q90" i="3"/>
  <c r="T90" i="3" s="1"/>
  <c r="R90" i="3"/>
  <c r="A91" i="3"/>
  <c r="B91" i="3"/>
  <c r="C91" i="3"/>
  <c r="D91" i="3"/>
  <c r="E91" i="3"/>
  <c r="F91" i="3"/>
  <c r="G91" i="3"/>
  <c r="H91" i="3"/>
  <c r="I91" i="3"/>
  <c r="J91" i="3"/>
  <c r="K91" i="3"/>
  <c r="L91" i="3"/>
  <c r="M91" i="3"/>
  <c r="N91" i="3"/>
  <c r="O91" i="3"/>
  <c r="P91" i="3"/>
  <c r="Q91" i="3"/>
  <c r="T91" i="3" s="1"/>
  <c r="R91" i="3"/>
  <c r="A92" i="3"/>
  <c r="B92" i="3"/>
  <c r="C92" i="3"/>
  <c r="D92" i="3"/>
  <c r="E92" i="3"/>
  <c r="F92" i="3"/>
  <c r="G92" i="3"/>
  <c r="H92" i="3"/>
  <c r="I92" i="3"/>
  <c r="J92" i="3"/>
  <c r="K92" i="3"/>
  <c r="L92" i="3"/>
  <c r="M92" i="3"/>
  <c r="N92" i="3"/>
  <c r="O92" i="3"/>
  <c r="P92" i="3"/>
  <c r="Q92" i="3"/>
  <c r="T92" i="3" s="1"/>
  <c r="R92" i="3"/>
  <c r="A93" i="3"/>
  <c r="B93" i="3"/>
  <c r="C93" i="3"/>
  <c r="D93" i="3"/>
  <c r="E93" i="3"/>
  <c r="F93" i="3"/>
  <c r="G93" i="3"/>
  <c r="H93" i="3"/>
  <c r="I93" i="3"/>
  <c r="J93" i="3"/>
  <c r="K93" i="3"/>
  <c r="L93" i="3"/>
  <c r="M93" i="3"/>
  <c r="N93" i="3"/>
  <c r="O93" i="3"/>
  <c r="P93" i="3"/>
  <c r="Q93" i="3"/>
  <c r="T93" i="3" s="1"/>
  <c r="R93" i="3"/>
  <c r="A72" i="3"/>
  <c r="B72" i="3"/>
  <c r="C72" i="3"/>
  <c r="D72" i="3"/>
  <c r="E72" i="3"/>
  <c r="F72" i="3"/>
  <c r="G72" i="3"/>
  <c r="H72" i="3"/>
  <c r="I72" i="3"/>
  <c r="O72" i="3"/>
  <c r="P72" i="3"/>
  <c r="R72" i="3"/>
  <c r="A73" i="3"/>
  <c r="B73" i="3"/>
  <c r="C73" i="3"/>
  <c r="D73" i="3"/>
  <c r="E73" i="3"/>
  <c r="F73" i="3"/>
  <c r="G73" i="3"/>
  <c r="H73" i="3"/>
  <c r="I73" i="3"/>
  <c r="O73" i="3"/>
  <c r="P73" i="3"/>
  <c r="R73" i="3"/>
  <c r="A74" i="3"/>
  <c r="B74" i="3"/>
  <c r="C74" i="3"/>
  <c r="D74" i="3"/>
  <c r="E74" i="3"/>
  <c r="F74" i="3"/>
  <c r="G74" i="3"/>
  <c r="H74" i="3"/>
  <c r="I74" i="3"/>
  <c r="O74" i="3"/>
  <c r="P74" i="3"/>
  <c r="R74" i="3"/>
  <c r="A75" i="3"/>
  <c r="B75" i="3"/>
  <c r="C75" i="3"/>
  <c r="D75" i="3"/>
  <c r="E75" i="3"/>
  <c r="F75" i="3"/>
  <c r="G75" i="3"/>
  <c r="H75" i="3"/>
  <c r="I75" i="3"/>
  <c r="O75" i="3"/>
  <c r="P75" i="3"/>
  <c r="R75" i="3"/>
  <c r="A76" i="3"/>
  <c r="B76" i="3"/>
  <c r="C76" i="3"/>
  <c r="D76" i="3"/>
  <c r="E76" i="3"/>
  <c r="F76" i="3"/>
  <c r="G76" i="3"/>
  <c r="H76" i="3"/>
  <c r="I76" i="3"/>
  <c r="O76" i="3"/>
  <c r="P76" i="3"/>
  <c r="R76" i="3"/>
  <c r="A77" i="3"/>
  <c r="B77" i="3"/>
  <c r="C77" i="3"/>
  <c r="D77" i="3"/>
  <c r="E77" i="3"/>
  <c r="F77" i="3"/>
  <c r="G77" i="3"/>
  <c r="H77" i="3"/>
  <c r="I77" i="3"/>
  <c r="O77" i="3"/>
  <c r="P77" i="3"/>
  <c r="R77" i="3"/>
  <c r="A78" i="3"/>
  <c r="B78" i="3"/>
  <c r="C78" i="3"/>
  <c r="D78" i="3"/>
  <c r="E78" i="3"/>
  <c r="F78" i="3"/>
  <c r="G78" i="3"/>
  <c r="H78" i="3"/>
  <c r="I78" i="3"/>
  <c r="O78" i="3"/>
  <c r="P78" i="3"/>
  <c r="R78" i="3"/>
  <c r="A79" i="3"/>
  <c r="B79" i="3"/>
  <c r="C79" i="3"/>
  <c r="D79" i="3"/>
  <c r="E79" i="3"/>
  <c r="F79" i="3"/>
  <c r="G79" i="3"/>
  <c r="H79" i="3"/>
  <c r="I79" i="3"/>
  <c r="O79" i="3"/>
  <c r="P79" i="3"/>
  <c r="R79" i="3"/>
  <c r="A80" i="3"/>
  <c r="B80" i="3"/>
  <c r="C80" i="3"/>
  <c r="D80" i="3"/>
  <c r="E80" i="3"/>
  <c r="F80" i="3"/>
  <c r="G80" i="3"/>
  <c r="H80" i="3"/>
  <c r="I80" i="3"/>
  <c r="O80" i="3"/>
  <c r="P80" i="3"/>
  <c r="R80" i="3"/>
  <c r="A81" i="3"/>
  <c r="B81" i="3"/>
  <c r="C81" i="3"/>
  <c r="D81" i="3"/>
  <c r="E81" i="3"/>
  <c r="F81" i="3"/>
  <c r="G81" i="3"/>
  <c r="H81" i="3"/>
  <c r="I81" i="3"/>
  <c r="O81" i="3"/>
  <c r="P81" i="3"/>
  <c r="R81" i="3"/>
  <c r="A64" i="3"/>
  <c r="B64" i="3"/>
  <c r="C64" i="3"/>
  <c r="D64" i="3"/>
  <c r="E64" i="3"/>
  <c r="F64" i="3"/>
  <c r="G64" i="3"/>
  <c r="H64" i="3"/>
  <c r="I64" i="3"/>
  <c r="O64" i="3"/>
  <c r="P64" i="3"/>
  <c r="R64" i="3"/>
  <c r="A65" i="3"/>
  <c r="B65" i="3"/>
  <c r="C65" i="3"/>
  <c r="D65" i="3"/>
  <c r="E65" i="3"/>
  <c r="F65" i="3"/>
  <c r="G65" i="3"/>
  <c r="H65" i="3"/>
  <c r="I65" i="3"/>
  <c r="O65" i="3"/>
  <c r="P65" i="3"/>
  <c r="R65" i="3"/>
  <c r="A66" i="3"/>
  <c r="B66" i="3"/>
  <c r="C66" i="3"/>
  <c r="D66" i="3"/>
  <c r="E66" i="3"/>
  <c r="F66" i="3"/>
  <c r="G66" i="3"/>
  <c r="H66" i="3"/>
  <c r="I66" i="3"/>
  <c r="O66" i="3"/>
  <c r="P66" i="3"/>
  <c r="R66" i="3"/>
  <c r="A67" i="3"/>
  <c r="B67" i="3"/>
  <c r="C67" i="3"/>
  <c r="D67" i="3"/>
  <c r="E67" i="3"/>
  <c r="F67" i="3"/>
  <c r="G67" i="3"/>
  <c r="H67" i="3"/>
  <c r="I67" i="3"/>
  <c r="O67" i="3"/>
  <c r="P67" i="3"/>
  <c r="R67" i="3"/>
  <c r="A68" i="3"/>
  <c r="B68" i="3"/>
  <c r="C68" i="3"/>
  <c r="D68" i="3"/>
  <c r="E68" i="3"/>
  <c r="F68" i="3"/>
  <c r="G68" i="3"/>
  <c r="H68" i="3"/>
  <c r="I68" i="3"/>
  <c r="O68" i="3"/>
  <c r="P68" i="3"/>
  <c r="R68" i="3"/>
  <c r="A69" i="3"/>
  <c r="B69" i="3"/>
  <c r="C69" i="3"/>
  <c r="D69" i="3"/>
  <c r="E69" i="3"/>
  <c r="F69" i="3"/>
  <c r="G69" i="3"/>
  <c r="H69" i="3"/>
  <c r="I69" i="3"/>
  <c r="O69" i="3"/>
  <c r="P69" i="3"/>
  <c r="R69" i="3"/>
  <c r="A70" i="3"/>
  <c r="B70" i="3"/>
  <c r="C70" i="3"/>
  <c r="D70" i="3"/>
  <c r="E70" i="3"/>
  <c r="F70" i="3"/>
  <c r="G70" i="3"/>
  <c r="H70" i="3"/>
  <c r="I70" i="3"/>
  <c r="O70" i="3"/>
  <c r="P70" i="3"/>
  <c r="R70" i="3"/>
  <c r="A71" i="3"/>
  <c r="B71" i="3"/>
  <c r="C71" i="3"/>
  <c r="D71" i="3"/>
  <c r="E71" i="3"/>
  <c r="F71" i="3"/>
  <c r="G71" i="3"/>
  <c r="H71" i="3"/>
  <c r="I71" i="3"/>
  <c r="O71" i="3"/>
  <c r="P71" i="3"/>
  <c r="R71" i="3"/>
  <c r="A54" i="3"/>
  <c r="B54" i="3"/>
  <c r="C54" i="3"/>
  <c r="D54" i="3"/>
  <c r="E54" i="3"/>
  <c r="F54" i="3"/>
  <c r="G54" i="3"/>
  <c r="H54" i="3"/>
  <c r="I54" i="3"/>
  <c r="O54" i="3"/>
  <c r="P54" i="3"/>
  <c r="R54" i="3"/>
  <c r="A55" i="3"/>
  <c r="B55" i="3"/>
  <c r="C55" i="3"/>
  <c r="D55" i="3"/>
  <c r="E55" i="3"/>
  <c r="F55" i="3"/>
  <c r="G55" i="3"/>
  <c r="H55" i="3"/>
  <c r="I55" i="3"/>
  <c r="O55" i="3"/>
  <c r="P55" i="3"/>
  <c r="R55" i="3"/>
  <c r="A56" i="3"/>
  <c r="B56" i="3"/>
  <c r="C56" i="3"/>
  <c r="D56" i="3"/>
  <c r="E56" i="3"/>
  <c r="F56" i="3"/>
  <c r="G56" i="3"/>
  <c r="H56" i="3"/>
  <c r="I56" i="3"/>
  <c r="O56" i="3"/>
  <c r="P56" i="3"/>
  <c r="R56" i="3"/>
  <c r="A57" i="3"/>
  <c r="B57" i="3"/>
  <c r="C57" i="3"/>
  <c r="D57" i="3"/>
  <c r="E57" i="3"/>
  <c r="F57" i="3"/>
  <c r="G57" i="3"/>
  <c r="H57" i="3"/>
  <c r="I57" i="3"/>
  <c r="O57" i="3"/>
  <c r="P57" i="3"/>
  <c r="R57" i="3"/>
  <c r="A58" i="3"/>
  <c r="B58" i="3"/>
  <c r="C58" i="3"/>
  <c r="D58" i="3"/>
  <c r="E58" i="3"/>
  <c r="F58" i="3"/>
  <c r="G58" i="3"/>
  <c r="H58" i="3"/>
  <c r="I58" i="3"/>
  <c r="O58" i="3"/>
  <c r="P58" i="3"/>
  <c r="R58" i="3"/>
  <c r="A59" i="3"/>
  <c r="B59" i="3"/>
  <c r="C59" i="3"/>
  <c r="D59" i="3"/>
  <c r="E59" i="3"/>
  <c r="F59" i="3"/>
  <c r="G59" i="3"/>
  <c r="H59" i="3"/>
  <c r="I59" i="3"/>
  <c r="O59" i="3"/>
  <c r="P59" i="3"/>
  <c r="R59" i="3"/>
  <c r="A60" i="3"/>
  <c r="B60" i="3"/>
  <c r="C60" i="3"/>
  <c r="D60" i="3"/>
  <c r="E60" i="3"/>
  <c r="F60" i="3"/>
  <c r="G60" i="3"/>
  <c r="H60" i="3"/>
  <c r="I60" i="3"/>
  <c r="O60" i="3"/>
  <c r="P60" i="3"/>
  <c r="R60" i="3"/>
  <c r="A61" i="3"/>
  <c r="B61" i="3"/>
  <c r="C61" i="3"/>
  <c r="D61" i="3"/>
  <c r="E61" i="3"/>
  <c r="F61" i="3"/>
  <c r="G61" i="3"/>
  <c r="H61" i="3"/>
  <c r="I61" i="3"/>
  <c r="O61" i="3"/>
  <c r="P61" i="3"/>
  <c r="R61" i="3"/>
  <c r="A62" i="3"/>
  <c r="B62" i="3"/>
  <c r="C62" i="3"/>
  <c r="D62" i="3"/>
  <c r="E62" i="3"/>
  <c r="F62" i="3"/>
  <c r="G62" i="3"/>
  <c r="H62" i="3"/>
  <c r="I62" i="3"/>
  <c r="O62" i="3"/>
  <c r="P62" i="3"/>
  <c r="R62" i="3"/>
  <c r="A63" i="3"/>
  <c r="B63" i="3"/>
  <c r="C63" i="3"/>
  <c r="D63" i="3"/>
  <c r="E63" i="3"/>
  <c r="F63" i="3"/>
  <c r="G63" i="3"/>
  <c r="H63" i="3"/>
  <c r="I63" i="3"/>
  <c r="O63" i="3"/>
  <c r="P63" i="3"/>
  <c r="R63" i="3"/>
  <c r="A45" i="3"/>
  <c r="B45" i="3"/>
  <c r="C45" i="3"/>
  <c r="D45" i="3"/>
  <c r="E45" i="3"/>
  <c r="F45" i="3"/>
  <c r="G45" i="3"/>
  <c r="H45" i="3"/>
  <c r="I45" i="3"/>
  <c r="O45" i="3"/>
  <c r="P45" i="3"/>
  <c r="R45" i="3"/>
  <c r="A46" i="3"/>
  <c r="B46" i="3"/>
  <c r="C46" i="3"/>
  <c r="D46" i="3"/>
  <c r="E46" i="3"/>
  <c r="F46" i="3"/>
  <c r="G46" i="3"/>
  <c r="H46" i="3"/>
  <c r="I46" i="3"/>
  <c r="O46" i="3"/>
  <c r="P46" i="3"/>
  <c r="R46" i="3"/>
  <c r="A47" i="3"/>
  <c r="B47" i="3"/>
  <c r="C47" i="3"/>
  <c r="D47" i="3"/>
  <c r="E47" i="3"/>
  <c r="F47" i="3"/>
  <c r="G47" i="3"/>
  <c r="H47" i="3"/>
  <c r="I47" i="3"/>
  <c r="O47" i="3"/>
  <c r="P47" i="3"/>
  <c r="R47" i="3"/>
  <c r="A48" i="3"/>
  <c r="B48" i="3"/>
  <c r="C48" i="3"/>
  <c r="D48" i="3"/>
  <c r="E48" i="3"/>
  <c r="F48" i="3"/>
  <c r="G48" i="3"/>
  <c r="H48" i="3"/>
  <c r="I48" i="3"/>
  <c r="O48" i="3"/>
  <c r="P48" i="3"/>
  <c r="R48" i="3"/>
  <c r="A49" i="3"/>
  <c r="B49" i="3"/>
  <c r="C49" i="3"/>
  <c r="D49" i="3"/>
  <c r="E49" i="3"/>
  <c r="F49" i="3"/>
  <c r="G49" i="3"/>
  <c r="H49" i="3"/>
  <c r="I49" i="3"/>
  <c r="O49" i="3"/>
  <c r="P49" i="3"/>
  <c r="R49" i="3"/>
  <c r="A50" i="3"/>
  <c r="B50" i="3"/>
  <c r="C50" i="3"/>
  <c r="D50" i="3"/>
  <c r="E50" i="3"/>
  <c r="F50" i="3"/>
  <c r="G50" i="3"/>
  <c r="H50" i="3"/>
  <c r="I50" i="3"/>
  <c r="O50" i="3"/>
  <c r="P50" i="3"/>
  <c r="R50" i="3"/>
  <c r="A51" i="3"/>
  <c r="B51" i="3"/>
  <c r="C51" i="3"/>
  <c r="D51" i="3"/>
  <c r="E51" i="3"/>
  <c r="F51" i="3"/>
  <c r="G51" i="3"/>
  <c r="H51" i="3"/>
  <c r="I51" i="3"/>
  <c r="O51" i="3"/>
  <c r="P51" i="3"/>
  <c r="R51" i="3"/>
  <c r="A52" i="3"/>
  <c r="B52" i="3"/>
  <c r="C52" i="3"/>
  <c r="D52" i="3"/>
  <c r="E52" i="3"/>
  <c r="F52" i="3"/>
  <c r="G52" i="3"/>
  <c r="H52" i="3"/>
  <c r="I52" i="3"/>
  <c r="O52" i="3"/>
  <c r="P52" i="3"/>
  <c r="R52" i="3"/>
  <c r="A53" i="3"/>
  <c r="B53" i="3"/>
  <c r="C53" i="3"/>
  <c r="D53" i="3"/>
  <c r="E53" i="3"/>
  <c r="F53" i="3"/>
  <c r="G53" i="3"/>
  <c r="H53" i="3"/>
  <c r="I53" i="3"/>
  <c r="O53" i="3"/>
  <c r="P53" i="3"/>
  <c r="R53" i="3"/>
  <c r="A31" i="3"/>
  <c r="B31" i="3"/>
  <c r="C31" i="3"/>
  <c r="D31" i="3"/>
  <c r="E31" i="3"/>
  <c r="F31" i="3"/>
  <c r="G31" i="3"/>
  <c r="H31" i="3"/>
  <c r="I31" i="3"/>
  <c r="O31" i="3"/>
  <c r="P31" i="3"/>
  <c r="R31" i="3"/>
  <c r="A32" i="3"/>
  <c r="B32" i="3"/>
  <c r="C32" i="3"/>
  <c r="D32" i="3"/>
  <c r="E32" i="3"/>
  <c r="F32" i="3"/>
  <c r="G32" i="3"/>
  <c r="H32" i="3"/>
  <c r="I32" i="3"/>
  <c r="O32" i="3"/>
  <c r="P32" i="3"/>
  <c r="R32" i="3"/>
  <c r="A33" i="3"/>
  <c r="B33" i="3"/>
  <c r="C33" i="3"/>
  <c r="D33" i="3"/>
  <c r="E33" i="3"/>
  <c r="F33" i="3"/>
  <c r="G33" i="3"/>
  <c r="H33" i="3"/>
  <c r="I33" i="3"/>
  <c r="O33" i="3"/>
  <c r="P33" i="3"/>
  <c r="R33" i="3"/>
  <c r="A34" i="3"/>
  <c r="B34" i="3"/>
  <c r="C34" i="3"/>
  <c r="D34" i="3"/>
  <c r="E34" i="3"/>
  <c r="F34" i="3"/>
  <c r="G34" i="3"/>
  <c r="H34" i="3"/>
  <c r="I34" i="3"/>
  <c r="O34" i="3"/>
  <c r="P34" i="3"/>
  <c r="R34" i="3"/>
  <c r="A35" i="3"/>
  <c r="B35" i="3"/>
  <c r="C35" i="3"/>
  <c r="D35" i="3"/>
  <c r="E35" i="3"/>
  <c r="F35" i="3"/>
  <c r="G35" i="3"/>
  <c r="H35" i="3"/>
  <c r="I35" i="3"/>
  <c r="O35" i="3"/>
  <c r="P35" i="3"/>
  <c r="R35" i="3"/>
  <c r="A36" i="3"/>
  <c r="B36" i="3"/>
  <c r="C36" i="3"/>
  <c r="D36" i="3"/>
  <c r="E36" i="3"/>
  <c r="F36" i="3"/>
  <c r="G36" i="3"/>
  <c r="H36" i="3"/>
  <c r="I36" i="3"/>
  <c r="O36" i="3"/>
  <c r="P36" i="3"/>
  <c r="R36" i="3"/>
  <c r="A37" i="3"/>
  <c r="B37" i="3"/>
  <c r="C37" i="3"/>
  <c r="D37" i="3"/>
  <c r="E37" i="3"/>
  <c r="F37" i="3"/>
  <c r="G37" i="3"/>
  <c r="H37" i="3"/>
  <c r="I37" i="3"/>
  <c r="O37" i="3"/>
  <c r="P37" i="3"/>
  <c r="R37" i="3"/>
  <c r="A38" i="3"/>
  <c r="B38" i="3"/>
  <c r="C38" i="3"/>
  <c r="D38" i="3"/>
  <c r="E38" i="3"/>
  <c r="F38" i="3"/>
  <c r="G38" i="3"/>
  <c r="H38" i="3"/>
  <c r="I38" i="3"/>
  <c r="O38" i="3"/>
  <c r="P38" i="3"/>
  <c r="R38" i="3"/>
  <c r="A39" i="3"/>
  <c r="B39" i="3"/>
  <c r="C39" i="3"/>
  <c r="D39" i="3"/>
  <c r="E39" i="3"/>
  <c r="F39" i="3"/>
  <c r="G39" i="3"/>
  <c r="H39" i="3"/>
  <c r="I39" i="3"/>
  <c r="O39" i="3"/>
  <c r="P39" i="3"/>
  <c r="R39" i="3"/>
  <c r="A40" i="3"/>
  <c r="B40" i="3"/>
  <c r="C40" i="3"/>
  <c r="D40" i="3"/>
  <c r="E40" i="3"/>
  <c r="F40" i="3"/>
  <c r="G40" i="3"/>
  <c r="H40" i="3"/>
  <c r="I40" i="3"/>
  <c r="O40" i="3"/>
  <c r="P40" i="3"/>
  <c r="R40" i="3"/>
  <c r="A41" i="3"/>
  <c r="B41" i="3"/>
  <c r="C41" i="3"/>
  <c r="D41" i="3"/>
  <c r="E41" i="3"/>
  <c r="F41" i="3"/>
  <c r="G41" i="3"/>
  <c r="H41" i="3"/>
  <c r="I41" i="3"/>
  <c r="O41" i="3"/>
  <c r="P41" i="3"/>
  <c r="R41" i="3"/>
  <c r="A42" i="3"/>
  <c r="B42" i="3"/>
  <c r="C42" i="3"/>
  <c r="D42" i="3"/>
  <c r="E42" i="3"/>
  <c r="F42" i="3"/>
  <c r="G42" i="3"/>
  <c r="H42" i="3"/>
  <c r="I42" i="3"/>
  <c r="O42" i="3"/>
  <c r="P42" i="3"/>
  <c r="R42" i="3"/>
  <c r="A43" i="3"/>
  <c r="B43" i="3"/>
  <c r="C43" i="3"/>
  <c r="D43" i="3"/>
  <c r="E43" i="3"/>
  <c r="F43" i="3"/>
  <c r="G43" i="3"/>
  <c r="H43" i="3"/>
  <c r="I43" i="3"/>
  <c r="O43" i="3"/>
  <c r="P43" i="3"/>
  <c r="R43" i="3"/>
  <c r="A44" i="3"/>
  <c r="B44" i="3"/>
  <c r="C44" i="3"/>
  <c r="D44" i="3"/>
  <c r="E44" i="3"/>
  <c r="F44" i="3"/>
  <c r="G44" i="3"/>
  <c r="H44" i="3"/>
  <c r="I44" i="3"/>
  <c r="O44" i="3"/>
  <c r="P44" i="3"/>
  <c r="R44" i="3"/>
  <c r="A2" i="3"/>
  <c r="B2" i="3"/>
  <c r="C2" i="3"/>
  <c r="D2" i="3"/>
  <c r="E2" i="3"/>
  <c r="F2" i="3"/>
  <c r="G2" i="3"/>
  <c r="H2" i="3"/>
  <c r="I2" i="3"/>
  <c r="O2" i="3"/>
  <c r="P2" i="3"/>
  <c r="R2" i="3"/>
  <c r="A3" i="3"/>
  <c r="B3" i="3"/>
  <c r="C3" i="3"/>
  <c r="D3" i="3"/>
  <c r="E3" i="3"/>
  <c r="F3" i="3"/>
  <c r="G3" i="3"/>
  <c r="H3" i="3"/>
  <c r="I3" i="3"/>
  <c r="O3" i="3"/>
  <c r="P3" i="3"/>
  <c r="R3" i="3"/>
  <c r="A4" i="3"/>
  <c r="B4" i="3"/>
  <c r="C4" i="3"/>
  <c r="D4" i="3"/>
  <c r="E4" i="3"/>
  <c r="F4" i="3"/>
  <c r="G4" i="3"/>
  <c r="H4" i="3"/>
  <c r="I4" i="3"/>
  <c r="O4" i="3"/>
  <c r="P4" i="3"/>
  <c r="R4" i="3"/>
  <c r="A5" i="3"/>
  <c r="B5" i="3"/>
  <c r="C5" i="3"/>
  <c r="D5" i="3"/>
  <c r="E5" i="3"/>
  <c r="F5" i="3"/>
  <c r="G5" i="3"/>
  <c r="H5" i="3"/>
  <c r="I5" i="3"/>
  <c r="O5" i="3"/>
  <c r="P5" i="3"/>
  <c r="R5" i="3"/>
  <c r="A6" i="3"/>
  <c r="B6" i="3"/>
  <c r="C6" i="3"/>
  <c r="D6" i="3"/>
  <c r="E6" i="3"/>
  <c r="F6" i="3"/>
  <c r="G6" i="3"/>
  <c r="H6" i="3"/>
  <c r="I6" i="3"/>
  <c r="O6" i="3"/>
  <c r="P6" i="3"/>
  <c r="R6" i="3"/>
  <c r="A7" i="3"/>
  <c r="B7" i="3"/>
  <c r="C7" i="3"/>
  <c r="D7" i="3"/>
  <c r="E7" i="3"/>
  <c r="F7" i="3"/>
  <c r="G7" i="3"/>
  <c r="H7" i="3"/>
  <c r="I7" i="3"/>
  <c r="O7" i="3"/>
  <c r="P7" i="3"/>
  <c r="R7" i="3"/>
  <c r="A8" i="3"/>
  <c r="B8" i="3"/>
  <c r="C8" i="3"/>
  <c r="D8" i="3"/>
  <c r="E8" i="3"/>
  <c r="F8" i="3"/>
  <c r="G8" i="3"/>
  <c r="H8" i="3"/>
  <c r="I8" i="3"/>
  <c r="O8" i="3"/>
  <c r="P8" i="3"/>
  <c r="R8" i="3"/>
  <c r="A9" i="3"/>
  <c r="B9" i="3"/>
  <c r="C9" i="3"/>
  <c r="D9" i="3"/>
  <c r="E9" i="3"/>
  <c r="F9" i="3"/>
  <c r="G9" i="3"/>
  <c r="H9" i="3"/>
  <c r="I9" i="3"/>
  <c r="O9" i="3"/>
  <c r="P9" i="3"/>
  <c r="R9" i="3"/>
  <c r="A10" i="3"/>
  <c r="B10" i="3"/>
  <c r="C10" i="3"/>
  <c r="D10" i="3"/>
  <c r="E10" i="3"/>
  <c r="F10" i="3"/>
  <c r="G10" i="3"/>
  <c r="H10" i="3"/>
  <c r="I10" i="3"/>
  <c r="O10" i="3"/>
  <c r="P10" i="3"/>
  <c r="R10" i="3"/>
  <c r="A11" i="3"/>
  <c r="B11" i="3"/>
  <c r="C11" i="3"/>
  <c r="D11" i="3"/>
  <c r="E11" i="3"/>
  <c r="F11" i="3"/>
  <c r="G11" i="3"/>
  <c r="H11" i="3"/>
  <c r="I11" i="3"/>
  <c r="O11" i="3"/>
  <c r="P11" i="3"/>
  <c r="R11" i="3"/>
  <c r="A12" i="3"/>
  <c r="B12" i="3"/>
  <c r="C12" i="3"/>
  <c r="D12" i="3"/>
  <c r="E12" i="3"/>
  <c r="F12" i="3"/>
  <c r="G12" i="3"/>
  <c r="H12" i="3"/>
  <c r="I12" i="3"/>
  <c r="O12" i="3"/>
  <c r="P12" i="3"/>
  <c r="R12" i="3"/>
  <c r="A13" i="3"/>
  <c r="B13" i="3"/>
  <c r="C13" i="3"/>
  <c r="D13" i="3"/>
  <c r="E13" i="3"/>
  <c r="F13" i="3"/>
  <c r="G13" i="3"/>
  <c r="H13" i="3"/>
  <c r="I13" i="3"/>
  <c r="O13" i="3"/>
  <c r="P13" i="3"/>
  <c r="R13" i="3"/>
  <c r="A14" i="3"/>
  <c r="B14" i="3"/>
  <c r="C14" i="3"/>
  <c r="D14" i="3"/>
  <c r="E14" i="3"/>
  <c r="F14" i="3"/>
  <c r="G14" i="3"/>
  <c r="H14" i="3"/>
  <c r="I14" i="3"/>
  <c r="O14" i="3"/>
  <c r="P14" i="3"/>
  <c r="R14" i="3"/>
  <c r="A15" i="3"/>
  <c r="B15" i="3"/>
  <c r="C15" i="3"/>
  <c r="D15" i="3"/>
  <c r="E15" i="3"/>
  <c r="F15" i="3"/>
  <c r="G15" i="3"/>
  <c r="H15" i="3"/>
  <c r="I15" i="3"/>
  <c r="O15" i="3"/>
  <c r="P15" i="3"/>
  <c r="R15" i="3"/>
  <c r="A16" i="3"/>
  <c r="B16" i="3"/>
  <c r="C16" i="3"/>
  <c r="D16" i="3"/>
  <c r="E16" i="3"/>
  <c r="F16" i="3"/>
  <c r="G16" i="3"/>
  <c r="H16" i="3"/>
  <c r="I16" i="3"/>
  <c r="O16" i="3"/>
  <c r="P16" i="3"/>
  <c r="R16" i="3"/>
  <c r="A17" i="3"/>
  <c r="B17" i="3"/>
  <c r="C17" i="3"/>
  <c r="D17" i="3"/>
  <c r="E17" i="3"/>
  <c r="F17" i="3"/>
  <c r="G17" i="3"/>
  <c r="H17" i="3"/>
  <c r="I17" i="3"/>
  <c r="O17" i="3"/>
  <c r="P17" i="3"/>
  <c r="R17" i="3"/>
  <c r="A18" i="3"/>
  <c r="B18" i="3"/>
  <c r="C18" i="3"/>
  <c r="D18" i="3"/>
  <c r="E18" i="3"/>
  <c r="F18" i="3"/>
  <c r="G18" i="3"/>
  <c r="H18" i="3"/>
  <c r="I18" i="3"/>
  <c r="O18" i="3"/>
  <c r="P18" i="3"/>
  <c r="R18" i="3"/>
  <c r="A19" i="3"/>
  <c r="B19" i="3"/>
  <c r="C19" i="3"/>
  <c r="D19" i="3"/>
  <c r="E19" i="3"/>
  <c r="F19" i="3"/>
  <c r="G19" i="3"/>
  <c r="H19" i="3"/>
  <c r="I19" i="3"/>
  <c r="O19" i="3"/>
  <c r="P19" i="3"/>
  <c r="R19" i="3"/>
  <c r="A20" i="3"/>
  <c r="B20" i="3"/>
  <c r="C20" i="3"/>
  <c r="D20" i="3"/>
  <c r="E20" i="3"/>
  <c r="F20" i="3"/>
  <c r="G20" i="3"/>
  <c r="H20" i="3"/>
  <c r="I20" i="3"/>
  <c r="O20" i="3"/>
  <c r="P20" i="3"/>
  <c r="R20" i="3"/>
  <c r="A21" i="3"/>
  <c r="B21" i="3"/>
  <c r="C21" i="3"/>
  <c r="D21" i="3"/>
  <c r="E21" i="3"/>
  <c r="F21" i="3"/>
  <c r="G21" i="3"/>
  <c r="H21" i="3"/>
  <c r="I21" i="3"/>
  <c r="O21" i="3"/>
  <c r="P21" i="3"/>
  <c r="R21" i="3"/>
  <c r="A22" i="3"/>
  <c r="B22" i="3"/>
  <c r="C22" i="3"/>
  <c r="D22" i="3"/>
  <c r="E22" i="3"/>
  <c r="F22" i="3"/>
  <c r="G22" i="3"/>
  <c r="H22" i="3"/>
  <c r="I22" i="3"/>
  <c r="O22" i="3"/>
  <c r="P22" i="3"/>
  <c r="R22" i="3"/>
  <c r="A23" i="3"/>
  <c r="B23" i="3"/>
  <c r="C23" i="3"/>
  <c r="D23" i="3"/>
  <c r="E23" i="3"/>
  <c r="F23" i="3"/>
  <c r="G23" i="3"/>
  <c r="H23" i="3"/>
  <c r="I23" i="3"/>
  <c r="O23" i="3"/>
  <c r="P23" i="3"/>
  <c r="R23" i="3"/>
  <c r="A24" i="3"/>
  <c r="B24" i="3"/>
  <c r="C24" i="3"/>
  <c r="D24" i="3"/>
  <c r="E24" i="3"/>
  <c r="F24" i="3"/>
  <c r="G24" i="3"/>
  <c r="H24" i="3"/>
  <c r="I24" i="3"/>
  <c r="O24" i="3"/>
  <c r="P24" i="3"/>
  <c r="R24" i="3"/>
  <c r="A25" i="3"/>
  <c r="B25" i="3"/>
  <c r="C25" i="3"/>
  <c r="D25" i="3"/>
  <c r="E25" i="3"/>
  <c r="F25" i="3"/>
  <c r="G25" i="3"/>
  <c r="H25" i="3"/>
  <c r="I25" i="3"/>
  <c r="O25" i="3"/>
  <c r="P25" i="3"/>
  <c r="R25" i="3"/>
  <c r="A26" i="3"/>
  <c r="B26" i="3"/>
  <c r="C26" i="3"/>
  <c r="D26" i="3"/>
  <c r="E26" i="3"/>
  <c r="F26" i="3"/>
  <c r="G26" i="3"/>
  <c r="H26" i="3"/>
  <c r="I26" i="3"/>
  <c r="O26" i="3"/>
  <c r="P26" i="3"/>
  <c r="R26" i="3"/>
  <c r="A27" i="3"/>
  <c r="B27" i="3"/>
  <c r="C27" i="3"/>
  <c r="D27" i="3"/>
  <c r="E27" i="3"/>
  <c r="F27" i="3"/>
  <c r="G27" i="3"/>
  <c r="H27" i="3"/>
  <c r="I27" i="3"/>
  <c r="O27" i="3"/>
  <c r="P27" i="3"/>
  <c r="R27" i="3"/>
  <c r="A28" i="3"/>
  <c r="B28" i="3"/>
  <c r="C28" i="3"/>
  <c r="D28" i="3"/>
  <c r="E28" i="3"/>
  <c r="F28" i="3"/>
  <c r="G28" i="3"/>
  <c r="H28" i="3"/>
  <c r="I28" i="3"/>
  <c r="O28" i="3"/>
  <c r="P28" i="3"/>
  <c r="R28" i="3"/>
  <c r="A29" i="3"/>
  <c r="B29" i="3"/>
  <c r="C29" i="3"/>
  <c r="D29" i="3"/>
  <c r="E29" i="3"/>
  <c r="F29" i="3"/>
  <c r="G29" i="3"/>
  <c r="H29" i="3"/>
  <c r="I29" i="3"/>
  <c r="O29" i="3"/>
  <c r="P29" i="3"/>
  <c r="R29" i="3"/>
  <c r="A30" i="3"/>
  <c r="B30" i="3"/>
  <c r="C30" i="3"/>
  <c r="D30" i="3"/>
  <c r="E30" i="3"/>
  <c r="F30" i="3"/>
  <c r="G30" i="3"/>
  <c r="H30" i="3"/>
  <c r="I30" i="3"/>
  <c r="O30" i="3"/>
  <c r="P30" i="3"/>
  <c r="R30" i="3"/>
  <c r="B1" i="3"/>
  <c r="C1" i="3"/>
  <c r="D1" i="3"/>
  <c r="E1" i="3"/>
  <c r="F1" i="3"/>
  <c r="G1" i="3"/>
  <c r="H1" i="3"/>
  <c r="I1" i="3"/>
  <c r="J1" i="3"/>
  <c r="K1" i="3"/>
  <c r="L1" i="3"/>
  <c r="M1" i="3"/>
  <c r="N1" i="3"/>
  <c r="O1" i="3"/>
  <c r="P1" i="3"/>
  <c r="Q1" i="3"/>
  <c r="R1" i="3"/>
  <c r="A1" i="3"/>
  <c r="T101" i="3" l="1"/>
  <c r="T97" i="3"/>
  <c r="T134" i="3"/>
  <c r="T103" i="3"/>
  <c r="T95" i="3"/>
  <c r="T132" i="3"/>
  <c r="T142" i="3"/>
  <c r="T102" i="3"/>
  <c r="T98" i="3"/>
  <c r="T94" i="3"/>
  <c r="T131" i="3"/>
  <c r="T104" i="3"/>
  <c r="T100" i="3"/>
  <c r="T96" i="3"/>
  <c r="T133" i="3"/>
  <c r="T105" i="3"/>
  <c r="I145" i="3"/>
  <c r="P145" i="3"/>
  <c r="R145" i="3"/>
  <c r="Q500" i="1" l="1"/>
  <c r="Q499" i="1"/>
  <c r="Q498" i="1"/>
  <c r="Q492" i="1"/>
  <c r="Q497" i="1"/>
  <c r="Q496" i="1"/>
  <c r="Q491" i="1"/>
  <c r="Q490" i="1"/>
  <c r="Q489" i="1"/>
  <c r="Q488" i="1"/>
  <c r="Q487" i="1"/>
  <c r="Q486" i="1"/>
  <c r="Q485" i="1"/>
  <c r="Q495" i="1"/>
  <c r="Q494" i="1"/>
  <c r="Q484" i="1"/>
  <c r="Q483" i="1"/>
  <c r="Q49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4" i="1"/>
  <c r="Q453" i="1"/>
  <c r="Q452" i="1"/>
  <c r="Q451" i="1"/>
  <c r="Q450" i="1"/>
  <c r="Q449" i="1"/>
  <c r="Q448" i="1"/>
  <c r="Q447" i="1"/>
  <c r="Q446" i="1"/>
  <c r="Q445" i="1"/>
  <c r="Q430" i="1"/>
  <c r="Q429" i="1"/>
  <c r="Q444" i="1"/>
  <c r="Q443" i="1"/>
  <c r="Q442" i="1"/>
  <c r="Q441" i="1"/>
  <c r="Q440" i="1"/>
  <c r="Q439" i="1"/>
  <c r="Q438" i="1"/>
  <c r="Q437" i="1"/>
  <c r="Q436" i="1"/>
  <c r="Q435" i="1"/>
  <c r="Q434" i="1"/>
  <c r="Q455" i="1"/>
  <c r="Q19" i="1"/>
  <c r="Q502" i="1"/>
  <c r="Q501" i="1"/>
  <c r="Q433" i="1"/>
  <c r="Q2" i="3" l="1"/>
  <c r="T2" i="3" s="1"/>
  <c r="J429" i="1"/>
  <c r="M429" i="1" s="1"/>
  <c r="Q3" i="3"/>
  <c r="T3" i="3" s="1"/>
  <c r="J451" i="1"/>
  <c r="M451" i="1" s="1"/>
  <c r="Q25" i="3"/>
  <c r="T25" i="3" s="1"/>
  <c r="J460" i="1"/>
  <c r="M460" i="1" s="1"/>
  <c r="Q34" i="3"/>
  <c r="T34" i="3" s="1"/>
  <c r="J468" i="1"/>
  <c r="M468" i="1" s="1"/>
  <c r="Q42" i="3"/>
  <c r="T42" i="3" s="1"/>
  <c r="J476" i="1"/>
  <c r="M476" i="1" s="1"/>
  <c r="Q50" i="3"/>
  <c r="T50" i="3" s="1"/>
  <c r="J483" i="1"/>
  <c r="M483" i="1" s="1"/>
  <c r="Q57" i="3"/>
  <c r="T57" i="3" s="1"/>
  <c r="J489" i="1"/>
  <c r="K489" i="1" s="1"/>
  <c r="K63" i="3" s="1"/>
  <c r="Q63" i="3"/>
  <c r="T63" i="3" s="1"/>
  <c r="J500" i="1"/>
  <c r="K500" i="1" s="1"/>
  <c r="Q74" i="3"/>
  <c r="J502" i="1"/>
  <c r="J76" i="3" s="1"/>
  <c r="Q76" i="3"/>
  <c r="J438" i="1"/>
  <c r="J12" i="3" s="1"/>
  <c r="Q12" i="3"/>
  <c r="T12" i="3" s="1"/>
  <c r="J430" i="1"/>
  <c r="Q4" i="3"/>
  <c r="T4" i="3" s="1"/>
  <c r="J452" i="1"/>
  <c r="J26" i="3" s="1"/>
  <c r="Q26" i="3"/>
  <c r="T26" i="3" s="1"/>
  <c r="J461" i="1"/>
  <c r="J35" i="3" s="1"/>
  <c r="Q35" i="3"/>
  <c r="T35" i="3" s="1"/>
  <c r="J469" i="1"/>
  <c r="Q43" i="3"/>
  <c r="T43" i="3" s="1"/>
  <c r="J477" i="1"/>
  <c r="J51" i="3" s="1"/>
  <c r="Q51" i="3"/>
  <c r="T51" i="3" s="1"/>
  <c r="J484" i="1"/>
  <c r="J58" i="3" s="1"/>
  <c r="Q58" i="3"/>
  <c r="T58" i="3" s="1"/>
  <c r="J490" i="1"/>
  <c r="J64" i="3" s="1"/>
  <c r="Q64" i="3"/>
  <c r="T64" i="3" s="1"/>
  <c r="M77" i="3"/>
  <c r="Q77" i="3"/>
  <c r="T77" i="3" s="1"/>
  <c r="J439" i="1"/>
  <c r="M439" i="1" s="1"/>
  <c r="Q13" i="3"/>
  <c r="T13" i="3" s="1"/>
  <c r="J445" i="1"/>
  <c r="M445" i="1" s="1"/>
  <c r="Q19" i="3"/>
  <c r="T19" i="3" s="1"/>
  <c r="J453" i="1"/>
  <c r="M453" i="1" s="1"/>
  <c r="Q27" i="3"/>
  <c r="T27" i="3" s="1"/>
  <c r="J462" i="1"/>
  <c r="M462" i="1" s="1"/>
  <c r="Q36" i="3"/>
  <c r="T36" i="3" s="1"/>
  <c r="J470" i="1"/>
  <c r="M470" i="1" s="1"/>
  <c r="Q44" i="3"/>
  <c r="T44" i="3" s="1"/>
  <c r="J478" i="1"/>
  <c r="M478" i="1" s="1"/>
  <c r="Q52" i="3"/>
  <c r="T52" i="3" s="1"/>
  <c r="J494" i="1"/>
  <c r="M494" i="1" s="1"/>
  <c r="Q68" i="3"/>
  <c r="T68" i="3" s="1"/>
  <c r="J491" i="1"/>
  <c r="J65" i="3" s="1"/>
  <c r="Q65" i="3"/>
  <c r="T65" i="3" s="1"/>
  <c r="J75" i="3"/>
  <c r="Q75" i="3"/>
  <c r="M79" i="3"/>
  <c r="Q79" i="3"/>
  <c r="T79" i="3" s="1"/>
  <c r="J78" i="3"/>
  <c r="Q78" i="3"/>
  <c r="T78" i="3" s="1"/>
  <c r="J80" i="3"/>
  <c r="Q80" i="3"/>
  <c r="T80" i="3" s="1"/>
  <c r="J440" i="1"/>
  <c r="Q14" i="3"/>
  <c r="T14" i="3" s="1"/>
  <c r="J446" i="1"/>
  <c r="J20" i="3" s="1"/>
  <c r="Q20" i="3"/>
  <c r="T20" i="3" s="1"/>
  <c r="J454" i="1"/>
  <c r="J28" i="3" s="1"/>
  <c r="Q28" i="3"/>
  <c r="T28" i="3" s="1"/>
  <c r="J463" i="1"/>
  <c r="J37" i="3" s="1"/>
  <c r="Q37" i="3"/>
  <c r="T37" i="3" s="1"/>
  <c r="J471" i="1"/>
  <c r="J45" i="3" s="1"/>
  <c r="Q45" i="3"/>
  <c r="T45" i="3" s="1"/>
  <c r="J479" i="1"/>
  <c r="J53" i="3" s="1"/>
  <c r="Q53" i="3"/>
  <c r="T53" i="3" s="1"/>
  <c r="J495" i="1"/>
  <c r="J69" i="3" s="1"/>
  <c r="Q69" i="3"/>
  <c r="T69" i="3" s="1"/>
  <c r="J496" i="1"/>
  <c r="J70" i="3" s="1"/>
  <c r="Q70" i="3"/>
  <c r="T70" i="3" s="1"/>
  <c r="J83" i="3"/>
  <c r="Q83" i="3"/>
  <c r="T83" i="3" s="1"/>
  <c r="J455" i="1"/>
  <c r="M455" i="1" s="1"/>
  <c r="Q29" i="3"/>
  <c r="T29" i="3" s="1"/>
  <c r="J441" i="1"/>
  <c r="M441" i="1" s="1"/>
  <c r="Q15" i="3"/>
  <c r="T15" i="3" s="1"/>
  <c r="J447" i="1"/>
  <c r="M447" i="1" s="1"/>
  <c r="Q21" i="3"/>
  <c r="T21" i="3" s="1"/>
  <c r="J456" i="1"/>
  <c r="M456" i="1" s="1"/>
  <c r="Q30" i="3"/>
  <c r="T30" i="3" s="1"/>
  <c r="J464" i="1"/>
  <c r="M464" i="1" s="1"/>
  <c r="Q38" i="3"/>
  <c r="T38" i="3" s="1"/>
  <c r="J472" i="1"/>
  <c r="M472" i="1" s="1"/>
  <c r="Q46" i="3"/>
  <c r="J480" i="1"/>
  <c r="M480" i="1" s="1"/>
  <c r="Q54" i="3"/>
  <c r="T54" i="3" s="1"/>
  <c r="J485" i="1"/>
  <c r="K485" i="1" s="1"/>
  <c r="K59" i="3" s="1"/>
  <c r="Q59" i="3"/>
  <c r="T59" i="3" s="1"/>
  <c r="J497" i="1"/>
  <c r="K497" i="1" s="1"/>
  <c r="K71" i="3" s="1"/>
  <c r="Q71" i="3"/>
  <c r="T71" i="3" s="1"/>
  <c r="J437" i="1"/>
  <c r="M437" i="1" s="1"/>
  <c r="Q11" i="3"/>
  <c r="T11" i="3" s="1"/>
  <c r="J81" i="3"/>
  <c r="Q81" i="3"/>
  <c r="T81" i="3" s="1"/>
  <c r="J84" i="3"/>
  <c r="Q84" i="3"/>
  <c r="T84" i="3" s="1"/>
  <c r="J434" i="1"/>
  <c r="J8" i="3" s="1"/>
  <c r="Q8" i="3"/>
  <c r="T8" i="3" s="1"/>
  <c r="J442" i="1"/>
  <c r="J16" i="3" s="1"/>
  <c r="Q16" i="3"/>
  <c r="T16" i="3" s="1"/>
  <c r="J448" i="1"/>
  <c r="J22" i="3" s="1"/>
  <c r="Q22" i="3"/>
  <c r="T22" i="3" s="1"/>
  <c r="J457" i="1"/>
  <c r="J31" i="3" s="1"/>
  <c r="Q31" i="3"/>
  <c r="T31" i="3" s="1"/>
  <c r="J465" i="1"/>
  <c r="J39" i="3" s="1"/>
  <c r="Q39" i="3"/>
  <c r="T39" i="3" s="1"/>
  <c r="J473" i="1"/>
  <c r="J47" i="3" s="1"/>
  <c r="Q47" i="3"/>
  <c r="J481" i="1"/>
  <c r="J55" i="3" s="1"/>
  <c r="Q55" i="3"/>
  <c r="T55" i="3" s="1"/>
  <c r="J486" i="1"/>
  <c r="J60" i="3" s="1"/>
  <c r="Q60" i="3"/>
  <c r="T60" i="3" s="1"/>
  <c r="J492" i="1"/>
  <c r="J66" i="3" s="1"/>
  <c r="Q66" i="3"/>
  <c r="T66" i="3" s="1"/>
  <c r="M82" i="3"/>
  <c r="Q82" i="3"/>
  <c r="T82" i="3" s="1"/>
  <c r="J443" i="1"/>
  <c r="M443" i="1" s="1"/>
  <c r="Q17" i="3"/>
  <c r="T17" i="3" s="1"/>
  <c r="J449" i="1"/>
  <c r="M449" i="1" s="1"/>
  <c r="Q23" i="3"/>
  <c r="T23" i="3" s="1"/>
  <c r="J458" i="1"/>
  <c r="M458" i="1" s="1"/>
  <c r="Q32" i="3"/>
  <c r="T32" i="3" s="1"/>
  <c r="J466" i="1"/>
  <c r="M466" i="1" s="1"/>
  <c r="Q40" i="3"/>
  <c r="T40" i="3" s="1"/>
  <c r="J474" i="1"/>
  <c r="M474" i="1" s="1"/>
  <c r="Q48" i="3"/>
  <c r="T48" i="3" s="1"/>
  <c r="J482" i="1"/>
  <c r="M482" i="1" s="1"/>
  <c r="Q56" i="3"/>
  <c r="T56" i="3" s="1"/>
  <c r="J487" i="1"/>
  <c r="J61" i="3" s="1"/>
  <c r="Q61" i="3"/>
  <c r="T61" i="3" s="1"/>
  <c r="J498" i="1"/>
  <c r="M498" i="1" s="1"/>
  <c r="Q72" i="3"/>
  <c r="T72" i="3" s="1"/>
  <c r="J435" i="1"/>
  <c r="M435" i="1" s="1"/>
  <c r="Q9" i="3"/>
  <c r="T9" i="3" s="1"/>
  <c r="J433" i="1"/>
  <c r="J7" i="3" s="1"/>
  <c r="Q7" i="3"/>
  <c r="T7" i="3" s="1"/>
  <c r="J436" i="1"/>
  <c r="J10" i="3" s="1"/>
  <c r="Q10" i="3"/>
  <c r="T10" i="3" s="1"/>
  <c r="J444" i="1"/>
  <c r="J18" i="3" s="1"/>
  <c r="Q18" i="3"/>
  <c r="T18" i="3" s="1"/>
  <c r="J450" i="1"/>
  <c r="J24" i="3" s="1"/>
  <c r="Q24" i="3"/>
  <c r="T24" i="3" s="1"/>
  <c r="J459" i="1"/>
  <c r="J33" i="3" s="1"/>
  <c r="Q33" i="3"/>
  <c r="T33" i="3" s="1"/>
  <c r="J467" i="1"/>
  <c r="J41" i="3" s="1"/>
  <c r="Q41" i="3"/>
  <c r="T41" i="3" s="1"/>
  <c r="J475" i="1"/>
  <c r="J49" i="3" s="1"/>
  <c r="Q49" i="3"/>
  <c r="T49" i="3" s="1"/>
  <c r="J493" i="1"/>
  <c r="Q67" i="3"/>
  <c r="T67" i="3" s="1"/>
  <c r="J488" i="1"/>
  <c r="J62" i="3" s="1"/>
  <c r="Q62" i="3"/>
  <c r="T62" i="3" s="1"/>
  <c r="J499" i="1"/>
  <c r="J73" i="3" s="1"/>
  <c r="Q73" i="3"/>
  <c r="T73" i="3" s="1"/>
  <c r="J19" i="1"/>
  <c r="M19" i="1" s="1"/>
  <c r="M2" i="3" s="1"/>
  <c r="J4" i="3" l="1"/>
  <c r="J14" i="3"/>
  <c r="J67" i="3"/>
  <c r="J43" i="3"/>
  <c r="K501" i="1"/>
  <c r="K75" i="3" s="1"/>
  <c r="T75" i="3" s="1"/>
  <c r="M430" i="1"/>
  <c r="M4" i="3" s="1"/>
  <c r="M80" i="3"/>
  <c r="M481" i="1"/>
  <c r="M55" i="3" s="1"/>
  <c r="K438" i="1"/>
  <c r="K12" i="3" s="1"/>
  <c r="K502" i="1"/>
  <c r="K76" i="3" s="1"/>
  <c r="T76" i="3" s="1"/>
  <c r="M469" i="1"/>
  <c r="K452" i="1"/>
  <c r="K26" i="3" s="1"/>
  <c r="M502" i="1"/>
  <c r="M76" i="3" s="1"/>
  <c r="M454" i="1"/>
  <c r="M28" i="3" s="1"/>
  <c r="M433" i="1"/>
  <c r="M7" i="3" s="1"/>
  <c r="M461" i="1"/>
  <c r="M35" i="3" s="1"/>
  <c r="M84" i="3"/>
  <c r="K477" i="1"/>
  <c r="K51" i="3" s="1"/>
  <c r="K471" i="1"/>
  <c r="K492" i="1"/>
  <c r="K83" i="3"/>
  <c r="M477" i="1"/>
  <c r="M51" i="3" s="1"/>
  <c r="M83" i="3"/>
  <c r="K430" i="1"/>
  <c r="K469" i="1"/>
  <c r="M438" i="1"/>
  <c r="M12" i="3" s="1"/>
  <c r="K484" i="1"/>
  <c r="K58" i="3" s="1"/>
  <c r="M448" i="1"/>
  <c r="M22" i="3" s="1"/>
  <c r="K446" i="1"/>
  <c r="K20" i="3" s="1"/>
  <c r="M493" i="1"/>
  <c r="M81" i="3"/>
  <c r="M78" i="3"/>
  <c r="M484" i="1"/>
  <c r="M58" i="3" s="1"/>
  <c r="K461" i="1"/>
  <c r="K35" i="3" s="1"/>
  <c r="M442" i="1"/>
  <c r="M16" i="3" s="1"/>
  <c r="M479" i="1"/>
  <c r="M53" i="3" s="1"/>
  <c r="M457" i="1"/>
  <c r="M31" i="3" s="1"/>
  <c r="K463" i="1"/>
  <c r="K37" i="3" s="1"/>
  <c r="M434" i="1"/>
  <c r="M8" i="3" s="1"/>
  <c r="M501" i="1"/>
  <c r="M75" i="3" s="1"/>
  <c r="M473" i="1"/>
  <c r="M47" i="3" s="1"/>
  <c r="M452" i="1"/>
  <c r="M26" i="3" s="1"/>
  <c r="K490" i="1"/>
  <c r="M450" i="1"/>
  <c r="M24" i="3" s="1"/>
  <c r="M499" i="1"/>
  <c r="M73" i="3" s="1"/>
  <c r="K495" i="1"/>
  <c r="K69" i="3" s="1"/>
  <c r="K440" i="1"/>
  <c r="K487" i="1"/>
  <c r="K61" i="3" s="1"/>
  <c r="M465" i="1"/>
  <c r="M39" i="3" s="1"/>
  <c r="K496" i="1"/>
  <c r="K70" i="3" s="1"/>
  <c r="M467" i="1"/>
  <c r="M41" i="3" s="1"/>
  <c r="K81" i="3"/>
  <c r="K84" i="3"/>
  <c r="K481" i="1"/>
  <c r="K55" i="3" s="1"/>
  <c r="K465" i="1"/>
  <c r="K39" i="3" s="1"/>
  <c r="K448" i="1"/>
  <c r="K22" i="3" s="1"/>
  <c r="K434" i="1"/>
  <c r="K8" i="3" s="1"/>
  <c r="M495" i="1"/>
  <c r="M463" i="1"/>
  <c r="M37" i="3" s="1"/>
  <c r="M440" i="1"/>
  <c r="K433" i="1"/>
  <c r="K7" i="3" s="1"/>
  <c r="M486" i="1"/>
  <c r="M60" i="3" s="1"/>
  <c r="K479" i="1"/>
  <c r="K53" i="3" s="1"/>
  <c r="M459" i="1"/>
  <c r="M33" i="3" s="1"/>
  <c r="K436" i="1"/>
  <c r="K10" i="3" s="1"/>
  <c r="K80" i="3"/>
  <c r="K78" i="3"/>
  <c r="K499" i="1"/>
  <c r="K73" i="3" s="1"/>
  <c r="K473" i="1"/>
  <c r="K47" i="3" s="1"/>
  <c r="T47" i="3" s="1"/>
  <c r="K457" i="1"/>
  <c r="K31" i="3" s="1"/>
  <c r="K442" i="1"/>
  <c r="K16" i="3" s="1"/>
  <c r="M490" i="1"/>
  <c r="M475" i="1"/>
  <c r="M49" i="3" s="1"/>
  <c r="K454" i="1"/>
  <c r="K28" i="3" s="1"/>
  <c r="M496" i="1"/>
  <c r="M492" i="1"/>
  <c r="M66" i="3" s="1"/>
  <c r="M471" i="1"/>
  <c r="M45" i="3" s="1"/>
  <c r="M446" i="1"/>
  <c r="M20" i="3" s="1"/>
  <c r="K491" i="1"/>
  <c r="M444" i="1"/>
  <c r="M18" i="3" s="1"/>
  <c r="K450" i="1"/>
  <c r="K24" i="3" s="1"/>
  <c r="M436" i="1"/>
  <c r="M10" i="3" s="1"/>
  <c r="M487" i="1"/>
  <c r="N487" i="1" s="1"/>
  <c r="N61" i="3" s="1"/>
  <c r="K493" i="1"/>
  <c r="K467" i="1"/>
  <c r="K41" i="3" s="1"/>
  <c r="N437" i="1"/>
  <c r="N11" i="3" s="1"/>
  <c r="M11" i="3"/>
  <c r="N458" i="1"/>
  <c r="N32" i="3" s="1"/>
  <c r="M32" i="3"/>
  <c r="N483" i="1"/>
  <c r="N57" i="3" s="1"/>
  <c r="M57" i="3"/>
  <c r="N451" i="1"/>
  <c r="N25" i="3" s="1"/>
  <c r="M25" i="3"/>
  <c r="M491" i="1"/>
  <c r="L491" i="1" s="1"/>
  <c r="K458" i="1"/>
  <c r="J32" i="3"/>
  <c r="M497" i="1"/>
  <c r="J71" i="3"/>
  <c r="K464" i="1"/>
  <c r="K38" i="3" s="1"/>
  <c r="J38" i="3"/>
  <c r="K455" i="1"/>
  <c r="K29" i="3" s="1"/>
  <c r="J29" i="3"/>
  <c r="N494" i="1"/>
  <c r="M68" i="3"/>
  <c r="N453" i="1"/>
  <c r="N27" i="3" s="1"/>
  <c r="M27" i="3"/>
  <c r="N480" i="1"/>
  <c r="N54" i="3" s="1"/>
  <c r="M54" i="3"/>
  <c r="N447" i="1"/>
  <c r="N21" i="3" s="1"/>
  <c r="M21" i="3"/>
  <c r="K79" i="3"/>
  <c r="J79" i="3"/>
  <c r="K478" i="1"/>
  <c r="J52" i="3"/>
  <c r="K445" i="1"/>
  <c r="K19" i="3" s="1"/>
  <c r="J19" i="3"/>
  <c r="M500" i="1"/>
  <c r="J74" i="3"/>
  <c r="K468" i="1"/>
  <c r="J42" i="3"/>
  <c r="N482" i="1"/>
  <c r="N56" i="3" s="1"/>
  <c r="M56" i="3"/>
  <c r="N449" i="1"/>
  <c r="N23" i="3" s="1"/>
  <c r="M23" i="3"/>
  <c r="N476" i="1"/>
  <c r="N50" i="3" s="1"/>
  <c r="M50" i="3"/>
  <c r="N429" i="1"/>
  <c r="M3" i="3"/>
  <c r="K19" i="1"/>
  <c r="J2" i="3"/>
  <c r="K482" i="1"/>
  <c r="K56" i="3" s="1"/>
  <c r="J56" i="3"/>
  <c r="K449" i="1"/>
  <c r="K23" i="3" s="1"/>
  <c r="J23" i="3"/>
  <c r="M485" i="1"/>
  <c r="J59" i="3"/>
  <c r="K456" i="1"/>
  <c r="K30" i="3" s="1"/>
  <c r="J30" i="3"/>
  <c r="K488" i="1"/>
  <c r="K62" i="3" s="1"/>
  <c r="N445" i="1"/>
  <c r="N19" i="3" s="1"/>
  <c r="M19" i="3"/>
  <c r="N441" i="1"/>
  <c r="M15" i="3"/>
  <c r="K470" i="1"/>
  <c r="K44" i="3" s="1"/>
  <c r="J44" i="3"/>
  <c r="K439" i="1"/>
  <c r="J13" i="3"/>
  <c r="M489" i="1"/>
  <c r="J63" i="3"/>
  <c r="K460" i="1"/>
  <c r="J34" i="3"/>
  <c r="N478" i="1"/>
  <c r="N52" i="3" s="1"/>
  <c r="M52" i="3"/>
  <c r="N472" i="1"/>
  <c r="M46" i="3"/>
  <c r="K486" i="1"/>
  <c r="K60" i="3" s="1"/>
  <c r="K475" i="1"/>
  <c r="K49" i="3" s="1"/>
  <c r="K459" i="1"/>
  <c r="K444" i="1"/>
  <c r="K18" i="3" s="1"/>
  <c r="M488" i="1"/>
  <c r="M62" i="3" s="1"/>
  <c r="N474" i="1"/>
  <c r="N48" i="3" s="1"/>
  <c r="M48" i="3"/>
  <c r="N443" i="1"/>
  <c r="N17" i="3" s="1"/>
  <c r="M17" i="3"/>
  <c r="N468" i="1"/>
  <c r="N42" i="3" s="1"/>
  <c r="M42" i="3"/>
  <c r="K435" i="1"/>
  <c r="K9" i="3" s="1"/>
  <c r="J9" i="3"/>
  <c r="K474" i="1"/>
  <c r="K48" i="3" s="1"/>
  <c r="J48" i="3"/>
  <c r="K443" i="1"/>
  <c r="K17" i="3" s="1"/>
  <c r="J17" i="3"/>
  <c r="K480" i="1"/>
  <c r="K54" i="3" s="1"/>
  <c r="J54" i="3"/>
  <c r="K447" i="1"/>
  <c r="K21" i="3" s="1"/>
  <c r="J21" i="3"/>
  <c r="N470" i="1"/>
  <c r="N44" i="3" s="1"/>
  <c r="M44" i="3"/>
  <c r="N439" i="1"/>
  <c r="M13" i="3"/>
  <c r="N464" i="1"/>
  <c r="N38" i="3" s="1"/>
  <c r="M38" i="3"/>
  <c r="N455" i="1"/>
  <c r="N29" i="3" s="1"/>
  <c r="M29" i="3"/>
  <c r="K462" i="1"/>
  <c r="K36" i="3" s="1"/>
  <c r="J36" i="3"/>
  <c r="K77" i="3"/>
  <c r="J77" i="3"/>
  <c r="K483" i="1"/>
  <c r="K57" i="3" s="1"/>
  <c r="J57" i="3"/>
  <c r="K451" i="1"/>
  <c r="K25" i="3" s="1"/>
  <c r="J25" i="3"/>
  <c r="N466" i="1"/>
  <c r="N40" i="3" s="1"/>
  <c r="M40" i="3"/>
  <c r="N435" i="1"/>
  <c r="N9" i="3" s="1"/>
  <c r="M9" i="3"/>
  <c r="N460" i="1"/>
  <c r="K498" i="1"/>
  <c r="K72" i="3" s="1"/>
  <c r="J72" i="3"/>
  <c r="K466" i="1"/>
  <c r="K40" i="3" s="1"/>
  <c r="J40" i="3"/>
  <c r="K82" i="3"/>
  <c r="J82" i="3"/>
  <c r="K437" i="1"/>
  <c r="K11" i="3" s="1"/>
  <c r="J11" i="3"/>
  <c r="K472" i="1"/>
  <c r="J46" i="3"/>
  <c r="K441" i="1"/>
  <c r="K15" i="3" s="1"/>
  <c r="J15" i="3"/>
  <c r="N462" i="1"/>
  <c r="N36" i="3" s="1"/>
  <c r="M36" i="3"/>
  <c r="N498" i="1"/>
  <c r="N72" i="3" s="1"/>
  <c r="M72" i="3"/>
  <c r="N456" i="1"/>
  <c r="N30" i="3" s="1"/>
  <c r="M30" i="3"/>
  <c r="K494" i="1"/>
  <c r="K68" i="3" s="1"/>
  <c r="J68" i="3"/>
  <c r="K453" i="1"/>
  <c r="K27" i="3" s="1"/>
  <c r="J27" i="3"/>
  <c r="K476" i="1"/>
  <c r="K50" i="3" s="1"/>
  <c r="J50" i="3"/>
  <c r="K429" i="1"/>
  <c r="K3" i="3" s="1"/>
  <c r="J3" i="3"/>
  <c r="L462" i="1"/>
  <c r="L36" i="3" s="1"/>
  <c r="L474" i="1"/>
  <c r="L48" i="3" s="1"/>
  <c r="L480" i="1"/>
  <c r="L54" i="3" s="1"/>
  <c r="L470" i="1"/>
  <c r="L44" i="3" s="1"/>
  <c r="L466" i="1"/>
  <c r="L40" i="3" s="1"/>
  <c r="L439" i="1"/>
  <c r="L435" i="1"/>
  <c r="L9" i="3" s="1"/>
  <c r="L455" i="1"/>
  <c r="L29" i="3" s="1"/>
  <c r="L437" i="1"/>
  <c r="L11" i="3" s="1"/>
  <c r="L443" i="1"/>
  <c r="L17" i="3" s="1"/>
  <c r="L464" i="1"/>
  <c r="L38" i="3" s="1"/>
  <c r="L460" i="1"/>
  <c r="L447" i="1"/>
  <c r="L21" i="3" s="1"/>
  <c r="L483" i="1"/>
  <c r="L57" i="3" s="1"/>
  <c r="L476" i="1"/>
  <c r="L50" i="3" s="1"/>
  <c r="L494" i="1"/>
  <c r="L453" i="1"/>
  <c r="L27" i="3" s="1"/>
  <c r="L458" i="1"/>
  <c r="L468" i="1"/>
  <c r="L42" i="3" s="1"/>
  <c r="L482" i="1"/>
  <c r="L56" i="3" s="1"/>
  <c r="L449" i="1"/>
  <c r="L23" i="3" s="1"/>
  <c r="L429" i="1"/>
  <c r="L478" i="1"/>
  <c r="L445" i="1"/>
  <c r="L19" i="3" s="1"/>
  <c r="L451" i="1"/>
  <c r="L25" i="3" s="1"/>
  <c r="L472" i="1"/>
  <c r="L441" i="1"/>
  <c r="L498" i="1"/>
  <c r="L72" i="3" s="1"/>
  <c r="L456" i="1"/>
  <c r="L30" i="3" s="1"/>
  <c r="L469" i="1"/>
  <c r="N19" i="1"/>
  <c r="L19" i="1"/>
  <c r="L2" i="3" s="1"/>
  <c r="L481" i="1"/>
  <c r="L55" i="3" s="1"/>
  <c r="L77" i="3"/>
  <c r="N77" i="3"/>
  <c r="L80" i="3"/>
  <c r="N79" i="3"/>
  <c r="L79" i="3"/>
  <c r="N82" i="3"/>
  <c r="L82" i="3"/>
  <c r="N78" i="3"/>
  <c r="N2" i="3" l="1"/>
  <c r="K2" i="3"/>
  <c r="L52" i="3"/>
  <c r="L43" i="3"/>
  <c r="M34" i="3"/>
  <c r="K33" i="3"/>
  <c r="K34" i="3"/>
  <c r="N15" i="3"/>
  <c r="K42" i="3"/>
  <c r="K32" i="3"/>
  <c r="K65" i="3"/>
  <c r="K14" i="3"/>
  <c r="M67" i="3"/>
  <c r="M14" i="3"/>
  <c r="K66" i="3"/>
  <c r="L15" i="3"/>
  <c r="K67" i="3"/>
  <c r="L46" i="3"/>
  <c r="L32" i="3"/>
  <c r="K13" i="3"/>
  <c r="M70" i="3"/>
  <c r="K64" i="3"/>
  <c r="K45" i="3"/>
  <c r="M43" i="3"/>
  <c r="M69" i="3"/>
  <c r="K43" i="3"/>
  <c r="K52" i="3"/>
  <c r="K46" i="3"/>
  <c r="T46" i="3" s="1"/>
  <c r="M64" i="3"/>
  <c r="K4" i="3"/>
  <c r="K74" i="3"/>
  <c r="T74" i="3" s="1"/>
  <c r="N461" i="1"/>
  <c r="N35" i="3" s="1"/>
  <c r="L499" i="1"/>
  <c r="L73" i="3" s="1"/>
  <c r="N454" i="1"/>
  <c r="N28" i="3" s="1"/>
  <c r="L477" i="1"/>
  <c r="L51" i="3" s="1"/>
  <c r="N430" i="1"/>
  <c r="N4" i="3" s="1"/>
  <c r="N502" i="1"/>
  <c r="N76" i="3" s="1"/>
  <c r="L471" i="1"/>
  <c r="L479" i="1"/>
  <c r="L53" i="3" s="1"/>
  <c r="L467" i="1"/>
  <c r="L41" i="3" s="1"/>
  <c r="N433" i="1"/>
  <c r="N7" i="3" s="1"/>
  <c r="N486" i="1"/>
  <c r="N60" i="3" s="1"/>
  <c r="L493" i="1"/>
  <c r="L67" i="3" s="1"/>
  <c r="L486" i="1"/>
  <c r="L60" i="3" s="1"/>
  <c r="L450" i="1"/>
  <c r="L24" i="3" s="1"/>
  <c r="N440" i="1"/>
  <c r="N83" i="3"/>
  <c r="N493" i="1"/>
  <c r="L430" i="1"/>
  <c r="L4" i="3" s="1"/>
  <c r="L433" i="1"/>
  <c r="L7" i="3" s="1"/>
  <c r="N499" i="1"/>
  <c r="N73" i="3" s="1"/>
  <c r="N477" i="1"/>
  <c r="N51" i="3" s="1"/>
  <c r="L438" i="1"/>
  <c r="L12" i="3" s="1"/>
  <c r="N80" i="3"/>
  <c r="L78" i="3"/>
  <c r="L496" i="1"/>
  <c r="L444" i="1"/>
  <c r="L18" i="3" s="1"/>
  <c r="N469" i="1"/>
  <c r="L502" i="1"/>
  <c r="L76" i="3" s="1"/>
  <c r="L440" i="1"/>
  <c r="N448" i="1"/>
  <c r="N22" i="3" s="1"/>
  <c r="N492" i="1"/>
  <c r="N66" i="3" s="1"/>
  <c r="L501" i="1"/>
  <c r="L75" i="3" s="1"/>
  <c r="N490" i="1"/>
  <c r="N481" i="1"/>
  <c r="N55" i="3" s="1"/>
  <c r="M61" i="3"/>
  <c r="N484" i="1"/>
  <c r="N58" i="3" s="1"/>
  <c r="L84" i="3"/>
  <c r="N84" i="3"/>
  <c r="L475" i="1"/>
  <c r="L49" i="3" s="1"/>
  <c r="L484" i="1"/>
  <c r="L58" i="3" s="1"/>
  <c r="L473" i="1"/>
  <c r="L47" i="3" s="1"/>
  <c r="N465" i="1"/>
  <c r="N39" i="3" s="1"/>
  <c r="N473" i="1"/>
  <c r="N47" i="3" s="1"/>
  <c r="L461" i="1"/>
  <c r="L35" i="3" s="1"/>
  <c r="N463" i="1"/>
  <c r="N37" i="3" s="1"/>
  <c r="N442" i="1"/>
  <c r="N16" i="3" s="1"/>
  <c r="L457" i="1"/>
  <c r="L31" i="3" s="1"/>
  <c r="N459" i="1"/>
  <c r="N33" i="3" s="1"/>
  <c r="N457" i="1"/>
  <c r="N31" i="3" s="1"/>
  <c r="L459" i="1"/>
  <c r="L33" i="3" s="1"/>
  <c r="L448" i="1"/>
  <c r="L22" i="3" s="1"/>
  <c r="N479" i="1"/>
  <c r="N53" i="3" s="1"/>
  <c r="L446" i="1"/>
  <c r="L20" i="3" s="1"/>
  <c r="L454" i="1"/>
  <c r="L28" i="3" s="1"/>
  <c r="L495" i="1"/>
  <c r="L69" i="3" s="1"/>
  <c r="N452" i="1"/>
  <c r="N26" i="3" s="1"/>
  <c r="L83" i="3"/>
  <c r="N81" i="3"/>
  <c r="N438" i="1"/>
  <c r="N12" i="3" s="1"/>
  <c r="N436" i="1"/>
  <c r="N10" i="3" s="1"/>
  <c r="L436" i="1"/>
  <c r="L10" i="3" s="1"/>
  <c r="N471" i="1"/>
  <c r="N45" i="3" s="1"/>
  <c r="N475" i="1"/>
  <c r="N49" i="3" s="1"/>
  <c r="L463" i="1"/>
  <c r="L37" i="3" s="1"/>
  <c r="N488" i="1"/>
  <c r="N62" i="3" s="1"/>
  <c r="N495" i="1"/>
  <c r="N69" i="3" s="1"/>
  <c r="L488" i="1"/>
  <c r="L62" i="3" s="1"/>
  <c r="N434" i="1"/>
  <c r="N8" i="3" s="1"/>
  <c r="L465" i="1"/>
  <c r="L39" i="3" s="1"/>
  <c r="L442" i="1"/>
  <c r="L16" i="3" s="1"/>
  <c r="N501" i="1"/>
  <c r="N75" i="3" s="1"/>
  <c r="N444" i="1"/>
  <c r="N18" i="3" s="1"/>
  <c r="L434" i="1"/>
  <c r="L8" i="3" s="1"/>
  <c r="L492" i="1"/>
  <c r="L66" i="3" s="1"/>
  <c r="N496" i="1"/>
  <c r="N70" i="3" s="1"/>
  <c r="L452" i="1"/>
  <c r="L26" i="3" s="1"/>
  <c r="L487" i="1"/>
  <c r="L61" i="3" s="1"/>
  <c r="L81" i="3"/>
  <c r="N467" i="1"/>
  <c r="N41" i="3" s="1"/>
  <c r="L490" i="1"/>
  <c r="N446" i="1"/>
  <c r="N20" i="3" s="1"/>
  <c r="N450" i="1"/>
  <c r="N24" i="3" s="1"/>
  <c r="M74" i="3"/>
  <c r="N500" i="1"/>
  <c r="N74" i="3" s="1"/>
  <c r="L500" i="1"/>
  <c r="M71" i="3"/>
  <c r="N497" i="1"/>
  <c r="N71" i="3" s="1"/>
  <c r="L497" i="1"/>
  <c r="L71" i="3" s="1"/>
  <c r="M59" i="3"/>
  <c r="L485" i="1"/>
  <c r="L59" i="3" s="1"/>
  <c r="N485" i="1"/>
  <c r="N59" i="3" s="1"/>
  <c r="N491" i="1"/>
  <c r="N65" i="3" s="1"/>
  <c r="M65" i="3"/>
  <c r="M63" i="3"/>
  <c r="N489" i="1"/>
  <c r="N63" i="3" s="1"/>
  <c r="L489" i="1"/>
  <c r="L63" i="3" s="1"/>
  <c r="Y3" i="4"/>
  <c r="Y4" i="4"/>
  <c r="Y5" i="4"/>
  <c r="Y6" i="4"/>
  <c r="Y7" i="4"/>
  <c r="Y8" i="4"/>
  <c r="Y9" i="4"/>
  <c r="Y10" i="4"/>
  <c r="Y11" i="4"/>
  <c r="Y12" i="4"/>
  <c r="Y13" i="4"/>
  <c r="Y14" i="4"/>
  <c r="Y15" i="4"/>
  <c r="Y16" i="4"/>
  <c r="Y17" i="4"/>
  <c r="Y18" i="4"/>
  <c r="Y19" i="4"/>
  <c r="Y20" i="4"/>
  <c r="Y21" i="4"/>
  <c r="Y22" i="4"/>
  <c r="Y23" i="4"/>
  <c r="Y24" i="4"/>
  <c r="Y25" i="4"/>
  <c r="Y26" i="4"/>
  <c r="Y27" i="4"/>
  <c r="Y28" i="4"/>
  <c r="Y29" i="4"/>
  <c r="Y30" i="4"/>
  <c r="Y31" i="4"/>
  <c r="Y2" i="4"/>
  <c r="Q29" i="4"/>
  <c r="S29" i="4" s="1"/>
  <c r="Q20" i="4"/>
  <c r="S20" i="4" s="1"/>
  <c r="J20" i="4" s="1"/>
  <c r="Q31" i="4"/>
  <c r="S31" i="4" s="1"/>
  <c r="J31" i="4" s="1"/>
  <c r="Q30" i="4"/>
  <c r="S30" i="4" s="1"/>
  <c r="J30" i="4" s="1"/>
  <c r="Q28" i="4"/>
  <c r="S28" i="4" s="1"/>
  <c r="J28" i="4" s="1"/>
  <c r="Q27" i="4"/>
  <c r="S27" i="4" s="1"/>
  <c r="J27" i="4" s="1"/>
  <c r="Q26" i="4"/>
  <c r="S26" i="4" s="1"/>
  <c r="J26" i="4" s="1"/>
  <c r="Q25" i="4"/>
  <c r="S25" i="4" s="1"/>
  <c r="J25" i="4" s="1"/>
  <c r="Q24" i="4"/>
  <c r="S24" i="4" s="1"/>
  <c r="J24" i="4" s="1"/>
  <c r="Q23" i="4"/>
  <c r="S23" i="4" s="1"/>
  <c r="J23" i="4" s="1"/>
  <c r="Q22" i="4"/>
  <c r="S22" i="4" s="1"/>
  <c r="J22" i="4" s="1"/>
  <c r="Q21" i="4"/>
  <c r="S21" i="4" s="1"/>
  <c r="J21" i="4" s="1"/>
  <c r="Q19" i="4"/>
  <c r="S19" i="4" s="1"/>
  <c r="J19" i="4" s="1"/>
  <c r="Q18" i="4"/>
  <c r="S18" i="4" s="1"/>
  <c r="J18" i="4" s="1"/>
  <c r="Q17" i="4"/>
  <c r="S17" i="4" s="1"/>
  <c r="J17" i="4" s="1"/>
  <c r="Q16" i="4"/>
  <c r="S16" i="4" s="1"/>
  <c r="J16" i="4" s="1"/>
  <c r="Q15" i="4"/>
  <c r="S15" i="4" s="1"/>
  <c r="J15" i="4" s="1"/>
  <c r="Q14" i="4"/>
  <c r="S14" i="4" s="1"/>
  <c r="J14" i="4" s="1"/>
  <c r="Q13" i="4"/>
  <c r="S13" i="4" s="1"/>
  <c r="J13" i="4" s="1"/>
  <c r="Q12" i="4"/>
  <c r="S12" i="4" s="1"/>
  <c r="J12" i="4" s="1"/>
  <c r="Q11" i="4"/>
  <c r="S11" i="4" s="1"/>
  <c r="J11" i="4" s="1"/>
  <c r="Q10" i="4"/>
  <c r="S10" i="4" s="1"/>
  <c r="J10" i="4" s="1"/>
  <c r="Q9" i="4"/>
  <c r="S9" i="4" s="1"/>
  <c r="J9" i="4" s="1"/>
  <c r="Q8" i="4"/>
  <c r="S8" i="4" s="1"/>
  <c r="J8" i="4" s="1"/>
  <c r="Q7" i="4"/>
  <c r="S7" i="4" s="1"/>
  <c r="J7" i="4" s="1"/>
  <c r="Q6" i="4"/>
  <c r="S6" i="4" s="1"/>
  <c r="J6" i="4" s="1"/>
  <c r="Q5" i="4"/>
  <c r="S5" i="4" s="1"/>
  <c r="J5" i="4" s="1"/>
  <c r="Q4" i="4"/>
  <c r="S4" i="4" s="1"/>
  <c r="J4" i="4" s="1"/>
  <c r="Q3" i="4"/>
  <c r="S3" i="4" s="1"/>
  <c r="J3" i="4" s="1"/>
  <c r="Q2" i="4"/>
  <c r="S2" i="4" s="1"/>
  <c r="J2" i="4" s="1"/>
  <c r="N64" i="3" l="1"/>
  <c r="L70" i="3"/>
  <c r="N67" i="3"/>
  <c r="L65" i="3"/>
  <c r="L64" i="3"/>
  <c r="N13" i="3"/>
  <c r="N14" i="3"/>
  <c r="L45" i="3"/>
  <c r="L13" i="3"/>
  <c r="L74" i="3"/>
  <c r="L14" i="3"/>
  <c r="N68" i="3"/>
  <c r="L3" i="3"/>
  <c r="N46" i="3"/>
  <c r="L34" i="3"/>
  <c r="N43" i="3"/>
  <c r="N34" i="3"/>
  <c r="N3" i="3"/>
  <c r="L68" i="3"/>
  <c r="J29" i="4"/>
  <c r="K29" i="4" s="1"/>
  <c r="K13" i="4"/>
  <c r="M13" i="4"/>
  <c r="L13" i="4" s="1"/>
  <c r="M17" i="4"/>
  <c r="K17" i="4"/>
  <c r="M30" i="4"/>
  <c r="K30" i="4"/>
  <c r="K18" i="4"/>
  <c r="M18" i="4"/>
  <c r="M31" i="4"/>
  <c r="K31" i="4"/>
  <c r="M8" i="4"/>
  <c r="K8" i="4"/>
  <c r="K19" i="4"/>
  <c r="M19" i="4"/>
  <c r="M25" i="4"/>
  <c r="K25" i="4"/>
  <c r="K7" i="4"/>
  <c r="M7" i="4"/>
  <c r="M24" i="4"/>
  <c r="K24" i="4"/>
  <c r="M2" i="4"/>
  <c r="K2" i="4"/>
  <c r="K3" i="4"/>
  <c r="M3" i="4"/>
  <c r="M9" i="4"/>
  <c r="K9" i="4"/>
  <c r="K26" i="4"/>
  <c r="M26" i="4"/>
  <c r="M14" i="4"/>
  <c r="K14" i="4"/>
  <c r="K27" i="4"/>
  <c r="M27" i="4"/>
  <c r="K11" i="4"/>
  <c r="M11" i="4"/>
  <c r="K5" i="4"/>
  <c r="M5" i="4"/>
  <c r="M22" i="4"/>
  <c r="K22" i="4"/>
  <c r="M28" i="4"/>
  <c r="K28" i="4"/>
  <c r="M10" i="4"/>
  <c r="K10" i="4"/>
  <c r="M20" i="4"/>
  <c r="K20" i="4"/>
  <c r="K4" i="4"/>
  <c r="M4" i="4"/>
  <c r="K15" i="4"/>
  <c r="M15" i="4"/>
  <c r="K21" i="4"/>
  <c r="M21" i="4"/>
  <c r="M6" i="4"/>
  <c r="K6" i="4"/>
  <c r="M12" i="4"/>
  <c r="K12" i="4"/>
  <c r="M16" i="4"/>
  <c r="K16" i="4"/>
  <c r="M23" i="4"/>
  <c r="K23" i="4"/>
  <c r="M29" i="4" l="1"/>
  <c r="N29" i="4" s="1"/>
  <c r="N13" i="4"/>
  <c r="L5" i="4"/>
  <c r="N5" i="4"/>
  <c r="N20" i="4"/>
  <c r="L20" i="4"/>
  <c r="N8" i="4"/>
  <c r="L8" i="4"/>
  <c r="N21" i="4"/>
  <c r="L21" i="4"/>
  <c r="L11" i="4"/>
  <c r="N11" i="4"/>
  <c r="N7" i="4"/>
  <c r="L7" i="4"/>
  <c r="N26" i="4"/>
  <c r="L26" i="4"/>
  <c r="N6" i="4"/>
  <c r="L6" i="4"/>
  <c r="L24" i="4"/>
  <c r="N24" i="4"/>
  <c r="N17" i="4"/>
  <c r="L17" i="4"/>
  <c r="N23" i="4"/>
  <c r="L23" i="4"/>
  <c r="N10" i="4"/>
  <c r="L10" i="4"/>
  <c r="N9" i="4"/>
  <c r="L9" i="4"/>
  <c r="N31" i="4"/>
  <c r="L31" i="4"/>
  <c r="L27" i="4"/>
  <c r="N27" i="4"/>
  <c r="N3" i="4"/>
  <c r="L3" i="4"/>
  <c r="N18" i="4"/>
  <c r="L18" i="4"/>
  <c r="N16" i="4"/>
  <c r="L16" i="4"/>
  <c r="L28" i="4"/>
  <c r="N28" i="4"/>
  <c r="N25" i="4"/>
  <c r="L25" i="4"/>
  <c r="L4" i="4"/>
  <c r="N4" i="4"/>
  <c r="L19" i="4"/>
  <c r="N19" i="4"/>
  <c r="N15" i="4"/>
  <c r="L15" i="4"/>
  <c r="L12" i="4"/>
  <c r="N12" i="4"/>
  <c r="L22" i="4"/>
  <c r="N22" i="4"/>
  <c r="L14" i="4"/>
  <c r="N14" i="4"/>
  <c r="N2" i="4"/>
  <c r="L2" i="4"/>
  <c r="L30" i="4"/>
  <c r="N30" i="4"/>
  <c r="Q432" i="1"/>
  <c r="Q431" i="1"/>
  <c r="Q5" i="3" l="1"/>
  <c r="T5" i="3" s="1"/>
  <c r="Q886" i="1"/>
  <c r="Q145" i="3" s="1"/>
  <c r="J432" i="1"/>
  <c r="J6" i="3" s="1"/>
  <c r="Q6" i="3"/>
  <c r="T6" i="3" s="1"/>
  <c r="T145" i="3" s="1"/>
  <c r="J431" i="1"/>
  <c r="J5" i="3" s="1"/>
  <c r="L29" i="4"/>
  <c r="M432" i="1" l="1"/>
  <c r="M6" i="3" s="1"/>
  <c r="K432" i="1"/>
  <c r="K6" i="3" s="1"/>
  <c r="O6" i="2"/>
  <c r="F6" i="2" s="1"/>
  <c r="L3" i="2"/>
  <c r="C1" i="2"/>
  <c r="S1" i="2" s="1"/>
  <c r="N432" i="1" l="1"/>
  <c r="N6" i="3" s="1"/>
  <c r="L432" i="1"/>
  <c r="L6" i="3" s="1"/>
  <c r="K431" i="1" l="1"/>
  <c r="K886" i="1" s="1"/>
  <c r="K145" i="3" l="1"/>
  <c r="K5" i="3"/>
  <c r="M431" i="1"/>
  <c r="N431" i="1" l="1"/>
  <c r="N886" i="1" s="1"/>
  <c r="M5" i="3"/>
  <c r="U5" i="3"/>
  <c r="U90" i="3"/>
  <c r="V90" i="3" s="1"/>
  <c r="U98" i="3"/>
  <c r="V98" i="3" s="1"/>
  <c r="U106" i="3"/>
  <c r="V106" i="3" s="1"/>
  <c r="U114" i="3"/>
  <c r="V114" i="3" s="1"/>
  <c r="U122" i="3"/>
  <c r="V122" i="3" s="1"/>
  <c r="U130" i="3"/>
  <c r="V130" i="3" s="1"/>
  <c r="U138" i="3"/>
  <c r="V138" i="3" s="1"/>
  <c r="U91" i="3"/>
  <c r="V91" i="3" s="1"/>
  <c r="U99" i="3"/>
  <c r="V99" i="3" s="1"/>
  <c r="U107" i="3"/>
  <c r="V107" i="3" s="1"/>
  <c r="U115" i="3"/>
  <c r="V115" i="3" s="1"/>
  <c r="U123" i="3"/>
  <c r="V123" i="3" s="1"/>
  <c r="U131" i="3"/>
  <c r="V131" i="3" s="1"/>
  <c r="U139" i="3"/>
  <c r="V139" i="3" s="1"/>
  <c r="U92" i="3"/>
  <c r="V92" i="3" s="1"/>
  <c r="U100" i="3"/>
  <c r="V100" i="3" s="1"/>
  <c r="U108" i="3"/>
  <c r="V108" i="3" s="1"/>
  <c r="U116" i="3"/>
  <c r="V116" i="3" s="1"/>
  <c r="U124" i="3"/>
  <c r="V124" i="3" s="1"/>
  <c r="U132" i="3"/>
  <c r="V132" i="3" s="1"/>
  <c r="U140" i="3"/>
  <c r="V140" i="3" s="1"/>
  <c r="U85" i="3"/>
  <c r="V85" i="3" s="1"/>
  <c r="U93" i="3"/>
  <c r="V93" i="3" s="1"/>
  <c r="U101" i="3"/>
  <c r="V101" i="3" s="1"/>
  <c r="U109" i="3"/>
  <c r="V109" i="3" s="1"/>
  <c r="U117" i="3"/>
  <c r="V117" i="3" s="1"/>
  <c r="U125" i="3"/>
  <c r="V125" i="3" s="1"/>
  <c r="U133" i="3"/>
  <c r="V133" i="3" s="1"/>
  <c r="U141" i="3"/>
  <c r="V141" i="3" s="1"/>
  <c r="U86" i="3"/>
  <c r="V86" i="3" s="1"/>
  <c r="U94" i="3"/>
  <c r="V94" i="3" s="1"/>
  <c r="U102" i="3"/>
  <c r="V102" i="3" s="1"/>
  <c r="U110" i="3"/>
  <c r="V110" i="3" s="1"/>
  <c r="U118" i="3"/>
  <c r="V118" i="3" s="1"/>
  <c r="U126" i="3"/>
  <c r="V126" i="3" s="1"/>
  <c r="U134" i="3"/>
  <c r="V134" i="3" s="1"/>
  <c r="U142" i="3"/>
  <c r="V142" i="3" s="1"/>
  <c r="U87" i="3"/>
  <c r="V87" i="3" s="1"/>
  <c r="U95" i="3"/>
  <c r="V95" i="3" s="1"/>
  <c r="U103" i="3"/>
  <c r="V103" i="3" s="1"/>
  <c r="U111" i="3"/>
  <c r="V111" i="3" s="1"/>
  <c r="U119" i="3"/>
  <c r="V119" i="3" s="1"/>
  <c r="U127" i="3"/>
  <c r="V127" i="3" s="1"/>
  <c r="U135" i="3"/>
  <c r="V135" i="3" s="1"/>
  <c r="U143" i="3"/>
  <c r="V143" i="3" s="1"/>
  <c r="U88" i="3"/>
  <c r="V88" i="3" s="1"/>
  <c r="U96" i="3"/>
  <c r="V96" i="3" s="1"/>
  <c r="U104" i="3"/>
  <c r="V104" i="3" s="1"/>
  <c r="U112" i="3"/>
  <c r="V112" i="3" s="1"/>
  <c r="U120" i="3"/>
  <c r="V120" i="3" s="1"/>
  <c r="U128" i="3"/>
  <c r="V128" i="3" s="1"/>
  <c r="U136" i="3"/>
  <c r="V136" i="3" s="1"/>
  <c r="U144" i="3"/>
  <c r="V144" i="3" s="1"/>
  <c r="U89" i="3"/>
  <c r="V89" i="3" s="1"/>
  <c r="U97" i="3"/>
  <c r="V97" i="3" s="1"/>
  <c r="U105" i="3"/>
  <c r="V105" i="3" s="1"/>
  <c r="U113" i="3"/>
  <c r="V113" i="3" s="1"/>
  <c r="U121" i="3"/>
  <c r="V121" i="3" s="1"/>
  <c r="U129" i="3"/>
  <c r="V129" i="3" s="1"/>
  <c r="U137" i="3"/>
  <c r="V137" i="3" s="1"/>
  <c r="U74" i="3"/>
  <c r="V74" i="3" s="1"/>
  <c r="U66" i="3"/>
  <c r="V66" i="3" s="1"/>
  <c r="U83" i="3"/>
  <c r="V83" i="3" s="1"/>
  <c r="U59" i="3"/>
  <c r="V59" i="3" s="1"/>
  <c r="U51" i="3"/>
  <c r="V51" i="3" s="1"/>
  <c r="U43" i="3"/>
  <c r="V43" i="3" s="1"/>
  <c r="U31" i="3"/>
  <c r="V31" i="3" s="1"/>
  <c r="U24" i="3"/>
  <c r="V24" i="3" s="1"/>
  <c r="U67" i="3"/>
  <c r="V67" i="3" s="1"/>
  <c r="U80" i="3"/>
  <c r="V80" i="3" s="1"/>
  <c r="U37" i="3"/>
  <c r="V37" i="3" s="1"/>
  <c r="U35" i="3"/>
  <c r="V35" i="3" s="1"/>
  <c r="U81" i="3"/>
  <c r="V81" i="3" s="1"/>
  <c r="U28" i="3"/>
  <c r="V28" i="3" s="1"/>
  <c r="U10" i="3"/>
  <c r="V10" i="3" s="1"/>
  <c r="U7" i="3"/>
  <c r="V7" i="3" s="1"/>
  <c r="U63" i="3"/>
  <c r="V63" i="3" s="1"/>
  <c r="U78" i="3"/>
  <c r="V78" i="3" s="1"/>
  <c r="U4" i="3"/>
  <c r="V4" i="3" s="1"/>
  <c r="U73" i="3"/>
  <c r="V73" i="3" s="1"/>
  <c r="U14" i="3"/>
  <c r="V14" i="3" s="1"/>
  <c r="U61" i="3"/>
  <c r="V61" i="3" s="1"/>
  <c r="U47" i="3"/>
  <c r="V47" i="3" s="1"/>
  <c r="U12" i="3"/>
  <c r="V12" i="3" s="1"/>
  <c r="U22" i="3"/>
  <c r="V22" i="3" s="1"/>
  <c r="U55" i="3"/>
  <c r="V55" i="3" s="1"/>
  <c r="U26" i="3"/>
  <c r="V26" i="3" s="1"/>
  <c r="U70" i="3"/>
  <c r="V70" i="3" s="1"/>
  <c r="U71" i="3"/>
  <c r="V71" i="3" s="1"/>
  <c r="U53" i="3"/>
  <c r="V53" i="3" s="1"/>
  <c r="U8" i="3"/>
  <c r="V8" i="3" s="1"/>
  <c r="U76" i="3"/>
  <c r="V76" i="3" s="1"/>
  <c r="U41" i="3"/>
  <c r="V41" i="3" s="1"/>
  <c r="U20" i="3"/>
  <c r="V20" i="3" s="1"/>
  <c r="U16" i="3"/>
  <c r="V16" i="3" s="1"/>
  <c r="U58" i="3"/>
  <c r="V58" i="3" s="1"/>
  <c r="U65" i="3"/>
  <c r="V65" i="3" s="1"/>
  <c r="U39" i="3"/>
  <c r="V39" i="3" s="1"/>
  <c r="U84" i="3"/>
  <c r="V84" i="3" s="1"/>
  <c r="U64" i="3"/>
  <c r="V64" i="3" s="1"/>
  <c r="U75" i="3"/>
  <c r="V75" i="3" s="1"/>
  <c r="U69" i="3"/>
  <c r="V69" i="3" s="1"/>
  <c r="U45" i="3"/>
  <c r="V45" i="3" s="1"/>
  <c r="U62" i="3"/>
  <c r="V62" i="3" s="1"/>
  <c r="U13" i="3"/>
  <c r="V13" i="3" s="1"/>
  <c r="U60" i="3"/>
  <c r="V60" i="3" s="1"/>
  <c r="U77" i="3"/>
  <c r="V77" i="3" s="1"/>
  <c r="U36" i="3"/>
  <c r="V36" i="3" s="1"/>
  <c r="U30" i="3"/>
  <c r="V30" i="3" s="1"/>
  <c r="U54" i="3"/>
  <c r="V54" i="3" s="1"/>
  <c r="U44" i="3"/>
  <c r="V44" i="3" s="1"/>
  <c r="U38" i="3"/>
  <c r="V38" i="3" s="1"/>
  <c r="U27" i="3"/>
  <c r="V27" i="3" s="1"/>
  <c r="U2" i="3"/>
  <c r="V2" i="3" s="1"/>
  <c r="U32" i="3"/>
  <c r="V32" i="3" s="1"/>
  <c r="U34" i="3"/>
  <c r="V34" i="3" s="1"/>
  <c r="U50" i="3"/>
  <c r="V50" i="3" s="1"/>
  <c r="U56" i="3"/>
  <c r="V56" i="3" s="1"/>
  <c r="U49" i="3"/>
  <c r="V49" i="3" s="1"/>
  <c r="U3" i="3"/>
  <c r="V3" i="3" s="1"/>
  <c r="U48" i="3"/>
  <c r="V48" i="3" s="1"/>
  <c r="U11" i="3"/>
  <c r="V11" i="3" s="1"/>
  <c r="U79" i="3"/>
  <c r="V79" i="3" s="1"/>
  <c r="U82" i="3"/>
  <c r="V82" i="3" s="1"/>
  <c r="U23" i="3"/>
  <c r="V23" i="3" s="1"/>
  <c r="U25" i="3"/>
  <c r="V25" i="3" s="1"/>
  <c r="U42" i="3"/>
  <c r="V42" i="3" s="1"/>
  <c r="U68" i="3"/>
  <c r="V68" i="3" s="1"/>
  <c r="U21" i="3"/>
  <c r="V21" i="3" s="1"/>
  <c r="U57" i="3"/>
  <c r="V57" i="3" s="1"/>
  <c r="U46" i="3"/>
  <c r="V46" i="3" s="1"/>
  <c r="U9" i="3"/>
  <c r="V9" i="3" s="1"/>
  <c r="U40" i="3"/>
  <c r="V40" i="3" s="1"/>
  <c r="U19" i="3"/>
  <c r="V19" i="3" s="1"/>
  <c r="U15" i="3"/>
  <c r="V15" i="3" s="1"/>
  <c r="U17" i="3"/>
  <c r="V17" i="3" s="1"/>
  <c r="U72" i="3"/>
  <c r="V72" i="3" s="1"/>
  <c r="U52" i="3"/>
  <c r="V52" i="3" s="1"/>
  <c r="U29" i="3"/>
  <c r="V29" i="3" s="1"/>
  <c r="U18" i="3"/>
  <c r="V18" i="3" s="1"/>
  <c r="U33" i="3"/>
  <c r="V33" i="3" s="1"/>
  <c r="U6" i="3"/>
  <c r="V6" i="3" s="1"/>
  <c r="L431" i="1"/>
  <c r="L5" i="3" s="1"/>
  <c r="W33" i="3" l="1"/>
  <c r="X33" i="3"/>
  <c r="W40" i="3"/>
  <c r="X40" i="3"/>
  <c r="W23" i="3"/>
  <c r="X23" i="3"/>
  <c r="W50" i="3"/>
  <c r="X50" i="3"/>
  <c r="X30" i="3"/>
  <c r="W30" i="3"/>
  <c r="W75" i="3"/>
  <c r="X75" i="3"/>
  <c r="W41" i="3"/>
  <c r="X41" i="3"/>
  <c r="X22" i="3"/>
  <c r="W22" i="3"/>
  <c r="W63" i="3"/>
  <c r="X63" i="3"/>
  <c r="W67" i="3"/>
  <c r="X67" i="3"/>
  <c r="W74" i="3"/>
  <c r="X74" i="3"/>
  <c r="W144" i="3"/>
  <c r="X144" i="3"/>
  <c r="W143" i="3"/>
  <c r="X143" i="3"/>
  <c r="X142" i="3"/>
  <c r="W142" i="3"/>
  <c r="W141" i="3"/>
  <c r="X141" i="3"/>
  <c r="W140" i="3"/>
  <c r="X140" i="3"/>
  <c r="W131" i="3"/>
  <c r="X131" i="3"/>
  <c r="W122" i="3"/>
  <c r="X122" i="3"/>
  <c r="W9" i="3"/>
  <c r="X9" i="3"/>
  <c r="W82" i="3"/>
  <c r="X82" i="3"/>
  <c r="W34" i="3"/>
  <c r="X34" i="3"/>
  <c r="W36" i="3"/>
  <c r="X36" i="3"/>
  <c r="W64" i="3"/>
  <c r="X64" i="3"/>
  <c r="W76" i="3"/>
  <c r="X76" i="3"/>
  <c r="W12" i="3"/>
  <c r="X12" i="3"/>
  <c r="W7" i="3"/>
  <c r="X7" i="3"/>
  <c r="W24" i="3"/>
  <c r="X24" i="3"/>
  <c r="W137" i="3"/>
  <c r="X137" i="3"/>
  <c r="W136" i="3"/>
  <c r="X136" i="3"/>
  <c r="W135" i="3"/>
  <c r="X135" i="3"/>
  <c r="X134" i="3"/>
  <c r="W134" i="3"/>
  <c r="W133" i="3"/>
  <c r="X133" i="3"/>
  <c r="W132" i="3"/>
  <c r="X132" i="3"/>
  <c r="W123" i="3"/>
  <c r="X123" i="3"/>
  <c r="W114" i="3"/>
  <c r="X114" i="3"/>
  <c r="W79" i="3"/>
  <c r="X79" i="3"/>
  <c r="W32" i="3"/>
  <c r="X32" i="3"/>
  <c r="W77" i="3"/>
  <c r="X77" i="3"/>
  <c r="W84" i="3"/>
  <c r="X84" i="3"/>
  <c r="W8" i="3"/>
  <c r="X8" i="3"/>
  <c r="W47" i="3"/>
  <c r="X47" i="3"/>
  <c r="W10" i="3"/>
  <c r="X10" i="3"/>
  <c r="W31" i="3"/>
  <c r="X31" i="3"/>
  <c r="W129" i="3"/>
  <c r="X129" i="3"/>
  <c r="W128" i="3"/>
  <c r="X128" i="3"/>
  <c r="W127" i="3"/>
  <c r="X127" i="3"/>
  <c r="X126" i="3"/>
  <c r="W126" i="3"/>
  <c r="W125" i="3"/>
  <c r="X125" i="3"/>
  <c r="W124" i="3"/>
  <c r="X124" i="3"/>
  <c r="W115" i="3"/>
  <c r="X115" i="3"/>
  <c r="W106" i="3"/>
  <c r="X106" i="3"/>
  <c r="W52" i="3"/>
  <c r="X52" i="3"/>
  <c r="W57" i="3"/>
  <c r="X57" i="3"/>
  <c r="W11" i="3"/>
  <c r="X11" i="3"/>
  <c r="W2" i="3"/>
  <c r="X2" i="3"/>
  <c r="W60" i="3"/>
  <c r="X60" i="3"/>
  <c r="W39" i="3"/>
  <c r="X39" i="3"/>
  <c r="W53" i="3"/>
  <c r="X53" i="3"/>
  <c r="W61" i="3"/>
  <c r="X61" i="3"/>
  <c r="W28" i="3"/>
  <c r="X28" i="3"/>
  <c r="W43" i="3"/>
  <c r="X43" i="3"/>
  <c r="W121" i="3"/>
  <c r="X121" i="3"/>
  <c r="W120" i="3"/>
  <c r="X120" i="3"/>
  <c r="W119" i="3"/>
  <c r="X119" i="3"/>
  <c r="X118" i="3"/>
  <c r="W118" i="3"/>
  <c r="W117" i="3"/>
  <c r="X117" i="3"/>
  <c r="W116" i="3"/>
  <c r="X116" i="3"/>
  <c r="W107" i="3"/>
  <c r="X107" i="3"/>
  <c r="W98" i="3"/>
  <c r="X98" i="3"/>
  <c r="W72" i="3"/>
  <c r="X72" i="3"/>
  <c r="W21" i="3"/>
  <c r="X21" i="3"/>
  <c r="W48" i="3"/>
  <c r="X48" i="3"/>
  <c r="W27" i="3"/>
  <c r="X27" i="3"/>
  <c r="W13" i="3"/>
  <c r="X13" i="3"/>
  <c r="W65" i="3"/>
  <c r="X65" i="3"/>
  <c r="W71" i="3"/>
  <c r="X71" i="3"/>
  <c r="X14" i="3"/>
  <c r="W14" i="3"/>
  <c r="W81" i="3"/>
  <c r="X81" i="3"/>
  <c r="W51" i="3"/>
  <c r="X51" i="3"/>
  <c r="W113" i="3"/>
  <c r="X113" i="3"/>
  <c r="W112" i="3"/>
  <c r="X112" i="3"/>
  <c r="W111" i="3"/>
  <c r="X111" i="3"/>
  <c r="X110" i="3"/>
  <c r="W110" i="3"/>
  <c r="W109" i="3"/>
  <c r="X109" i="3"/>
  <c r="W108" i="3"/>
  <c r="X108" i="3"/>
  <c r="W99" i="3"/>
  <c r="X99" i="3"/>
  <c r="W90" i="3"/>
  <c r="X90" i="3"/>
  <c r="W18" i="3"/>
  <c r="X18" i="3"/>
  <c r="W17" i="3"/>
  <c r="X17" i="3"/>
  <c r="W68" i="3"/>
  <c r="X68" i="3"/>
  <c r="W3" i="3"/>
  <c r="X3" i="3"/>
  <c r="X38" i="3"/>
  <c r="W38" i="3"/>
  <c r="X62" i="3"/>
  <c r="W62" i="3"/>
  <c r="W58" i="3"/>
  <c r="X58" i="3"/>
  <c r="X70" i="3"/>
  <c r="W70" i="3"/>
  <c r="W73" i="3"/>
  <c r="X73" i="3"/>
  <c r="W35" i="3"/>
  <c r="X35" i="3"/>
  <c r="W59" i="3"/>
  <c r="X59" i="3"/>
  <c r="W105" i="3"/>
  <c r="X105" i="3"/>
  <c r="W104" i="3"/>
  <c r="X104" i="3"/>
  <c r="W103" i="3"/>
  <c r="X103" i="3"/>
  <c r="X102" i="3"/>
  <c r="W102" i="3"/>
  <c r="W101" i="3"/>
  <c r="X101" i="3"/>
  <c r="W100" i="3"/>
  <c r="X100" i="3"/>
  <c r="W91" i="3"/>
  <c r="X91" i="3"/>
  <c r="X46" i="3"/>
  <c r="W46" i="3"/>
  <c r="W15" i="3"/>
  <c r="X15" i="3"/>
  <c r="W42" i="3"/>
  <c r="X42" i="3"/>
  <c r="W49" i="3"/>
  <c r="X49" i="3"/>
  <c r="W44" i="3"/>
  <c r="X44" i="3"/>
  <c r="W45" i="3"/>
  <c r="X45" i="3"/>
  <c r="W16" i="3"/>
  <c r="X16" i="3"/>
  <c r="W26" i="3"/>
  <c r="X26" i="3"/>
  <c r="W4" i="3"/>
  <c r="X4" i="3"/>
  <c r="W37" i="3"/>
  <c r="X37" i="3"/>
  <c r="W83" i="3"/>
  <c r="X83" i="3"/>
  <c r="W97" i="3"/>
  <c r="X97" i="3"/>
  <c r="W96" i="3"/>
  <c r="X96" i="3"/>
  <c r="W95" i="3"/>
  <c r="X95" i="3"/>
  <c r="X94" i="3"/>
  <c r="W94" i="3"/>
  <c r="W93" i="3"/>
  <c r="X93" i="3"/>
  <c r="W92" i="3"/>
  <c r="X92" i="3"/>
  <c r="W138" i="3"/>
  <c r="X138" i="3"/>
  <c r="W29" i="3"/>
  <c r="X29" i="3"/>
  <c r="X6" i="3"/>
  <c r="W6" i="3"/>
  <c r="W19" i="3"/>
  <c r="X19" i="3"/>
  <c r="W25" i="3"/>
  <c r="X25" i="3"/>
  <c r="W56" i="3"/>
  <c r="X56" i="3"/>
  <c r="X54" i="3"/>
  <c r="W54" i="3"/>
  <c r="W69" i="3"/>
  <c r="X69" i="3"/>
  <c r="W20" i="3"/>
  <c r="X20" i="3"/>
  <c r="W55" i="3"/>
  <c r="X55" i="3"/>
  <c r="X78" i="3"/>
  <c r="W78" i="3"/>
  <c r="W80" i="3"/>
  <c r="X80" i="3"/>
  <c r="W66" i="3"/>
  <c r="X66" i="3"/>
  <c r="W89" i="3"/>
  <c r="X89" i="3"/>
  <c r="W88" i="3"/>
  <c r="X88" i="3"/>
  <c r="W87" i="3"/>
  <c r="X87" i="3"/>
  <c r="X86" i="3"/>
  <c r="W86" i="3"/>
  <c r="W85" i="3"/>
  <c r="X85" i="3"/>
  <c r="W139" i="3"/>
  <c r="X139" i="3"/>
  <c r="W130" i="3"/>
  <c r="X130" i="3"/>
  <c r="N145" i="3"/>
  <c r="V148" i="3" s="1"/>
  <c r="N5" i="3"/>
  <c r="V5" i="3" s="1"/>
  <c r="F888" i="1"/>
  <c r="F890" i="1"/>
  <c r="W5" i="3" l="1"/>
  <c r="W145" i="3" s="1"/>
  <c r="W148" i="3" s="1"/>
  <c r="X5" i="3"/>
  <c r="O888" i="1"/>
  <c r="F889" i="1"/>
</calcChain>
</file>

<file path=xl/sharedStrings.xml><?xml version="1.0" encoding="utf-8"?>
<sst xmlns="http://schemas.openxmlformats.org/spreadsheetml/2006/main" count="9238" uniqueCount="993">
  <si>
    <t>FAKTURA - daňový doklad</t>
  </si>
  <si>
    <t>BRUTTO, kgs</t>
  </si>
  <si>
    <t>NETTO, kgs</t>
  </si>
  <si>
    <t>DATUM VYSTAVENÍ</t>
  </si>
  <si>
    <t>POR.Č.</t>
  </si>
  <si>
    <t>DATUM USKUTOČNENIA PLNENIA</t>
  </si>
  <si>
    <t>Fakturujeme Vám za tovar:</t>
  </si>
  <si>
    <t>VÝROBCA</t>
  </si>
  <si>
    <t>CENA PO ZĽAVE</t>
  </si>
  <si>
    <t>CELKOM na úhradu:</t>
  </si>
  <si>
    <t>SJ</t>
  </si>
  <si>
    <t>COLNÝ KÓD</t>
  </si>
  <si>
    <t>KRAJINA PÔVODU</t>
  </si>
  <si>
    <t>MJ</t>
  </si>
  <si>
    <t>POČET KS</t>
  </si>
  <si>
    <t>ZĽAVA</t>
  </si>
  <si>
    <t>MNOŽ. BÁLENÍ</t>
  </si>
  <si>
    <t>BALENIE</t>
  </si>
  <si>
    <t xml:space="preserve">Стоимость с учетом скидки, долл.США </t>
  </si>
  <si>
    <t>Род упаковки</t>
  </si>
  <si>
    <t xml:space="preserve">Стоим-ть, долл.США </t>
  </si>
  <si>
    <t xml:space="preserve">Цена долл.США/ед.изм. </t>
  </si>
  <si>
    <t>Кол-во единиц</t>
  </si>
  <si>
    <t>Ед. измерения</t>
  </si>
  <si>
    <t xml:space="preserve">Страна происхождения </t>
  </si>
  <si>
    <t xml:space="preserve">Код товара в  соответствии с ТН ВЭД </t>
  </si>
  <si>
    <t>Производитель</t>
  </si>
  <si>
    <t>Артикул</t>
  </si>
  <si>
    <t xml:space="preserve">Наименование товара </t>
  </si>
  <si>
    <t>№</t>
  </si>
  <si>
    <t>Цена со скидкой, долл.США/ед.измерения</t>
  </si>
  <si>
    <t>ZMLUVA / Договор:</t>
  </si>
  <si>
    <t>Кол-во упаковок</t>
  </si>
  <si>
    <t>ДАТА</t>
  </si>
  <si>
    <t>ДАТА ВЫПОЛНЕНИЯ</t>
  </si>
  <si>
    <r>
      <t xml:space="preserve">PODMIENKY </t>
    </r>
    <r>
      <rPr>
        <b/>
        <sz val="10"/>
        <color indexed="58"/>
        <rFont val="Bookman Old Style"/>
        <family val="1"/>
        <charset val="204"/>
      </rPr>
      <t>/ Условия :</t>
    </r>
  </si>
  <si>
    <t xml:space="preserve">Приложение № </t>
  </si>
  <si>
    <t xml:space="preserve">Annex № </t>
  </si>
  <si>
    <t>СПЕЦИФИКАЦИЯ / SPECIFICATION  №</t>
  </si>
  <si>
    <t>dated/от</t>
  </si>
  <si>
    <t>Общая стоимость товара по  настоящей   Спецификации  составляет:</t>
  </si>
  <si>
    <t>долларов</t>
  </si>
  <si>
    <t>The  total  value of  the  goods  under  this  Specification is</t>
  </si>
  <si>
    <t>US dollars</t>
  </si>
  <si>
    <t>США, в том числе НДС по ставке 0%.</t>
  </si>
  <si>
    <t xml:space="preserve"> including VAT at 0% - $ 0.00 (zero)</t>
  </si>
  <si>
    <t>Условия поставки товара: СПТ Минск (Инкотермс 2010)</t>
  </si>
  <si>
    <t xml:space="preserve">Terms of delivery: CPT Minsk (Incoterm 2010) </t>
  </si>
  <si>
    <t>Адрес поставки товара: РБ, 06533 ПТО «Минск-СЭЗ»,  г. Минск, ул. Промышленная, 4</t>
  </si>
  <si>
    <t>Delivery adress:  Bonded warehouse (SVH) No. 06533 PTO "Minsk-SEZ",  Minsk, ul. Promishlennaya 4</t>
  </si>
  <si>
    <t>Настоящая Спецификация может корректироваться Дополнениями, которые вступают в силу с момента подписания сторонами и являются неотъемлимыми частями настоящей Спецификации.</t>
  </si>
  <si>
    <t xml:space="preserve">This Specification can be adjusted by Supplements, Which are effective upon their signing and are integral parts of the present  Specification. </t>
  </si>
  <si>
    <t>THE SELLER/ПРОДАВЕЦ:</t>
  </si>
  <si>
    <t>ТНЕ BUYER/ПОКУПАТЕЛЬ:</t>
  </si>
  <si>
    <t>М.П.                 (подпись)                         (Ф.И.О.)</t>
  </si>
  <si>
    <t>Пошлина</t>
  </si>
  <si>
    <t>Пошлина, дол.США</t>
  </si>
  <si>
    <t>Маржа</t>
  </si>
  <si>
    <t>Опускная цена</t>
  </si>
  <si>
    <t>Опускная стоимость</t>
  </si>
  <si>
    <t>Курс конверсии евро/доллар</t>
  </si>
  <si>
    <t>СЧЁТ-ФАКТУРА</t>
  </si>
  <si>
    <t>Скидка</t>
  </si>
  <si>
    <t xml:space="preserve">Вес нетто, кг. </t>
  </si>
  <si>
    <t xml:space="preserve">Вес брутто,кг. </t>
  </si>
  <si>
    <t>ИТОГО:</t>
  </si>
  <si>
    <r>
      <t>SCHVÁLENO</t>
    </r>
    <r>
      <rPr>
        <sz val="10"/>
        <color indexed="58"/>
        <rFont val="Bookman Old Style"/>
        <family val="1"/>
        <charset val="204"/>
      </rPr>
      <t xml:space="preserve"> / УТВЕРЖДЕНО:</t>
    </r>
  </si>
  <si>
    <t>S  L  O  V  A  T  E  X   s. r. o.</t>
  </si>
  <si>
    <t>Adresa nakladania/ Адрес погрузки:</t>
  </si>
  <si>
    <t>SLOVATEX S.R.O.</t>
  </si>
  <si>
    <t xml:space="preserve">
Slovenská republika
</t>
  </si>
  <si>
    <t>Račianska 88 B, 831 02 Bratislava</t>
  </si>
  <si>
    <t xml:space="preserve">IČO: 50 515 004, IČ DPH/ EORI : SK 2120357558 
IČO: 35 969 008, IČ DPH/ EORI : SK 2022099013 
</t>
  </si>
  <si>
    <t>SWIFT/BIC:   POBNSKBA</t>
  </si>
  <si>
    <t xml:space="preserve">Poštová banka a.s., Dvořákovo nábrežie 4, 
811 02 Bratislava, SLOVENSKÁ REPUBLIKA
</t>
  </si>
  <si>
    <t>IBAN EUR:     SK33 6500 0000 0000 2056 5797</t>
  </si>
  <si>
    <t>IBAN USD:    SK31 6500 0000 0000 5303 1927</t>
  </si>
  <si>
    <t>Základ dodania / Базис поставки:</t>
  </si>
  <si>
    <t>Špecifikácia/ Спецификация:</t>
  </si>
  <si>
    <t>Adresa dodánia / Адрес доставки:</t>
  </si>
  <si>
    <t>№22-11-16-I ОТ 21/11/2016</t>
  </si>
  <si>
    <t xml:space="preserve">"S  L  O  V  A  T  E  X   s. r. o."  и  ООО «Газ Венчуре» договорились, что настоящая Спецификация является протоколом согласования цен. </t>
  </si>
  <si>
    <t xml:space="preserve">"S  L  O  V  A  T  E  X   s. r. o."   and «Gas Venture» LLC agreed that the present Specification  is  a  price  negotiation  memorandum.  </t>
  </si>
  <si>
    <t xml:space="preserve">к Договору №№22-11-16-I ОТ 21/11/2016 </t>
  </si>
  <si>
    <t xml:space="preserve"> to the Contract  №22-11-16-I OF 21/11/2016 </t>
  </si>
  <si>
    <t>ПРОВЕРКА ОТПУСКНОЙ ЦЕНЫ</t>
  </si>
  <si>
    <t>Торговая марка</t>
  </si>
  <si>
    <t>OBCHODNÁ  ZNAMKA</t>
  </si>
  <si>
    <t>NÁZOV VÝROBKU</t>
  </si>
  <si>
    <t>CELKOM PO  ZĽAVE</t>
  </si>
  <si>
    <t>CELKOM</t>
  </si>
  <si>
    <t>CENA ZA MJ</t>
  </si>
  <si>
    <t>pcs</t>
  </si>
  <si>
    <t>Netto váha, kg/ Вес нетто, кг:</t>
  </si>
  <si>
    <t>Brutto váha, kg/ Вес брутто,кг:</t>
  </si>
  <si>
    <t>Množstvo balení / Кол-во упаковок</t>
  </si>
  <si>
    <t>China</t>
  </si>
  <si>
    <t>Box</t>
  </si>
  <si>
    <t>ODBERATEĽ /ПОКУПАТЕЛЬ:</t>
  </si>
  <si>
    <t>GAS VENTURE, LLC
220035, Republic of Belarus, Minsk, Timirjazeva str., 46, ap. 1</t>
  </si>
  <si>
    <t>CELKOM / ИТОГО:</t>
  </si>
  <si>
    <t xml:space="preserve">SLOVATEX S.R.O.                                                                                            Račianska 88 B, 831 02 Bratislava    
Slovenská republika                                                                                                Poštová banka a.s., Dvořákovo nábrežie 4, 
811 02 Bratislava, SLOVENSKÁ REPUBLIKA      "  
</t>
  </si>
  <si>
    <t>Italy</t>
  </si>
  <si>
    <t>Knitted sweaters Women kotton 100% Кофта женская трикотажная  хлопок 100%</t>
  </si>
  <si>
    <t>Trousers for women kotton 100% Брюки женские  хлопок 100%</t>
  </si>
  <si>
    <t>Women's denim overalls kotton 95% elastan 5% Комбинезон женский джинсовый  хлопок 95% эластан 5%</t>
  </si>
  <si>
    <t>Women's blouse kotton 100% Блузка женская  хлопок 100%</t>
  </si>
  <si>
    <t>T-shirts for women kotton 100% Майки женские  хлопок 100%</t>
  </si>
  <si>
    <t>part</t>
  </si>
  <si>
    <t>dins tricot</t>
  </si>
  <si>
    <t>vanila</t>
  </si>
  <si>
    <t>F.D</t>
  </si>
  <si>
    <t>Stella milani</t>
  </si>
  <si>
    <t>Agencja Celna EURO-WAY, Przejazdowa 25, 05-800 Pruszków, Poland</t>
  </si>
  <si>
    <t>MODA ITALIA</t>
  </si>
  <si>
    <t>POZOR:</t>
  </si>
  <si>
    <t>oslobodené od DPH podľa § 47 (vývoz tovaru) Zákona č. 222/2004 Z. z. SR o DPH</t>
  </si>
  <si>
    <t>ВНИМАНИЕ:</t>
  </si>
  <si>
    <t>освобождено от НДС, согласно § 47 (вывоз товара) Закона СР  № 222/2004 С.з. об НДС</t>
  </si>
  <si>
    <t>Slobodné zóny sú špeciálne oblasti v rámci colného územia EÚ.</t>
  </si>
  <si>
    <t>Tovary v týchto oblastiach sú oslobodené od cla, DPH a ostatných dovozných poplatkov.</t>
  </si>
  <si>
    <t>Pre ďalšie iinformation pozri http://ec.europa.eu/taxation_customs/customs/procedural_aspects/imports/free_zones/index_en.htm</t>
  </si>
  <si>
    <t>___</t>
  </si>
  <si>
    <t>KÓD TOVARU</t>
  </si>
  <si>
    <t>Настоящая Спецификация является неотъемлемой частью Договора № 22-11-16-I от 2016.11.21, вступает в силу с момента подписания и действует до надлежащего исполнения Сторонами своих обязательств или до подписания новой Спецификации (Дополнения к Спецификации)</t>
  </si>
  <si>
    <t>The present Specification is an integral part of the Contract No.22-11-16-I от 2016.11.21 and shall be effective upon its signin and is valid up to the proper performance of the obligations proper performance of obligations by the Parties or up to the signin of a new Specification (a Supplement to the Specification).</t>
  </si>
  <si>
    <t>1.75 Евро за КИЛОГРАММ</t>
  </si>
  <si>
    <t>MAX 10.0 %, 2.25 Евро за КИЛОГРАММ</t>
  </si>
  <si>
    <t>2.2 Евро за КИЛОГРАММ</t>
  </si>
  <si>
    <t>MAX 10.0 %, 1.88 Евро за КИЛОГРАММ</t>
  </si>
  <si>
    <t>MAX 10.0 %, 1.5 Евро за КИЛОГРАММ</t>
  </si>
  <si>
    <t>POLAND</t>
  </si>
  <si>
    <t>ITALY</t>
  </si>
  <si>
    <t>TERASTYL</t>
  </si>
  <si>
    <t>POLA</t>
  </si>
  <si>
    <t>BASTET</t>
  </si>
  <si>
    <t>PAPARAZZI</t>
  </si>
  <si>
    <t>CHINA</t>
  </si>
  <si>
    <t>BYOLALA</t>
  </si>
  <si>
    <t>JANPOL</t>
  </si>
  <si>
    <t>NEW COLLECTION</t>
  </si>
  <si>
    <t>COCOMORE</t>
  </si>
  <si>
    <t>LA RENA</t>
  </si>
  <si>
    <t>HAT</t>
  </si>
  <si>
    <t>JD</t>
  </si>
  <si>
    <t>DORIS</t>
  </si>
  <si>
    <t>AD</t>
  </si>
  <si>
    <t>ZELANTE</t>
  </si>
  <si>
    <t>JOIE ET BEAUTE</t>
  </si>
  <si>
    <t>WENDY TRENDY</t>
  </si>
  <si>
    <t>STELLA MILANI</t>
  </si>
  <si>
    <t>ITALY MODA</t>
  </si>
  <si>
    <t>PLANET</t>
  </si>
  <si>
    <t>B/D</t>
  </si>
  <si>
    <t>L&amp;N MODA</t>
  </si>
  <si>
    <t>BELLADONNA</t>
  </si>
  <si>
    <t>BABA</t>
  </si>
  <si>
    <t>SIMPHONY</t>
  </si>
  <si>
    <t>NAIIF</t>
  </si>
  <si>
    <t>DORKA</t>
  </si>
  <si>
    <t>TODAY</t>
  </si>
  <si>
    <t>INFINITE</t>
  </si>
  <si>
    <t>OLMAR</t>
  </si>
  <si>
    <t>COMMON</t>
  </si>
  <si>
    <t>MISSCITY</t>
  </si>
  <si>
    <t>DOROTA</t>
  </si>
  <si>
    <t>PABE</t>
  </si>
  <si>
    <t>MANORI</t>
  </si>
  <si>
    <t>MODA</t>
  </si>
  <si>
    <t>ITALIAN STYLE</t>
  </si>
  <si>
    <t>FICCARELLI</t>
  </si>
  <si>
    <t>EMO</t>
  </si>
  <si>
    <t>MARAL</t>
  </si>
  <si>
    <t>MAZEX</t>
  </si>
  <si>
    <t>TWIN</t>
  </si>
  <si>
    <t>TOFI</t>
  </si>
  <si>
    <t>TULIZ STYL</t>
  </si>
  <si>
    <t>REVEN</t>
  </si>
  <si>
    <t>ANGELA</t>
  </si>
  <si>
    <t>MAX FASHION</t>
  </si>
  <si>
    <t>WÓJCIK</t>
  </si>
  <si>
    <t>MIKRUS</t>
  </si>
  <si>
    <t>BOMAK</t>
  </si>
  <si>
    <t>TWO MOON</t>
  </si>
  <si>
    <t>CAKE-V</t>
  </si>
  <si>
    <t>STREFA MODY</t>
  </si>
  <si>
    <t>JOLEX</t>
  </si>
  <si>
    <t>GRACJA</t>
  </si>
  <si>
    <t>ULIMEX</t>
  </si>
  <si>
    <t>AUZ</t>
  </si>
  <si>
    <t>ALMAT</t>
  </si>
  <si>
    <t>DRUM</t>
  </si>
  <si>
    <t>JOPPA</t>
  </si>
  <si>
    <t>KOPKA</t>
  </si>
  <si>
    <t>package</t>
  </si>
  <si>
    <t>Women's knitted sweater 65% CASHMERE, 25% ACRYLIC, 10% POLIESTER Свитер женский трикотажный 65% шерсть,  25% акрил, 10% полиэстер размер: 46-50, обхват груди: 92-100, рост 165-256</t>
  </si>
  <si>
    <t>Women's knitted sweater 80% LABMSWOOL, 20% POLIAMIDE Свитер женский трикотажный 80% шерсть, 20% полиамид размер: 46-50, обхват груди: 92-100, рост 165-257</t>
  </si>
  <si>
    <t>Knitted sweaters Women 80% COTTON, 20% POLYESTER Кофта женская трикотажная 80% хлопок, 20% полиэстер размер: 46-50, обхват груди: 92-100, рост 165-258</t>
  </si>
  <si>
    <t>Knitted sweaters Women 95% COTTON, 5% ELASTAN Кофта женская трикотажная 95% хлопок, 5% эластан размер: 46-50, обхват груди: 92-100, рост 165-259</t>
  </si>
  <si>
    <t>Knitted sweaters Women 100% COTTON Кофта женская трикотажная 100% хлопок размер: 46-50, обхват груди: 92-100, рост 165-260</t>
  </si>
  <si>
    <t>Knitted sweaters Women 70% COTTON, 30% POLIESTER Кофта женская трикотажная 70% хлопок, 30% полиэстер размер: 46-50, обхват груди: 92-100, рост 165-261</t>
  </si>
  <si>
    <t>Knitted sweaters Women 95% COTTON, 5% ELASTAN Кофта женская трикотажная 95% хлопок, 5% эластан размер: 46-50, обхват груди: 92-100, рост 165-262</t>
  </si>
  <si>
    <t>Knitted sweaters Women 95% COTTON, 5% ELASTAN Кофта женская трикотажная 95% хлопок, 5% эластан размер: 46-50, обхват груди: 92-100, рост 165-263</t>
  </si>
  <si>
    <t>Women's knitted sweater 60% COTTON, 40% POLYESTER Свитер женский трикотажный 60% хлопок, 40% полиэстер размер: 46-50, обхват груди: 92-100, рост 165-264</t>
  </si>
  <si>
    <t>Women's knitted sweater 60% COTTON, 40% POLYESTER Свитер женский трикотажный 60% хлопок, 40% полиэстер размер: 46-50, обхват груди: 92-100, рост 165-265</t>
  </si>
  <si>
    <t>Women's knitted sweater 60% COTTON, 40% POLYESTER Свитер женский трикотажный 60% хлопок, 40% полиэстер размер: 46-50, обхват груди: 92-100, рост 165-266</t>
  </si>
  <si>
    <t>Women's knitted sweater 60% COTTON, 40% POLYESTER Свитер женский трикотажный 60% хлопок, 40% полиэстер размер: 46-50, обхват груди: 92-100, рост 165-267</t>
  </si>
  <si>
    <t>Women's knitted sweater 60% COTTON, 40% POLYESTER Свитер женский трикотажный 60% хлопок, 40% полиэстер размер: 46-50, обхват груди: 92-100, рост 165-268</t>
  </si>
  <si>
    <t>Women's knitted sweater 60% COTTON, 40% POLYESTER Свитер женский трикотажный 60% хлопок, 40% полиэстер размер: 46-50, обхват груди: 92-100, рост 165-269</t>
  </si>
  <si>
    <t>Women's knitted sweater 60% COTTON, 40% POLYESTER Свитер женский трикотажный 60% хлопок, 40% полиэстер размер: 46-50, обхват груди: 92-100, рост 165-270</t>
  </si>
  <si>
    <t>Women's knitted sweater 60% COTTON, 40% POLYESTER Свитер женский трикотажный 60% хлопок, 40% полиэстер размер: 46-50, обхват груди: 92-100, рост 165-271</t>
  </si>
  <si>
    <t>Women's knitted sweater 60% COTTON, 40% POLYESTER Свитер женский трикотажный 60% хлопок, 40% полиэстер размер: 46-50, обхват груди: 92-100, рост 165-272</t>
  </si>
  <si>
    <t>Women's knitted sweater 60% COTTON, 40% POLYESTER Свитер женский трикотажный 60% хлопок, 40% полиэстер размер: 46-50, обхват груди: 92-100, рост 165-273</t>
  </si>
  <si>
    <t>Women's knitted sweater 60% COTTON, 40% POLYESTER Свитер женский трикотажный 60% хлопок, 40% полиэстер размер: 46-50, обхват груди: 92-100, рост 165-274</t>
  </si>
  <si>
    <t>Women's knitted sweater 60% COTTON, 40% POLYESTER Свитер женский трикотажный 60% хлопок, 40% полиэстер размер: 46-50, обхват груди: 92-100, рост 165-275</t>
  </si>
  <si>
    <t>Women's knitted sweater 60% COTTON, 40% POLYESTER Свитер женский трикотажный 60% хлопок, 40% полиэстер размер: 46-50, обхват груди: 92-100, рост 165-276</t>
  </si>
  <si>
    <t>Women's knitted sweater 60% COTTON, 40% POLYESTER Свитер женский трикотажный 60% хлопок, 40% полиэстер размер: 46-50, обхват груди: 92-100, рост 165-277</t>
  </si>
  <si>
    <t>Women's knitted sweater 60% COTTON, 40% POLYESTER Свитер женский трикотажный 60% хлопок, 40% полиэстер размер: 46-50, обхват груди: 92-100, рост 165-278</t>
  </si>
  <si>
    <t>Women's knitted sweater 60% COTTON, 40% POLYESTER Свитер женский трикотажный 60% хлопок, 40% полиэстер размер: 46-50, обхват груди: 92-100, рост 165-279</t>
  </si>
  <si>
    <t>Women's knitted sweater 80% COTTON, 20% POLYESTER Свитер женский трикотажный 80% хлопок, 20% полиэстер размер: 46-50, обхват груди: 92-100, рост 165-280</t>
  </si>
  <si>
    <t>Women's knitted sweater 80% COTTON, 20% POLYESTER Свитер женский трикотажный 80% хлопок, 20% полиэстер размер: 46-50, обхват груди: 92-100, рост 165-281</t>
  </si>
  <si>
    <t>Women's knitted sweater 60% COTTON, 40% POLYESTER Свитер женский трикотажный 60% хлопок, 40% полиэстер размер: 46-50, обхват груди: 92-100, рост 165-282</t>
  </si>
  <si>
    <t>Women's knitted sweater 80% COTTON, 20% POLYESTER Свитер женский трикотажный 80% хлопок, 20% полиэстер размер: 46-50, обхват груди: 92-100, рост 165-283</t>
  </si>
  <si>
    <t>Women's knitted sweater 80% COTTON, 20% POLYESTER Свитер женский трикотажный 80% хлопок, 20% полиэстер размер: 46-50, обхват груди: 92-100, рост 165-284</t>
  </si>
  <si>
    <t>Women's knitted sweater 60% COTTON, 40% POLYESTER Свитер женский трикотажный 60% хлопок, 40% полиэстер размер: 46-50, обхват груди: 92-100, рост 165-285</t>
  </si>
  <si>
    <t>Women's knitted sweater 80% COTTON, 20% POLYESTER Свитер женский трикотажный 80% хлопок, 20% полиэстер размер: 46-50, обхват груди: 92-100, рост 165-286</t>
  </si>
  <si>
    <t>Women's knitted sweater 80% COTTON, 20% POLYESTER Свитер женский трикотажный 80% хлопок, 20% полиэстер размер: 46-50, обхват груди: 92-100, рост 165-287</t>
  </si>
  <si>
    <t>Women's knitted sweater 80% COTTON, 20% POLYESTER Свитер женский трикотажный 80% хлопок, 20% полиэстер размер: 46-50, обхват груди: 92-100, рост 165-288</t>
  </si>
  <si>
    <t>Women's knitted sweater 80% COTTON, 20% POLYESTER Свитер женский трикотажный 80% хлопок, 20% полиэстер размер: 46-50, обхват груди: 92-100, рост 165-289</t>
  </si>
  <si>
    <t>Women's knitted sweater 60% COTTON, 40% POLYESTER Свитер женский трикотажный 60% хлопок, 40% полиэстер размер: 46-50, обхват груди: 92-100, рост 165-290</t>
  </si>
  <si>
    <t>Women's knitted sweater 60% COTTON, 40% POLYESTER Свитер женский трикотажный 60% хлопок, 40% полиэстер размер: 46-50, обхват груди: 92-100, рост 165-291</t>
  </si>
  <si>
    <t>Women's knitted sweater 60% COTTON, 40% POLYESTER Свитер женский трикотажный 60% хлопок, 40% полиэстер размер: 46-50, обхват груди: 92-100, рост 165-292</t>
  </si>
  <si>
    <t>Women's knitted sweater 95% COTTON, 5% POLIAMIDE Свитер женский трикотажный 95% хлопок, 5% полиамид размер: 46-50, обхват груди: 92-100, рост 165-293</t>
  </si>
  <si>
    <t>Women's knitted sweater 70% COTTON, 30% POLIESTER Свитер женский трикотажный 70% хлопок, 30% полиэстер размер: 46-50, обхват груди: 92-100, рост 165-294</t>
  </si>
  <si>
    <t>Topic Women's Knitwear 100% COTTON Топик женский трикотажный 100% хлопок размер: 46-50, обхват груди: 92-100, рост 165-295</t>
  </si>
  <si>
    <t>Tunic women's knitting 95% COTTON, 5% ELASTAN Туника женская трикотажная 95% хлопок, 5% эластан размер: 46-50, обхват груди: 92-100, рост 165-296</t>
  </si>
  <si>
    <t>Tunic women's knitting 97% COTTON, 3% ELASTAN Туника женская трикотажная 97% хлопок, 3% эластан размер: 46-50, обхват груди: 92-100, рост 165-297</t>
  </si>
  <si>
    <t>Tunic women's knitting 95% COTTON, 5% ELASTAN Туника женская трикотажная 95% хлопок, 5% эластан размер: 46-50, обхват груди: 92-100, рост 165-298</t>
  </si>
  <si>
    <t>Tunic women's knitting 100% COTTON Туника женская трикотажная 100% хлопок размер: 46-50, обхват груди: 92-100, рост 165-299</t>
  </si>
  <si>
    <t>Tunic women's knitting 95% COTTON, 5% ELASTAN Туника женская трикотажная 95% хлопок, 5% эластан размер: 46-50, обхват груди: 92-100, рост 165-300</t>
  </si>
  <si>
    <t>Tunic women's knitting 100% COTTON Туника женская трикотажная 100% хлопок размер: 46-50, обхват груди: 92-100, рост 165-301</t>
  </si>
  <si>
    <t>Tunic women's knitting 95% COTTON, 5% ELASTAN Туника женская трикотажная 95% хлопок, 5% эластан размер: 46-50, обхват груди: 92-100, рост 165-302</t>
  </si>
  <si>
    <t>Tunic women's knitting 95% COTTON, 5% ELASTAN Туника женская трикотажная 95% хлопок, 5% эластан размер: 46-50, обхват груди: 92-100, рост 165-303</t>
  </si>
  <si>
    <t>Tunic women's knitting 100% COTTON Туника женская трикотажная 100% хлопок размер: 46-50, обхват груди: 92-100, рост 165-304</t>
  </si>
  <si>
    <t>Tunic women's knitting 95% COTTON, 5% ELASTAN Туника женская трикотажная 95% хлопок, 5% эластан размер: 46-50, обхват груди: 92-100, рост 165-305</t>
  </si>
  <si>
    <t>Tunic women's knitting 95% COTTON, 5% ELASTAN Туника женская трикотажная 95% хлопок, 5% эластан размер: 46-50, обхват груди: 92-100, рост 165-306</t>
  </si>
  <si>
    <t>Tunic women's knitting 95% COTTON, 5% ELASTAN Туника женская трикотажная 95% хлопок, 5% эластан размер: 46-50, обхват груди: 92-100, рост 165-307</t>
  </si>
  <si>
    <t>Tunic women's knitting 95% COTTON, 5% ELASTAN Туника женская трикотажная 95% хлопок, 5% эластан размер: 46-50, обхват груди: 92-100, рост 165-308</t>
  </si>
  <si>
    <t>Tunic women's knitting 100% COTTON Туника женская трикотажная 100% хлопок размер: 46-50, обхват груди: 92-100, рост 165-309</t>
  </si>
  <si>
    <t>Tunic women's knitting 100% TENCEL Туника женская трикотажная 100% тенсел размер: 46-50, обхват груди: 92-100, рост 165-310</t>
  </si>
  <si>
    <t>Knitted sweaters Women 100% POLIESTER Кофта женская трикотажная 100% полиэстер размер: 46-50, обхват груди: 92-100, рост 165-311</t>
  </si>
  <si>
    <t>Knitted sweaters Women 50% VISCOSE, 48% POLIESTER, 2% ELASTAN Кофта женская трикотажная 50% вискоза, 48% полиэстер, 2% эластан размер: 46-50, обхват груди: 92-100, рост 165-312</t>
  </si>
  <si>
    <t>Knitted sweaters Women 68% VISCOSE, 32% ACEFALA Кофта женская трикотажная 68% вискоза, 32% синтетика размер: 46-50, обхват груди: 92-100, рост 165-313</t>
  </si>
  <si>
    <t>Knitted sweaters Women 48% POLIESTER, 50% VISCOSE, 2% ELASTAN Кофта женская трикотажная 48% полиэстер, 50% вискоза, 2% эластан размер: 46-50, обхват груди: 92-100, рост 165-314</t>
  </si>
  <si>
    <t>Knitted sweaters Women 48% POLIESTER, 50% VISCOSE, 2% ELASTAN Кофта женская трикотажная 48% полиэстер, 50% вискоза, 2% эластан размер: 46-50, обхват груди: 92-100, рост 165-315</t>
  </si>
  <si>
    <t>Knitted sweaters Women 60% POLIESTER, 35% ELASTAN, 5% VISCOSE Кофта женская трикотажная 60% полиэстер, 35% эластан, 5% вискоза размер: 46-50, обхват груди: 92-100, рост 165-316</t>
  </si>
  <si>
    <t>Women's knitted sweater 40% ACRYLIC, 30% COTTON, 15% POLIAMIDE Свитер женский трикотажный 40% акрил, 30% хлопок, 15% полиамид размер: 46-50, обхват груди: 92-100, рост 165-317</t>
  </si>
  <si>
    <t>Women's knitted sweater 68% VISCOSE, 32% ACETATE Свитер женский трикотажный 68% вискоза, 32% ацетат размер: 46-50, обхват груди: 92-100, рост 165-318</t>
  </si>
  <si>
    <t>Women's knitted sweater 68% VISCOSE, 32% ACETATE Свитер женский трикотажный 68% вискоза, 32% ацетат размер: 46-50, обхват груди: 92-100, рост 165-319</t>
  </si>
  <si>
    <t>Women's knitted sweater 70% ACRYLIC, 30% WOOL Свитер женский трикотажный 70% акрил, 30% шерсть размер: 46-50, обхват груди: 92-100, рост 165-320</t>
  </si>
  <si>
    <t>Women's knitted sweater 45% POLIESTER, 25% POLIAMIDE, 20% WOOL, 10% CASHMERE Свитер женский трикотажный 45% полиэстер, 25% полиамид, 20% шерсть, 10% кашемир размер: 46-50, обхват груди: 92-100, рост 165-321</t>
  </si>
  <si>
    <t>Women's knitted sweater 50% COTTON, 50% ACRYLIC Свитер женский трикотажный 50% хлопок, 50% акрил размер: 46-50, обхват груди: 92-100, рост 165-322</t>
  </si>
  <si>
    <t>Women's knitted sweater 70% ACRYLIC, 30% COTTON Свитер женский трикотажный 70% акрил, 30% хлопок размер: 46-50, обхват груди: 92-100, рост 165-323</t>
  </si>
  <si>
    <t>Women's knitted sweater 45% ELASTAN, 25% POLIAMIDE, 20% WOOL, 10% CASHMERE Свитер женский трикотажный 45% эластан, 25% полиамид, 20% шерсть, 10% кашемир размер: 46-50, обхват груди: 92-100, рост 165-324</t>
  </si>
  <si>
    <t>Women's knitted sweater 45% POLIESTER, 25% POLIAMIDE, 20% WOOL, 10% CASHMERE Свитер женский трикотажный 45% полиэстер, 25% полиамид, 20% шерсть, 10% кашемир размер: 46-50, обхват груди: 92-100, рост 165-325</t>
  </si>
  <si>
    <t>Tunic women's knitting 95% VISCOSE, 5% ELASTAN Туника женская трикотажная 95% вискоза, 5% эластан размер: 46-50, обхват груди: 92-100, рост 165-326</t>
  </si>
  <si>
    <t>Tunic women's knitting 95% VISCOSE, 5% ELASTAN Туника женская трикотажная 95% вискоза, 5% эластан размер: 46-50, обхват груди: 92-100, рост 165-327</t>
  </si>
  <si>
    <t>Tunic women's knitting 50% VISCOSE, 48% POLIESTER, 2% ELASTAN Туника женская трикотажная 50% вискоза, 48% полиэстер, 2% эластан размер: 46-50, обхват груди: 92-100, рост 165-328</t>
  </si>
  <si>
    <t>Tunic women's knitting 48% POLIESTER, 50% VISCOSE, 2% ELASTAN Туника женская трикотажная 48% полиэстер, 50% вискоза, 2% эластан размер: 46-50, обхват груди: 92-100, рост 165-329</t>
  </si>
  <si>
    <t>Tunic women's knitting 50% VISCOSE, 48% POLIESTER, 2% ELASTAN Туника женская трикотажная 50% вискоза, 48% полиэстер, 2% эластан размер: 46-50, обхват груди: 92-100, рост 165-330</t>
  </si>
  <si>
    <t>Tunic women's knitting 62% POLIAMIDE, 32% VISCOSE, 6% ELASTAN Туника женская трикотажная 62% полиамид, 32% вискоза, 6% эластан размер: 46-50, обхват груди: 92-100, рост 165-331</t>
  </si>
  <si>
    <t>Tunic women's knitting 62% POLIAMIDE, 32% VISCOSE, 6% ELASTAN Туника женская трикотажная 62% полиамид, 32% вискоза, 6% эластан размер: 46-50, обхват груди: 92-100, рост 165-332</t>
  </si>
  <si>
    <t>Tunic women's knitting 20% COTTON, 20% POLYESTER, 60% VISCOSE Туника женская трикотажная 20% хлопок, 20% полиэстер, 60% вискоза размер: 46-50, обхват груди: 92-100, рост 165-333</t>
  </si>
  <si>
    <t>Tunic women's knitting 20% COTTON, 20% POLYESTER, 60% VISCOSE Туника женская трикотажная 20% хлопок, 20% полиэстер, 60% вискоза размер: 46-50, обхват груди: 92-100, рост 165-334</t>
  </si>
  <si>
    <t>Tunic women's knitting 50% COTTON, 50% POLIESTER Туника женская трикотажная 50% хлопок, 50% полиэстер размер: 46-50, обхват груди: 92-100, рост 165-335</t>
  </si>
  <si>
    <t>Tunic women's knitting 70% POLIESTER, 28% VISCOSE, 2% ELASTAN Туника женская трикотажная 70% полиэстер, 28% вискоза, 2% эластан размер: 46-50, обхват груди: 92-100, рост 165-336</t>
  </si>
  <si>
    <t>Coat female 95% COTTON, 5% ELASTAN Пальто женское 95% хлопок, 5% эластан размер: 46-50, обхват груди: 92-100, рост 165-337</t>
  </si>
  <si>
    <t>Female jacket 100% POLIESTER Куртка женская 100% полиэстер размер: 46-50, обхват груди: 92-100, рост 165-291</t>
  </si>
  <si>
    <t>Famale Jaket 95% COTTON, 5% ELASTAN Жакет женский 95% хлопок, 5% эластан размер: 46-50, обхват груди: 92-100, рост 165-292</t>
  </si>
  <si>
    <t>Famale Jaket 95% COTTON, 5% ELASTAN Жакет женский 95% хлопок, 5% эластан размер: 46-50, обхват груди: 92-100, рост 165-293</t>
  </si>
  <si>
    <t>Famale Jaket 95% COTTON, 5% POLIURETAN Жакет женский 95% хлопок, 5% полиуретан размер: 46-50, обхват груди: 92-100, рост 165-294</t>
  </si>
  <si>
    <t>Famale Jaket 95% COTTON, 5% ELASTAN Жакет женский 95% хлопок, 5% эластан размер: 46-50, обхват груди: 92-100, рост 165-295</t>
  </si>
  <si>
    <t>Famale Jaket 70% COTTON, 30% POLIESTER Жакет женский 70% хлопок, 30% полиэстер размер: 46-50, обхват груди: 92-100, рост 165-296</t>
  </si>
  <si>
    <t>Famale Jaket 90% COTTON, 10% POLIESTER Жакет женский 90% хлопок, 10% полиэстер размер: 46-50, обхват груди: 92-100, рост 165-297</t>
  </si>
  <si>
    <t>Famale Jaket 60% COTTON, 30% POLYESTER, 10% ELASTAN Жакет женский 60% хлопок, 30% полиэстер, 10% эластан размер: 46-50, обхват груди: 92-100, рост 165-298</t>
  </si>
  <si>
    <t>Famale Jaket 100% COTTON Жакет женский 100% хлопок размер: 46-50, обхват груди: 92-100, рост 165-299</t>
  </si>
  <si>
    <t>Famale Jaket 60% COTTON, 40% ELASTAN Жакет женский 60% хлопок, 40% эластан размер: 46-50, обхват груди: 92-100, рост 165-300</t>
  </si>
  <si>
    <t>Famale Jaket 100% POLIESTER Жакет женский 100% полиэстер размер: 46-50, обхват груди: 92-100, рост 165-298</t>
  </si>
  <si>
    <t>Famale Jaket 70% MODAKRYL, 30% MOHAIR Жакет женский 70% акрил, 30% мохер размер: 46-50, обхват груди: 92-100, рост 165-299</t>
  </si>
  <si>
    <t>Famale Jaket 100% POLIESTER Жакет женский 100% полиэстер размер: 46-50, обхват груди: 92-100, рост 165-300</t>
  </si>
  <si>
    <t>Famale Jaket 100% POLIESTER Жакет женский 100% полиэстер размер: 46-50, обхват груди: 92-100, рост 165-301</t>
  </si>
  <si>
    <t>Famale Jaket 100% POLIESTER Жакет женский 100% полиэстер размер: 46-50, обхват груди: 92-100, рост 165-302</t>
  </si>
  <si>
    <t>Famale Jaket 100% POLIESTER Жакет женский 100% полиэстер размер: 46-50, обхват груди: 92-100, рост 165-303</t>
  </si>
  <si>
    <t>Famale Jaket 100% POLIESTER Жакет женский 100% полиэстер размер: 46-50, обхват груди: 92-100, рост 165-304</t>
  </si>
  <si>
    <t>Famale Jaket 50% COTTON, 50% POLIESTE Жакет женский 50% хлопок, 50% полиэстр размер: 46-50, обхват груди: 92-100, рост 165-305</t>
  </si>
  <si>
    <t>Famale Jaket 30% MOHER, 70% MODAKRYL Жакет женский 30% мохер, 70% акрил размер: 46-50, обхват груди: 92-100, рост 165-306</t>
  </si>
  <si>
    <t>Famale Jaket 70% MODAKRYL, 30% MOHAIR Жакет женский 70% акрил, 30% мохер размер: 46-50, обхват груди: 92-100, рост 165-307</t>
  </si>
  <si>
    <t>Famale Jaket 50% COTTON, 50% POLIESTE Жакет женский 50% хлопок, 50% полиэстр размер: 46-50, обхват груди: 92-100, рост 165-308</t>
  </si>
  <si>
    <t>Famale Jaket 100% POLIESTER Жакет женский 100% полиэстер размер: 46-50, обхват груди: 92-100, рост 165-309</t>
  </si>
  <si>
    <t>Famale Jaket 100% POLIESTER Жакет женский 100% полиэстер размер: 46-50, обхват груди: 92-100, рост 165-310</t>
  </si>
  <si>
    <t>Famale Jaket 60% POLIURETAN, 40% COTTON Жакет женский 60% полиуретан, 40% хлопок размер: 46-50, обхват груди: 92-100, рост 165-311</t>
  </si>
  <si>
    <t>Famale Jaket 60% POLIURETAN, 40% COTTON Жакет женский 60% полиуретан, 40% хлопок размер: 46-50, обхват груди: 92-100, рост 165-312</t>
  </si>
  <si>
    <t>Famale Jaket 40% COTTON, 60% POLYESTER Жакет женский 40% хлопок, 60% полиэстер размер: 46-50, обхват груди: 92-100, рост 165-313</t>
  </si>
  <si>
    <t>Famale Jaket 40% COTTON, 50% POLYESTER, 10% ELASTAN Жакет женский 40% хлопок, 50% полиэстер, 10% эластан размер: 46-50, обхват груди: 92-100, рост 165-314</t>
  </si>
  <si>
    <t>Famale Jaket 20% COTTON, 60% POLYESTER, 20% ELASTAN Жакет женский 20% хлопок, 60% полиэстер, 20% эластан размер: 46-50, обхват груди: 92-100, рост 165-315</t>
  </si>
  <si>
    <t>Famale Jaket 30% COTTON, 60% POLYESTER, 10% ELASTAN Жакет женский 30% хлопок, 60% полиэстер, 10% эластан размер: 46-50, обхват груди: 92-100, рост 165-316</t>
  </si>
  <si>
    <t>Famale Jaket 20% COTTON, 70% POLYESTER, 10% ELASTAN Жакет женский 20% хлопок, 70% полиэстер, 10% эластан размер: 46-50, обхват груди: 92-100, рост 165-317</t>
  </si>
  <si>
    <t>Famale Jaket 68% VISCOSE, 32% ACETAT Жакет женский 68% вискоза, 32% ацетат размер: 46-50, обхват груди: 92-100, рост 165-318</t>
  </si>
  <si>
    <t>Dress 68% LANA, 32% POLIAMIDE Платье 68% шерсть, 32% полиамид размер: 46-50, обхват груди: 92-100, рост 165-319</t>
  </si>
  <si>
    <t>Dress 80% COTTON, 20% POLIESTER Платье 80% хлопок, 20% полиэстер размер: 46-50, обхват груди: 92-100, рост 165-314</t>
  </si>
  <si>
    <t>Dress 95% COTTON, 5% ELASTAN Платье 95% хлопок, 5% эластан размер: 46-50, обхват груди: 92-100, рост 165-315</t>
  </si>
  <si>
    <t>Dress 95% COTTON, 5% ELASTAN Платье 95% хлопок, 5% эластан размер: 46-50, обхват груди: 92-100, рост 165-316</t>
  </si>
  <si>
    <t>Dress 98% COTTON, 2% ELASTAN Платье 98% хлопок, 2% эластан размер: 46-50, обхват груди: 92-100, рост 165-317</t>
  </si>
  <si>
    <t>Dress 100% COTTON Платье 100% хлопок размер: 46-50, обхват груди: 92-100, рост 165-318</t>
  </si>
  <si>
    <t>Dress 100% COTTON Платье 100% хлопок размер: 46-50, обхват груди: 92-100, рост 165-319</t>
  </si>
  <si>
    <t>Dress 100% COTTON Платье 100% хлопок размер: 46-50, обхват груди: 92-100, рост 165-320</t>
  </si>
  <si>
    <t>Dress 95% COTTON, 5% ELASTAN Платье 95% хлопок, 5% эластан размер: 46-50, обхват груди: 92-100, рост 165-321</t>
  </si>
  <si>
    <t>Dress 100% COTTON Платье 100% хлопок размер: 46-50, обхват груди: 92-100, рост 165-322</t>
  </si>
  <si>
    <t>Dress 95% COTTON, 5% ELASTAN Платье 95% хлопок, 5% эластан размер: 46-50, обхват груди: 92-100, рост 165-323</t>
  </si>
  <si>
    <t>Dress 100% COTTON Платье 100% хлопок размер: 46-50, обхват груди: 92-100, рост 165-324</t>
  </si>
  <si>
    <t>Dress 97% COTTON, 3% ELASTAN Платье 97% хлопок, 3% эластан размер: 46-50, обхват груди: 92-100, рост 165-325</t>
  </si>
  <si>
    <t>Dress 95% COTTON, 5% ELASTAN Платье 95% хлопок, 5% эластан размер: 46-50, обхват груди: 92-100, рост 165-326</t>
  </si>
  <si>
    <t>Dress 100% COTTON Платье 100% хлопок размер: 46-50, обхват груди: 92-100, рост 165-327</t>
  </si>
  <si>
    <t>Dress 100% POLYESTER Платье 100% полиэстер размер: 46-50, обхват груди: 92-100, рост 165-328</t>
  </si>
  <si>
    <t>Dress 40% COTTON, 60% POLYESTER платье 40% хлопок, 60% полиэстер размер: 46-50, обхват груди: 92-100, рост 165-329</t>
  </si>
  <si>
    <t>Dress 20% COTTON, 60% POLYESTER, 20% ELASTAN Платье 20% хлопок, 60% полиэстер, 20% эластан размер: 46-50, обхват груди: 92-100, рост 165-330</t>
  </si>
  <si>
    <t>Dress 40% COTTON, 60% POLYESTER Платье 40% хлопок, 60% полиэстер размер: 46-50, обхват груди: 92-100, рост 165-331</t>
  </si>
  <si>
    <t>Dress 20% COTTON, 80% POLYESTER Платье 20% хлопок, 80% полиэстер размер: 46-50, обхват груди: 92-100, рост 165-332</t>
  </si>
  <si>
    <t>Dress 20% COTTON, 70% POLYESTER, 10% ELASTAN Платье 20% хлопок, 70% полиэстер, 10% эластан размер: 46-50, обхват груди: 92-100, рост 165-333</t>
  </si>
  <si>
    <t>Dress 20% COTTON, 70% POLYESTER, 10% ELASTAN Платье 20% хлопок, 70% полиэстер, 10% эластан размер: 46-50, обхват груди: 92-100, рост 165-334</t>
  </si>
  <si>
    <t>Dress 20% COTTON, 80% POLYESTER Платье 20% хлопок, 80% полиэстер размер: 46-50, обхват груди: 92-100, рост 165-335</t>
  </si>
  <si>
    <t>Dress 20% COTTON, 70% POLYESTER, 10% ELASTAN Платье 20% хлопок, 70% полиэстер, 10% эластан размер: 46-50, обхват груди: 92-100, рост 165-336</t>
  </si>
  <si>
    <t>Dress 40% COTTON, 50% POLYESTER, 10% ELASTAN Платье 40% хлопок, 50% полиэстер, 10% эластан размер: 46-50, обхват груди: 92-100, рост 165-337</t>
  </si>
  <si>
    <t>Dress 40% COTTON, 60% POLYESTER Платье 40% хлопок, 60% полиэстер размер: 46-50, обхват груди: 92-100, рост 165-338</t>
  </si>
  <si>
    <t>Dress 20% COTTON, 70% POLYESTER, 10% ELASTAN Платье 20% хлопок, 70% полиэстер, 10% эластан размер: 46-50, обхват груди: 92-100, рост 165-339</t>
  </si>
  <si>
    <t>Dress 20% COTTON, 60% POLYESTER, 20% ELASTAN Платье 20% хлопок, 60% полиэстер, 20% эластан размер: 46-50, обхват груди: 92-100, рост 165-340</t>
  </si>
  <si>
    <t>Dress 62% POLIAMIDE, 32% VISCOSE, 6% ELASTAN Платье 62% полиамид, 32% вискоза, 6% эластан размер: 46-50, обхват груди: 92-100, рост 165-341</t>
  </si>
  <si>
    <t>Dress 100% POLIESTER Платье 100% полиэстер размер: 46-50, обхват груди: 92-100, рост 165-342</t>
  </si>
  <si>
    <t>Dress 100% POLIESTER Платье 100% полиэстер размер: 46-50, обхват груди: 92-100, рост 165-343</t>
  </si>
  <si>
    <t>Dress 100% POLIESTER Платье 100% полиэстер размер: 46-50, обхват груди: 92-100, рост 165-344</t>
  </si>
  <si>
    <t>Dress 100% TENCEL Платье 100% тенсел размер: 46-50, обхват груди: 92-100, рост 165-345</t>
  </si>
  <si>
    <t>Dress 95% VISCOSE, 5% ELASTAN Платье 95% вискоза, 5% эластан размер: 46-50, обхват груди: 92-100, рост 165-346</t>
  </si>
  <si>
    <t>Dress 95% VISCOSE, 5% ELASTAN Платье 95% вискоза, 5% эластан размер: 46-50, обхват груди: 92-100, рост 165-347</t>
  </si>
  <si>
    <t>Dress 68% VISCOSE, 32% ACETATE Платье 68% вискоза, 32% ацетатE размер: 46-50, обхват груди: 92-100, рост 165-348</t>
  </si>
  <si>
    <t>Dress 50% POLIESTER, 50% VISCOSE Платье 50% полиэстер, 50% вискоза размер: 46-50, обхват груди: 92-100, рост 165-349</t>
  </si>
  <si>
    <t>Dress 95% VISCOSE, 5% ELASTAN Платье 95% вискоза, 5% эластан размер: 46-50, обхват груди: 92-100, рост 165-350</t>
  </si>
  <si>
    <t>Dress 5% ELASTAN, 95% VISCOSE Платье 5% эластан, 95% вискоза размер: 46-50, обхват груди: 92-100, рост 165-351</t>
  </si>
  <si>
    <t>Dress 5% ELASTAN, 95% VISCOSE Платье 5% эластан, 95% вискоза размер: 46-50, обхват груди: 92-100, рост 165-352</t>
  </si>
  <si>
    <t>Dress 5% ELASTAN, 95% VISCOSE Платье 5% эластан, 95% вискоза размер: 46-50, обхват груди: 92-100, рост 165-353</t>
  </si>
  <si>
    <t>Dress 20% COTTON, 20% POLYESTER, 60% VISCOSE Платье 20% хлопок, 20% полиэстер, 60% вискоза размер: 46-50, обхват груди: 92-100, рост 165-354</t>
  </si>
  <si>
    <t>Skirt 70% COTTON, 30% POLIESTER Юбка 70% хлопок, 30% полиэстер размер: 46-50, рост 165-329</t>
  </si>
  <si>
    <t>Skirt 100% COTTON Юбка 100% хлопок размер: 46-50, рост 165-330</t>
  </si>
  <si>
    <t>Skirt 100% POLYESTER Юбка 100% полиэстер размер: 46-50, рост 165-331</t>
  </si>
  <si>
    <t>Skirt 70% POLIESTER, 28% VISCOSE, 2% ELASTAN Юбка 70% полиэстер, 28% вискоза, 2% эластан размер: 46-50, рост 165-332</t>
  </si>
  <si>
    <t>Skirt 20% COTTON, 80% POLYESTER Юбка 20% хлопок, 80% полиэстер размер: 46-50, рост 165-333</t>
  </si>
  <si>
    <t>Skirt 20% COTTON, 80% POLYESTER Юбка 20% хлопок, 80% полиэстер размер: 46-50, рост 165-334</t>
  </si>
  <si>
    <t>Skirt 20% COTTON, 80% POLYESTER Юбка 20% хлопок, 80% полиэстер размер: 46-50, рост 165-335</t>
  </si>
  <si>
    <t>Skirt 20% COTTON, 70% POLYESTER, 10% ELASTAN Юбка 20% хлопок, 70% полиэстер, 10% эластан размер: 46-50, рост 165-336</t>
  </si>
  <si>
    <t>Trousers for women 95% COTTON, 5% ELASTAN Брюки женские 95% хлопок, 5% эластан размер: 46-50, рост 165-333</t>
  </si>
  <si>
    <t>Trousers for women 100% COTTON Брюки женские 100% хлопок размер: 46-50, рост 165-334</t>
  </si>
  <si>
    <t>Trousers for women 95% COTTON, 5% ELASTAN Брюки женские 95% хлопок, 5% эластан размер: 46-50, рост 165-335</t>
  </si>
  <si>
    <t>Trousers for women 95% COTTON, 5% ELASTAN Брюки женские 95% хлопок, 5% эластан размер: 46-50, рост 165-336</t>
  </si>
  <si>
    <t>Trousers for women 95% COTTON, 5% ELASTAN Брюки женские 95% хлопок, 5% эластан размер: 46-50, рост 165-337</t>
  </si>
  <si>
    <t>Trousers for women 100% COTTON Брюки женские 100% хлопок размер: 46-50, рост 165-338</t>
  </si>
  <si>
    <t>Trousers for women 95% COTTON, 5% ELASTAN Брюки женские 95% хлопок, 5% эластан размер: 46-50, рост 165-339</t>
  </si>
  <si>
    <t>Trousers for women 95% COTTON, 5% ELASTAN Брюки женские 95% хлопок, 5% эластан размер: 46-50, рост 165-340</t>
  </si>
  <si>
    <t>Trousers for women 95% COTTON, 5% ELASTAN Брюки женские 95% хлопок, 5% эластан размер: 46-50, рост 165-341</t>
  </si>
  <si>
    <t>Overalls for women 100% COTTON Комбинезон женский 100% хлопок размер: 46-50, рост 165-342</t>
  </si>
  <si>
    <t>Overalls for women 100% COTTON Комбинезон женский 100% хлопок размер: 46-50, рост 165-343</t>
  </si>
  <si>
    <t>Trousers for women 20% COTTON, 80% POLYESTER Брюки женские 20% хлопок, 80% полиэстер размер: 46-50, рост 165-344</t>
  </si>
  <si>
    <t>Trousers for women 60% POLIESTER, 35% ELASTAN, 5% VISCOSE Брюки женские 60% полиэстер, 35% эластан, 5% вискоза размер: 46-50, рост 165-345</t>
  </si>
  <si>
    <t>Trousers for women 50% VISCOSE, 48% POLIESTER, 2% ELASTAN Брюки женские 50% вискоза, 48% полиэстер, 2% эластан размер: 46-50, рост 165-346</t>
  </si>
  <si>
    <t>Trousers for women 50% VISCOSE, 48% POLIESTER, 2% ELASTAN Брюки женские 50% вискоза, 48% полиэстер, 2% эластан размер: 46-50, рост 165-347</t>
  </si>
  <si>
    <t>women's shorts 20% COTTON, 20% POLYESTER, 60% VISCOSE Шорты женские 20% хлопок, 20% полиэстер, 60% вискоза размер: 46-50, рост 165-348</t>
  </si>
  <si>
    <t>Women's blouse 95% COTTON, 5% ELASTAN Блузка женская 95% хлопок, 5% эластан размер: 46-50, обхват груди: 92-100, шея 37-39/см, рост 165-175</t>
  </si>
  <si>
    <t>Women's blouse 60% COTTON, 35% POLIESTER, 5% ELASTAN Блузка женская 60% хлопок, 35% полиэстер, 5% эластан размер: 46-50, обхват груди: 92-100, шея 37-39/см, рост 165-176</t>
  </si>
  <si>
    <t>Women's blouse 95% COTTON, 5% ELASTAN Блузка женская 95% хлопок, 5% эластан размер: 46-50, обхват груди: 92-100, шея 37-39/см, рост 165-177</t>
  </si>
  <si>
    <t>Women's blouse 100% COTTON Блузка женская 100% хлопок размер: 46-50, обхват груди: 92-100, шея 37-39/см, рост 165-178</t>
  </si>
  <si>
    <t>Women's blouse 95% COTTON, 5% ELASTAN Блузка женская 95% хлопок, 5% эластан размер: 46-50, обхват груди: 92-100, шея 37-39/см, рост 165-179</t>
  </si>
  <si>
    <t>Women's blouse 70% COTTON, 30% POLIESTER Блузка женская 70% хлопок, 30% полиэстер размер: 46-50, обхват груди: 92-100, шея 37-39/см, рост 165-180</t>
  </si>
  <si>
    <t>Women's blouse 95% COTTON, 5% ELASTAN Блузка женская 95% хлопок, 5% эластан размер: 46-50, обхват груди: 92-100, шея 37-39/см, рост 165-181</t>
  </si>
  <si>
    <t>Women's blouse 95% COTTON, 5% ELASTAN Блузка женская 95% хлопок, 5% эластан размер: 46-50, обхват груди: 92-100, шея 37-39/см, рост 165-182</t>
  </si>
  <si>
    <t>Women's blouse 95% COTTON, 5% ELASTAN Блузка женская 95% хлопок, 5% эластан размер: 46-50, обхват груди: 92-100, шея 37-39/см, рост 165-183</t>
  </si>
  <si>
    <t>Women's blouse 60% COTTON, 40% POLYESTER Блузка женская 60% хлопок, 40% полиэстер размер: 46-50, обхват груди: 92-100, шея 37-39/см, рост 165-184</t>
  </si>
  <si>
    <t>Women's blouse 20% COTTON, 80% POLYESTER Блузка женская 20% хлопок, 80% полиэстер размер: 46-50, обхват груди: 92-100, шея 37-39/см, рост 165-185</t>
  </si>
  <si>
    <t>Women's blouse 100% ELASTAN Блузка женская 100% эластан размер: 46-50, обхват груди: 92-100, шея 37-39/см, рост 165-186</t>
  </si>
  <si>
    <t>Women's blouse 20% COTTON, 80% POLYESTER Блузка женская 20% хлопок, 80% полиэстер размер: 46-50, обхват груди: 92-100, шея 37-39/см, рост 165-187</t>
  </si>
  <si>
    <t>Women's blouse 20% COTTON, 80% POLYESTER Блузка женская 20% хлопок, 80% полиэстер размер: 46-50, обхват груди: 92-100, шея 37-39/см, рост 165-188</t>
  </si>
  <si>
    <t>Women's blouse 100% POLYESTER Блузка женская 100% полиэстер размер: 46-50, обхват груди: 92-100, шея 37-39/см, рост 165-189</t>
  </si>
  <si>
    <t>Women's blouse 20% COTTON, 80% POLYESTER Блузка женская 20% хлопок, 80% полиэстер размер: 46-50, обхват груди: 92-100, шея 37-39/см, рост 165-190</t>
  </si>
  <si>
    <t>Women's blouse 100% POLYESTER Блузка женская 100% полиэстер размер: 46-50, обхват груди: 92-100, шея 37-39/см, рост 165-191</t>
  </si>
  <si>
    <t>Women's blouse 100% POLYESTER Блузка женская 100% полиэстер размер: 46-50, обхват груди: 92-100, шея 37-39/см, рост 165-192</t>
  </si>
  <si>
    <t>Women's blouse 100% POLYESTER Блузка женская 100% полиэстер размер: 46-50, обхват груди: 92-100, шея 37-39/см, рост 165-193</t>
  </si>
  <si>
    <t>Women's blouse 20% COTTON, 80% POLYESTER Блузка женская 20% хлопок, 80% полиэстер размер: 46-50, обхват груди: 92-100, шея 37-39/см, рост 165-194</t>
  </si>
  <si>
    <t>Women's blouse 100% POLYESTER Блузка женская 100% полиэстер размер: 46-50, обхват груди: 92-100, шея 37-39/см, рост 165-195</t>
  </si>
  <si>
    <t>Women's blouse 100% POLYESTER Блузка женская 100% полиэстер размер: 46-50, обхват груди: 92-100, шея 37-39/см, рост 165-196</t>
  </si>
  <si>
    <t>Women's blouse 20% COTTON, 80% POLYESTER Блузка женская 20% хлопок, 80% полиэстер размер: 46-50, обхват груди: 92-100, шея 37-39/см, рост 165-197</t>
  </si>
  <si>
    <t>Women's blouse 100% POLYESTER Блузка женская 100% полиэстер размер: 46-50, обхват груди: 92-100, шея 37-39/см, рост 165-198</t>
  </si>
  <si>
    <t>Women's blouse 40% COTTON, 60% POLYESTER Блузка женская 40% хлопок, 60% полиэстер размер: 46-50, обхват груди: 92-100, шея 37-39/см, рост 165-199</t>
  </si>
  <si>
    <t>Women's blouse 40% COTTON, 60% POLYESTER Блузка женская 40% хлопок, 60% полиэстер размер: 46-50, обхват груди: 92-100, шея 37-39/см, рост 165-200</t>
  </si>
  <si>
    <t>Women's blouse 48% POLIESTER, 50% VISCOSE, 2% ELASTAN Блузка женская 48% полиэстер, 50% вискоза, 2% эластан размер: 46-50, обхват груди: 92-100, шея 37-39/см, рост 165-201</t>
  </si>
  <si>
    <t>Women's blouse 50% COTTON, 50% POLIESTER Блузка женская 50% хлопок, 50% полиэстер размер: 46-50, обхват груди: 92-100, шея 37-39/см, рост 165-202</t>
  </si>
  <si>
    <t>Women's blouse 50% VISCOSE, 48% POLIESTER, 2% ELASTAN Блузка женская 50% вискоза, 48% полиэстер, 2% эластан размер: 46-50, обхват груди: 92-100, шея 37-39/см, рост 165-203</t>
  </si>
  <si>
    <t>Women's blouse 62% POLIAMIDE, 32% VISCOSE, 6% ELASTAN Блузка женская 62% полиамид, 32% вискоза, 6% эластан размер: 46-50, обхват груди: 92-100, шея 37-39/см, рост 165-204</t>
  </si>
  <si>
    <t>Women's blouse 62% POLIAMIDE, 32% VISCOSE, 6% ELASTAN Блузка женская 62% полиамид, 32% вискоза, 6% эластан размер: 46-50, обхват груди: 92-100, шея 37-39/см, рост 165-205</t>
  </si>
  <si>
    <t>Women's blouse 100% POLIESTER Блузка женская 100% полиэстер размер: 46-50, обхват груди: 92-100, шея 37-39/см, рост 165-206</t>
  </si>
  <si>
    <t>Women's blouse 100% POLIESTER Блузка женская 100% полиэстер размер: 46-50, обхват груди: 92-100, шея 37-39/см, рост 165-207</t>
  </si>
  <si>
    <t>Women's blouse 65% POLIESTER, 30% VISCOSE, 5% ELASTAN Блузка женская 65% полиэстер, 30% вискоза, 5% эластан размер: 46-50, обхват груди: 92-100, шея 37-39/см, рост 165-208</t>
  </si>
  <si>
    <t>Women's blouse 70% VISCOSE, 30% POLIESTER Блузка женская 70% вискоза, 30% полиэстер размер: 46-50, обхват груди: 92-100, шея 37-39/см, рост 165-209</t>
  </si>
  <si>
    <t>Women's blouse 50% POLIESTER, 50% VISCOSE Блузка женская 50% полиэстер, 50% вискоза размер: 46-50, обхват груди: 92-100, шея 37-39/см, рост 165-210</t>
  </si>
  <si>
    <t>Women's blouse 70% VISCOSE, 30% POLIESTER Блузка женская 70% вискоза, 30% полиэстер размер: 46-50, обхват груди: 92-100, шея 37-39/см, рост 165-211</t>
  </si>
  <si>
    <t>Women's blouse 4% ELASTAN, 96% VISCOSE Блузка женская 4% эластан, 96% вискоза размер: 46-50, обхват груди: 92-100, шея 37-39/см, рост 165-212</t>
  </si>
  <si>
    <t>Women's blouse 4% ELASTAN, 96% VISCOSE Блузка женская 4% эластан, 96% вискоза размер: 46-50, обхват груди: 92-100, шея 37-39/см, рост 165-213</t>
  </si>
  <si>
    <t>Women's blouse 100% POLYESTER Блузка женская 100% полиэстер размер: 46-50, обхват груди: 92-100, шея 37-39/см, рост 165-214</t>
  </si>
  <si>
    <t>Women's blouse 100% POLYESTER Блузка женская 100% полиэстер размер: 46-50, обхват груди: 92-100, шея 37-39/см, рост 165-215</t>
  </si>
  <si>
    <t>Women's blouse 100% POLYESTER Блузка женская 100% полиэстер размер: 46-50, обхват груди: 92-100, шея 37-39/см, рост 165-216</t>
  </si>
  <si>
    <t>Women's blouse 96% VISCOSE, 4% ELASTAN Блузка женская 96% вискоза, 4% эластан размер: 46-50, обхват груди: 92-100, шея 37-39/см, рост 165-217</t>
  </si>
  <si>
    <t>Women's blouse 96% VISCOSE, 4% ELASTAN Блузка женская 96% вискоза, 4% эластан размер: 46-50, обхват груди: 92-100, шея 37-39/см, рост 165-218</t>
  </si>
  <si>
    <t>Women's blouse 100% VISCOSE Блузка женская 100% вискоза размер: 46-50, обхват груди: 92-100, шея 37-39/см, рост 165-219</t>
  </si>
  <si>
    <t>Women's blouse 100% POLIESTER Блузка женская 100% полиэстер размер: 46-50, обхват груди: 92-100, шея 37-39/см, рост 165-220</t>
  </si>
  <si>
    <t>Women's blouse 61% RAYON, 39% VISCOSE Блузка женская 61% район, 39% вискоза размер: 46-50, обхват груди: 92-100, шея 37-39/см, рост 165-221</t>
  </si>
  <si>
    <t>Women's blouse 100% TENCEL Блузка женская 100% тенсел размер: 46-50, обхват груди: 92-100, шея 37-39/см, рост 165-222</t>
  </si>
  <si>
    <t>women's Vest 95% COTTON, 5% ELASTAN Безрукавка женская 95% хлопок, 5% эластан размер: 46-50, обхват груди: 92-100, шея 37-39/см, рост 165-223</t>
  </si>
  <si>
    <t>women's Vest 70% COTTON, 30% POLIESTER Безрукавка женская 70% хлопок, 30% полиэстер размер: 46-50, обхват груди: 92-100, шея 37-39/см, рост 165-224</t>
  </si>
  <si>
    <t xml:space="preserve">Men's shoes with rubber soles, top leatherette posted 42  Туфли мужские на резиновой подошве, верх кожзам разм 42  </t>
  </si>
  <si>
    <t xml:space="preserve">Women's blouse 100% COTTON Блузка женская 100% хлопок </t>
  </si>
  <si>
    <t>Trousers for women 76% Viskoza16poliamide 3%elastan5%poliuretan Брюки женские 76%  вискоза 16% полиамид 3% эластан 5% полиуретан</t>
  </si>
  <si>
    <t>Trousers for women 95%COTTON 5%ELASTAN Брюки женские 95% хлопок 5% эластан</t>
  </si>
  <si>
    <t xml:space="preserve">Bag ladies, made of polymeric materials  Клатч женский из полимерных материалов </t>
  </si>
  <si>
    <t xml:space="preserve">The portfolio of plastics  Портфель (дипломат) из полимерных материалов </t>
  </si>
  <si>
    <t xml:space="preserve">Backpack for women, made of polymeric materials  Рюкзак женский  из полимерных материалов </t>
  </si>
  <si>
    <t xml:space="preserve">Bag ladies, made of polymeric materials  Сумка женская из полимерных материалов </t>
  </si>
  <si>
    <t>Moda Italia</t>
  </si>
  <si>
    <t>ONE LOVE</t>
  </si>
  <si>
    <t>GLAMUR</t>
  </si>
  <si>
    <t>W COLECTIN</t>
  </si>
  <si>
    <t>Knitted sweaters Women 95%COTTON 5%ELASTAN Кофта женская трикотажная 95% хлопок 5% эластан</t>
  </si>
  <si>
    <t>Female jacket 100% polyamide Куртка женская 100% полиамид</t>
  </si>
  <si>
    <t>ZOLBUT</t>
  </si>
  <si>
    <t>BROTEX</t>
  </si>
  <si>
    <t>CASSI</t>
  </si>
  <si>
    <t>ALOE</t>
  </si>
  <si>
    <t>AMELE FOUES</t>
  </si>
  <si>
    <t>AMELIE</t>
  </si>
  <si>
    <t>BOMACA</t>
  </si>
  <si>
    <t>TURKEY</t>
  </si>
  <si>
    <t>IMPERIAL</t>
  </si>
  <si>
    <t>LIQUI</t>
  </si>
  <si>
    <t xml:space="preserve">NEW COLECTION </t>
  </si>
  <si>
    <t>ONE</t>
  </si>
  <si>
    <t>TERESA</t>
  </si>
  <si>
    <t>XANA</t>
  </si>
  <si>
    <t>PAPARAZZI FASHION</t>
  </si>
  <si>
    <t>L&amp;Y</t>
  </si>
  <si>
    <t>PRZYBYLAK</t>
  </si>
  <si>
    <t>REVENE</t>
  </si>
  <si>
    <t>SUNFLOWER</t>
  </si>
  <si>
    <t>ALEKSANDRA</t>
  </si>
  <si>
    <t>ALISON</t>
  </si>
  <si>
    <t>ANTOM</t>
  </si>
  <si>
    <t>ARCZ</t>
  </si>
  <si>
    <t>BASTEF</t>
  </si>
  <si>
    <t>BEME</t>
  </si>
  <si>
    <t>LA BLANCHE</t>
  </si>
  <si>
    <t>ONARI</t>
  </si>
  <si>
    <t>ARACHNE</t>
  </si>
  <si>
    <t>KIWI'S</t>
  </si>
  <si>
    <t>LE FURIA</t>
  </si>
  <si>
    <t>PAQUITO</t>
  </si>
  <si>
    <t>RENASCIMENTO</t>
  </si>
  <si>
    <t>TARANIS</t>
  </si>
  <si>
    <t>REWON</t>
  </si>
  <si>
    <t>ALGODON</t>
  </si>
  <si>
    <t>LAZZERINI TIZIANA</t>
  </si>
  <si>
    <t>LEO LAZZI</t>
  </si>
  <si>
    <t>FRANK FASHION</t>
  </si>
  <si>
    <t>BLUE SHADOW</t>
  </si>
  <si>
    <t>COKI</t>
  </si>
  <si>
    <t>JAZZ</t>
  </si>
  <si>
    <t>TRIBE</t>
  </si>
  <si>
    <t>CRUCIAN</t>
  </si>
  <si>
    <t>HKR</t>
  </si>
  <si>
    <t>KOPERAL</t>
  </si>
  <si>
    <t>MARSHAL</t>
  </si>
  <si>
    <t>ZEUS</t>
  </si>
  <si>
    <t xml:space="preserve">Bag ladies leather  Сумка женская кожаная   </t>
  </si>
  <si>
    <t xml:space="preserve">Bag ladies leather  Сумка женская кожанная   </t>
  </si>
  <si>
    <t xml:space="preserve">Bag ladies, made of polymeric materials  Сумка женская из полимерных материалов  </t>
  </si>
  <si>
    <t xml:space="preserve">Promotional materials  Рекламные материалы  </t>
  </si>
  <si>
    <t>Knitted sweaters Women 5% ELASTAN, 95% WOOL Кофта женская трикотажная 5% эластан, 95% шерсть  размер: 46-50, обхват груди: 92-100, рост 165-175</t>
  </si>
  <si>
    <t>Knitted sweaters Women 20% POLIAMIDE, 80% LAMBSWOOL Кофта женская трикотажная 20% полиамид, 80% шерсть  размер: 46-50, обхват груди: 92-100, рост 165-175</t>
  </si>
  <si>
    <t>Women's knitted sweater 80% WOO, 20% POLIAMIDE Свитер женский трикотажный 80% шерсть 20% полиамид  размер: 46, обхват груди: 100 рост 175</t>
  </si>
  <si>
    <t>Women's knitted sweater 65% KASZMIR, 25% ARCYLIC, 10% POLIESTER Свитер женский трикотажный 65% кашемир, 25% акрил, 10% полиэстер  размер: 46, обхват груди: 100 рост 175</t>
  </si>
  <si>
    <t>Knitted sweaters Women 95%COTTON,5%ELASTAN Кофта женская трикотажная 95%хлопок,5%эластан  размер: 46-50, обхват груди: 92-100, рост 165-175</t>
  </si>
  <si>
    <t>Knitted sweaters Women 70% COTTON, 30% POLIESTER Кофта женская трикотажная 70% хлопок, 30% полиэстер  размер: 46-50, обхват груди: 92-100, рост 165-175</t>
  </si>
  <si>
    <t>Knitted sweaters Women 100% COTTON Кофта женская трикотажная 100% хлопок  размер: 46-50, обхват груди: 92-100, рост 165-175</t>
  </si>
  <si>
    <t>Knitted sweaters Women 100%COTTON                   100% POLIESTER Кофта женская трикотажная 100%хлопок                   100% полиэстер  размер: 46-50, обхват груди: 92-100, рост 165-175</t>
  </si>
  <si>
    <t>Knitted sweaters Women 95% COTTON, 5% ELASTAN Кофта женская трикотажная 95% хлопок, 5% эластан  размер: 46-50, обхват груди: 92-100, рост 165-175</t>
  </si>
  <si>
    <t>Knitted sweaters Women 98% COTTTON, 2% LYCRA Кофта женская трикотажная 98% хлопок, 2% лайкра  размер: 46-50, обхват груди: 92-100, рост 165-175</t>
  </si>
  <si>
    <t>Knitted sweaters Women 65% COTTON, 35% POLIESTER Кофта женская трикотажная 65% хлопок, 35% полиэстер  размер: 46-50, обхват груди: 92-100, рост 165-175</t>
  </si>
  <si>
    <t>Knitted sweaters Women 95% COTTON, ELASTAN 5% Кофта женская трикотажная 95% хлопок, эластан 5%  размер: 46-50, обхват груди: 92-100, рост 165-175</t>
  </si>
  <si>
    <t>Knitted sweaters Women 95% COTTON, 5% ELASTAN Кофта женская трикотажная 95% хлопок, 5% эластан  размер: 46, обхват груди: 100 рост 175</t>
  </si>
  <si>
    <t>Knitted sweaters Women 80% COTTON,                20% POLYESTER Кофта женская трикотажная 80% хлопок,                20%полиэстер  размер: 46-50, обхват груди: 92-100, рост 165-175</t>
  </si>
  <si>
    <t>Knitted sweaters Women 60%COTTON ,        40%POLIESTER Кофта женская трикотажная 60%хлопок ,        40%полиэстер  размер: 46-50, обхват груди: 92-100, рост 165-175</t>
  </si>
  <si>
    <t>Knitted sweaters Women 95%COTTON , 5%ELASTAN Кофта женская трикотажная 95%хлопок , 5%эластан  размер: 46-50, обхват груди: 92-100, рост 165-175</t>
  </si>
  <si>
    <t>Knitted sweaters Women 90% COTTON, 10% POLYESTER Кофта женская трикотажная 90% хлопок, 10%полиэстер  размер: 46-50, обхват груди: 92-100, рост 165-175</t>
  </si>
  <si>
    <t>Knitted sweaters Women 90% COTTON, 10% ELASTAN Кофта женская трикотажная 90% хлопок, 10% эластан  размер: 46-50, обхват груди: 92-100, рост 165-175</t>
  </si>
  <si>
    <t>Knitted sweaters Women 42% COTTON, 33% VISCOSE, 6% ELASTAN, 19% PA Кофта женская трикотажная 42% хлопок, 33% вискоза, 6% эластан, 19% акрил  размер: 46-50, обхват груди: 92-100, рост 165-175</t>
  </si>
  <si>
    <t>Knitted sweaters Women 55% COTTON, 35% POLIESTER, 10% VISCOSE Кофта женская трикотажная 55% хлопок, 35% полиэстер, 10% вискоза  размер: 46, обхват груди: 100 рост 175</t>
  </si>
  <si>
    <t>Knitted sweaters Women 66% COTTON, 27% POLIESTER, 7% POLIAMIDE Кофта женская трикотажная 66% хлопок, 27% полиэстер, 7% полиамид  размер: 46-50, обхват груди: 92-100, рост 165-175</t>
  </si>
  <si>
    <t>Knitted sweaters Women 98% COTTON, 2% ELASTAN Кофта женская трикотажная 98% хлопок, 2% эластан  размер: 46-50, обхват груди: 92-100, рост 165-175</t>
  </si>
  <si>
    <t>Knitted sweaters Women 95% COTTON, 5% POLYESTER Кофта женская трикотажная 95% хлопок, 5%полиэстер  размер: 46-50, обхват груди: 92-100, рост 165-175</t>
  </si>
  <si>
    <t>Knitted sweaters Women 87% COTTON, 9% POLIESTER, 4% POLIAMIE Кофта женская трикотажная 87% хлопок, 9% полиэстер, 4% полиамид  размер: 46-50, обхват груди: 92-100, рост 165-175</t>
  </si>
  <si>
    <t>Knitted sweaters Women 60% COTTON, 35% POLIESTER, 5% ELASTAN Кофта женская трикотажная 60% хлопок, 35% полиэстер, 5% эластан  размер: 46-50, обхват груди: 92-100, рост 165-175</t>
  </si>
  <si>
    <t>Knitted sweaters Women 60% COTTON, 32% POLYESTER, 8% ELASTAN Кофта женская трикотажная 60% хлопок, 32%полиэстер, 8% эластан  размер: 46-50, обхват груди: 92-100, рост 165-175</t>
  </si>
  <si>
    <t>Knitted sweaters Women 66% COTTON, 27% POLYESTER, 7% ELASTAN Кофта женская трикотажная 66% хлопок, 27%полиэстер, 7% эластан  размер: 46, обхват груди: 100 рост 175</t>
  </si>
  <si>
    <t>Knitted sweaters Women 95% COTTON            5%ELASTAN Кофта женская трикотажная 95% хлопок            5%эластан  размер: 46-50, обхват груди: 92-100, рост 165-175</t>
  </si>
  <si>
    <t>Knitted sweaters Women BRAK Кофта женская трикотажная 100% хлопок  размер: 46-50, обхват груди: 92-100, рост 165-175</t>
  </si>
  <si>
    <t>Knitted sweaters Women 97% COTTON, 3% ELASTAN Кофта женская трикотажная 97% хлопок, 3% эластан  размер: 46-50, обхват груди: 92-100, рост 165-175</t>
  </si>
  <si>
    <t>Knitted sweaters Women 95% COTTON, 5% POLIESTER Кофта женская трикотажная 95% хлопок, 5% полиэстер  размер: 46-50, обхват груди: 92-100, рост 165-175</t>
  </si>
  <si>
    <t>Knitted sweaters Women 92% COTTON, 8% ELASTAN Кофта женская трикотажная 92% хлопок, 8% эластан  размер: 46-50, обхват груди: 92-100, рост 165-175</t>
  </si>
  <si>
    <t>Knitted sweaters Women 100%COTTON Кофта женская трикотажная 100%хлопок  размер: 46-50, обхват груди: 92-100, рост 165-175</t>
  </si>
  <si>
    <t>Knitted sweaters Women 80% COTTON, 20% POLYESTER Кофта женская трикотажная 80% хлопок, 20%полиэстер  размер: 46, обхват груди: 100 рост 175</t>
  </si>
  <si>
    <t>Knitted sweaters Women 65% COTTON, 20% POLYESTER, 15% LUREX Кофта женская трикотажная 65% хлопок, 20%полиэстер, 15% люрекс  размер: 46, обхват груди: 100 рост 175</t>
  </si>
  <si>
    <t>Knitted sweaters Women 70% COTTON, 30% POLYESTER Кофта женская трикотажная 70% хлопок, 30%полиэстер  размер: 46-50, обхват груди: 92-100, рост 165-175</t>
  </si>
  <si>
    <t>Knitted sweaters Women 80% COTTON, 20% POLYESTER Кофта женская трикотажная 80% хлопок, 20%полиэстер  размер: 46-50, обхват груди: 92-100, рост 165-175</t>
  </si>
  <si>
    <t>Knitted sweaters Women 100%COTTON                    Кофта женская трикотажная 100%хлопок                     размер: 46-50, обхват груди: 92-100, рост 165-175</t>
  </si>
  <si>
    <t>Knitted sweaters Women 60% COTTON, 35% PES, 5% ELASTAN Кофта женская трикотажная 60% хлопок, 35% полиэстер, 5% эластан  размер: 46-50, обхват груди: 92-100, рост 165-175</t>
  </si>
  <si>
    <t>Knitted sweaters Women 98% COTTON, 2% LYCRA Кофта женская трикотажная 98% хлопок, 2% лайкра  размер: 46-50, обхват груди: 92-100, рост 165-175</t>
  </si>
  <si>
    <t>Knitted sweaters Women 95% COTTON, 5% POLIESTER Кофта женская трикотажная  95% хлопок, 5% полиэстер  размер: 46-50, обхват груди: 92-100, рост 165-175</t>
  </si>
  <si>
    <t>Knitted sweaters Women 95% COTTON 5%ELASTAN Кофта женская трикотажная 95% хлопок 5%эластан   размер: 46-50, обхват груди: 92-100, рост 165-175</t>
  </si>
  <si>
    <t>Knitted sweaters Women BRAK Кофта женская трикотажная 64% хлопок, 32%полиэстер, 4% эластан  размер: 46-50, обхват груди: 92-100, рост 165-175</t>
  </si>
  <si>
    <t>Knitted sweaters Women 72% COTTON, 25% POLIAMIDE, 3% ELASTAN Кофта женская трикотажная 72% хлопок, 25% полиамид, 3% эластан  размер: 46-50, обхват груди: 92-100, рост 165-175</t>
  </si>
  <si>
    <t>Knitted sweaters Women 70% COTTON ,   30%POLIESTER Кофта женская трикотажная 70% хлопок ,   30%полиэстер  размер: 46-50, обхват груди: 92-100, рост 165-175</t>
  </si>
  <si>
    <t>Knitted sweaters Women 100% COTTON Кофта женская трикотажная 100% хлопок  размер: 46, обхват груди: 100 рост 175</t>
  </si>
  <si>
    <t>Knitted sweaters Women 76% COTTON, 2% ELASTAN, 22% POLIAMIDE Кофта женская трикотажная 76% хлопок, 2% эластан, 22% полиамид  размер: 46-50, обхват груди: 92-100, рост 165-175</t>
  </si>
  <si>
    <t>Knitted sweaters Women 64% COTTON, 32% POLYESTER, 4% ELASTAN Кофта женская трикотажная 64% хлопок, 32%полиэстер, 4% эластан  размер: 46-50, обхват груди: 92-100, рост 165-175</t>
  </si>
  <si>
    <t>Knitted sweaters Women 84%COTTON                  16% POLIESTER Кофта женская трикотажная 84%хлопок                  16% полиэстер  размер: 46-50, обхват груди: 92-100, рост 165-175</t>
  </si>
  <si>
    <t>Knitted sweaters Women 65% COTTON, 35% POLYESTER Кофта женская трикотажная 65% хлопок, 35%полиэстер  размер: 46-50, обхват груди: 92-100, рост 165-175</t>
  </si>
  <si>
    <t>Knitted sweaters Women  95%COTTON,5%ELASTAN Кофта женская трикотажная  95%хлопок,5%эластан  размер: 46-50, обхват груди: 92-100, рост 165-175</t>
  </si>
  <si>
    <t>Knitted sweaters Women  100%COTTON                    Кофта женская трикотажная  100%хлопок                     размер: 46-50, обхват груди: 92-100, рост 165-175</t>
  </si>
  <si>
    <t>Women's knitted sweater 52% COTTON, 23% MODACRYL, 55% ELASTAN, 3% LUREX Свитер женский трикотажный 52% хлопок, 23% акрил, 55% эластан, 3% люрекс  размер: 46-50, обхват груди: 92-100, рост 165-175</t>
  </si>
  <si>
    <t>Women's knitted sweater 70% COTTON ,   30%POLIESTER Свитер женский трикотажный 70% хлопок ,   30%полиэстер  размер: 46-50, обхват груди: 92-100, рост 165-175</t>
  </si>
  <si>
    <t>Women's knitted sweater 80% COTTON, 20% VISCOSE Свитер женский трикотажный 80% хлопок, 20% вискоза  размер: 46-50, обхват груди: 92-100, рост 165-175</t>
  </si>
  <si>
    <t>Women's knitted sweater 60%COTTON ,        40%POLIESTER Свитер женский трикотажный 60%хлопок ,        40%полиэстер  размер: 46-50, обхват груди: 92-100, рост 165-175</t>
  </si>
  <si>
    <t>Women's knitted sweater 80%COTTON ,                    20% POLIESTER Свитер женский трикотажный 80%хлопок ,                    20% полиэстер  размер: 46-50, обхват груди: 92-100, рост 165-175</t>
  </si>
  <si>
    <t>Women's knitted sweater 95% COTTON, 5% ELASTAN Свитер женский трикотажный 95% хлопок, 5% эластан  размер: 46-50, обхват груди: 92-100, рост 165-175</t>
  </si>
  <si>
    <t>Women's knitted sweater 60% COTTON, 40% ACRYLIC Свитер женский трикотажный 60% хлопок, 40% акрил  размер: 46, обхват груди: 100 рост 175</t>
  </si>
  <si>
    <t>Women's knitted sweater 50% COTTON, 30% VISCOSE, 20% LEN Свитер женский трикотажный 50% хлопок, 30% вискоза, 20% лен  размер: 46-50, обхват груди: 92-100, рост 165-175</t>
  </si>
  <si>
    <t>Tunic women's knitting 100% COTTON Туника женская трикотажная 100% хлопок  размер: 46, обхват груди: 100 рост 175</t>
  </si>
  <si>
    <t>Tunic women's knitting 95% COTTON, 5% ELASTAN Туника женская трикотажная 95% хлопок, 5% эластан  размер: 46-50, обхват груди: 92-100, рост 165-175</t>
  </si>
  <si>
    <t>Tunic women's knitting 100% COTTON Туника женская трикотажная 100% хлопок  размер: 46-50, обхват груди: 92-100, рост 165-175</t>
  </si>
  <si>
    <t>Tunic women's knitting 65% COTTON, 35% POLIESTER Туника женская трикотажная 65% хлопок, 35% полиэстер  размер: 46-50, обхват груди: 92-100, рост 165-175</t>
  </si>
  <si>
    <t>Tunic women's knitting 60% COTTON, 32% POLIESTER, 8% ELASTAN Туника женская трикотажная 60% хлопок, 32% полиэстер, 8% эластан  размер: 46-50, обхват груди: 92-100, рост 165-175</t>
  </si>
  <si>
    <t>Tunic women's knitting 97% COTTON, 3% ELASTAN Туника женская трикотажная 97% хлопок, 3% эластан  размер: 46-50, обхват груди: 92-100, рост 165-175</t>
  </si>
  <si>
    <t>Tunic women's knitting 95% COTTON, 5% POLYESTER Туника женская трикотажная 95% хлопок, 5%полиэстер  размер: 46-50, обхват груди: 92-100, рост 165-175</t>
  </si>
  <si>
    <t>Knitted sweaters Women 95% POLIESTER, 5% ELASTAN Кофта женская трикотажная 95% полиэстер, 5% эластан  размер: 46-50, обхват груди: 92-100, рост 165-175</t>
  </si>
  <si>
    <t>Knitted sweaters Women 5% POLYESTER, 95% VISCOSE Кофта женская трикотажная 5%полиэстер, 95% вискоза  размер: 46-50, обхват груди: 92-100, рост 165-175</t>
  </si>
  <si>
    <t>Knitted sweaters Women 94% VISCOSE, 6% ELASTAN Кофта женская трикотажная 94% вискоза, 6% эластан  размер: 46-50, обхват груди: 92-100, рост 165-175</t>
  </si>
  <si>
    <t>Knitted sweaters Women 100%VISCOZE Кофта женская трикотажная 100% вискоза  размер: 46-50, обхват груди: 92-100, рост 165-175</t>
  </si>
  <si>
    <t>Knitted sweaters Women 20% COTTON, 75% POLYESTER, 5% ELASTAN Кофта женская трикотажная 20% хлопок, 75%полиэстер, 5% эластан  размер: 46-50, обхват груди: 92-100, рост 165-175</t>
  </si>
  <si>
    <t>Knitted sweaters Women 50% POLIESTER, 45% VISCOSE, 5% ELASTAN Кофта женская трикотажная 50% полиэстер, 45% вискоза, 5% эластан  размер: 46-50, обхват груди: 92-100, рост 165-175</t>
  </si>
  <si>
    <t>Knitted sweaters Women 100% POLIESTER Кофта женская трикотажная 100% полиэстер  размер: 46-50, обхват груди: 92-100, рост 165-175</t>
  </si>
  <si>
    <t>Knitted sweaters Women 30% POLYESTER, 70% VISCOSE Кофта женская трикотажная 30%полиэстер, 70% вискоза  размер: 46-50, обхват груди: 92-100, рост 165-175</t>
  </si>
  <si>
    <t>Knitted sweaters Women 100% POLYESTER Кофта женская трикотажная 100%полиэстер  размер: 46-50, обхват груди: 92-100, рост 165-175</t>
  </si>
  <si>
    <t>Knitted sweaters Women 88% VISCOSE, 12% ELITE Кофта женская трикотажная 88% вискоза, 12% ELITE  размер: 46-50, обхват груди: 92-100, рост 165-175</t>
  </si>
  <si>
    <t>Knitted sweaters Women 100% ACRYLIC Кофта женская трикотажная 100% акрил  размер: 46-50, обхват груди: 92-100, рост 165-175</t>
  </si>
  <si>
    <t>Knitted sweaters Women 40% ACRYLIC, 30% POLIAMIDE, 30% MOHAIR Кофта женская трикотажная 40% акрил, 30% полиамид, 30% мохер  размер: 46, обхват груди: 100 рост 175</t>
  </si>
  <si>
    <t>Knitted sweaters Women 70% POLYESTER, 30% VISCOSE Кофта женская трикотажная 70%полиэстер, 30% вискоза  размер: 46-50, обхват груди: 92-100, рост 165-175</t>
  </si>
  <si>
    <t>Knitted sweaters Women 70% ACRYLIC, 30% COTTON Кофта женская трикотажная 70% акрил, 30% хлопок  размер: 46-50, обхват груди: 92-100, рост 165-175</t>
  </si>
  <si>
    <t>Knitted sweaters Women 100% POLYESTER Кофта женская трикотажная 100%полиэстер  размер: 46, обхват груди: 100 рост 175</t>
  </si>
  <si>
    <t>Knitted sweaters Women 42% MODACRYL, 28% POLIAMIDE, 14% VISCOSE, 14% COTTON, 2% ELASTAN Кофта женская трикотажная 42% акрил, 28% полиамид, 14% вискоза, 14% хлопок, 2% эластан  размер: 46-50, обхват груди: 92-100, рост 165-175</t>
  </si>
  <si>
    <t>Knitted sweaters Women 5% ELASTAN, 95% VISCOSE Кофта женская трикотажная 5% эластан, 95% вискоза  размер: 46, обхват груди: 100 рост 175</t>
  </si>
  <si>
    <t>Knitted sweaters Women 5% ELASTAN, 95% VISCOSE Кофта женская трикотажная 5% эластан, 95% вискоза  размер: 46-50, обхват груди: 92-100, рост 165-175</t>
  </si>
  <si>
    <t>Knitted sweaters Women 15% POLYESTER, 35% VISCOSE, 50% WOOL Кофта женская трикотажная 15%полиэстер, 35% вискоза, 50% шерсть  размер: 46-50, обхват груди: 92-100, рост 165-175</t>
  </si>
  <si>
    <t>Knitted sweaters Women 95% POLYESTER, 5% ELASTAN Кофта женская трикотажная 95%полиэстер, 5% эластан  размер: 46-50, обхват груди: 92-100, рост 165-175</t>
  </si>
  <si>
    <t>Knitted sweaters Women 94% POLIAMIDE, 6% ELASTAN Кофта женская трикотажная 94% полиамид, 6% эластан  размер: 46-50, обхват груди: 92-100, рост 165-175</t>
  </si>
  <si>
    <t>Knitted sweaters Women 30% COTTON, 70% TENCEL Кофта женская трикотажная 30% хлопок, 70% тенсел  размер: 46-50, обхват груди: 92-100, рост 165-175</t>
  </si>
  <si>
    <t>Knitted sweaters Women 70% POLYESTER, 25% VISCOSE, 5% ELASTAN Кофта женская трикотажная 70%полиэстер, 25% вискоза, 5% эластан  размер: 46-50, обхват груди: 92-100, рост 165-175</t>
  </si>
  <si>
    <t>Knitted sweaters Women 95% POLIAMIDE, 5% ELASTAN Кофта женская трикотажная 95% полиамид, 5% эластан  размер: 46-50, обхват груди: 92-100, рост 165-175</t>
  </si>
  <si>
    <t>Knitted sweaters Women 95% VISCOSE, 5% ELASTAN Кофта женская трикотажная 95% вискоза, 5% эластан  размер: 46-50, обхват груди: 92-100, рост 165-175</t>
  </si>
  <si>
    <t>Knitted sweaters Women 75% POLYESTER, 16% VISCOSE, 9% POLIAMIDE Кофта женская трикотажная 75%полиэстер, 16% вискоза, 9% полиамид  размер: 46, обхват груди: 100 рост 175</t>
  </si>
  <si>
    <t>Knitted sweaters Women 60% POLIESTER, 32 COTTON, 8% ELASTAN Кофта женская трикотажная 60% полиэстер, 32 хлопок, 8% эластан  размер: 46, обхват груди: 100 рост 175</t>
  </si>
  <si>
    <t>Knitted sweaters Women 42% COTTON, 58% POLIESTER Кофта женская трикотажная 42% хлопок, 58% полиэстер  размер: 46, обхват груди: 100 рост 175</t>
  </si>
  <si>
    <t>Knitted sweaters Women 5% ELASTAN, 60% VISCOSE, 35% POLIAMIDE Кофта женская трикотажная 5% эластан, 60% вискоза, 35% полиамид  размер: 46-50, обхват груди: 92-100, рост 165-175</t>
  </si>
  <si>
    <t>Knitted sweaters Women 70% VISCOSE, 30% COTTON Кофта женская трикотажная 70% вискоза, 30% хлопок  размер: 46-50, обхват груди: 92-100, рост 165-175</t>
  </si>
  <si>
    <t>Knitted sweaters Women 100% MODAL Кофта женская трикотажная 100% модал  размер: 46-50, обхват груди: 92-100, рост 165-175</t>
  </si>
  <si>
    <t>Knitted sweaters Women 96% VISCOSE, 4% POLIESTER Кофта женская трикотажная 96% вискоза, 4% полиэстер  размер: 46-50, обхват груди: 92-100, рост 165-175</t>
  </si>
  <si>
    <t>Knitted sweaters Women 95% VISCOSE, 5% ELASTAN Кофта женская трикотажная 95% вискоза, 5% эластан  размер: 46, обхват груди: 100 рост 175</t>
  </si>
  <si>
    <t>Knitted sweaters Women 98% POLYESTER, 2% ELASTAN Кофта женская трикотажная 98%полиэстер, 2% эластан  размер: 46-50, обхват груди: 92-100, рост 165-175</t>
  </si>
  <si>
    <t>Knitted sweaters Women 90% ACRYLIC, 10% POLIAMIDE Кофта женская трикотажная 90% акрил, 10% полиамид  размер: 46-50, обхват груди: 92-100, рост 165-175</t>
  </si>
  <si>
    <t>Knitted sweaters Women 80% POLIESTER, 20% ACRYLIC Кофта женская трикотажная 80% полиэстер, 20% акрил  размер: 46, обхват груди: 100 рост 175</t>
  </si>
  <si>
    <t>Knitted sweaters Women 80% VISCOSE, 20% SILK Кофта женская трикотажная 80% вискоза, 20% шелк  размер: 46, обхват груди: 100 рост 175</t>
  </si>
  <si>
    <t>Knitted sweaters Women 92% VISCOSE, 8% ELASTAN Кофта женская трикотажная 92% вискоза, 8% эластан  размер: 46-50, обхват груди: 92-100, рост 165-175</t>
  </si>
  <si>
    <t>Knitted sweaters Women 55% POLIESTER, 45% RAYON Кофта женская трикотажная 55% полиэстер, 45% район  размер: 46-50, обхват груди: 92-100, рост 165-175</t>
  </si>
  <si>
    <t>Knitted sweaters Women 80% VISCOSE, 20% SILK Кофта женская трикотажная 80% вискоза, 20% шелк  размер: 46-50, обхват груди: 92-100, рост 165-175</t>
  </si>
  <si>
    <t>Knitted sweaters Women 50% COTTON, 50% VISCOSE Кофта женская трикотажная 50% хлопок, 50% вискоза  размер: 46-50, обхват груди: 92-100, рост 165-175</t>
  </si>
  <si>
    <t>Knitted sweaters Women 100% VISCOSE Кофта женская трикотажная 100% вискоза  размер: 46-50, обхват груди: 92-100, рост 165-175</t>
  </si>
  <si>
    <t>Knitted sweaters Women BRAK Кофта женская трикотажная 5%полиэстер, 95% вискоза  размер: 46-50, обхват груди: 92-100, рост 165-175</t>
  </si>
  <si>
    <t>Knitted sweaters Women 50% POLIESTER, 50% VISCOSE Кофта женская трикотажная 50% полиэстер, 50% вискоза  размер: 46-50, обхват груди: 92-100, рост 165-175</t>
  </si>
  <si>
    <t>Knitted sweaters Women 3% ELASTAN, 97% VISCOSE Кофта женская трикотажная 3% эластан, 97% вискоза  размер: 46-50, обхват груди: 92-100, рост 165-175</t>
  </si>
  <si>
    <t>Knitted sweaters Women 55% MODAL, 45% ACRYLIC Кофта женская трикотажная 55% модал, 45% акрил  размер: 46-50, обхват груди: 92-100, рост 165-175</t>
  </si>
  <si>
    <t>Knitted sweaters Women 100%LYOCEL Кофта женская трикотажная 100%лиоцелл  размер: 46-50, обхват груди: 92-100, рост 165-175</t>
  </si>
  <si>
    <t>Knitted sweaters Women 90% POLYESTER, 10% ELASTAN Кофта женская трикотажная 90%полиэстер, 10% эластан  размер: 46-50, обхват груди: 92-100, рост 165-175</t>
  </si>
  <si>
    <t>Knitted sweaters Women 50% COTTON, 50% POLIESTER Кофта женская трикотажная 50% хлопок, 50% полиэстер  размер: 46-50, обхват груди: 92-100, рост 165-175</t>
  </si>
  <si>
    <t>Knitted sweaters Women 59% POLIESTER, 35% COTTON, 6% ELASTAN Кофта женская трикотажная 59% полиэстер, 35% хлопок, 6% эластан  размер: 46-50, обхват груди: 92-100, рост 165-175</t>
  </si>
  <si>
    <t>Knitted sweaters Women 100% VISCOSE Кофта женская трикотажная 100% вискоза  размер: 46, обхват груди: 100 рост 175</t>
  </si>
  <si>
    <t>Knitted sweaters Women 80% VISCOSE, 20% SETA Кофта женская трикотажная 80% вискоза, 20% шелк  размер: 46-50, обхват груди: 92-100, рост 165-175</t>
  </si>
  <si>
    <t>Knitted sweaters Women  100% VISCOSE Кофта женская трикотажная 100% вискоза  размер: 46-50, обхват груди: 92-100, рост 165-175</t>
  </si>
  <si>
    <t>Knitted sweaters Women 100% POLIESTER Кофта женская трикотажная 100% полиэстер  размер: 46, обхват груди: 100 рост 175</t>
  </si>
  <si>
    <t>Knitted sweaters Women 75% VISCOSE, 25% POLIAMIDE Кофта женская трикотажная 75% вискоза, 25% полиамид  размер: 46-50, обхват груди: 92-100, рост 165-175</t>
  </si>
  <si>
    <t>Knitted sweaters Women 70% POLYESTER, 5% ELASTAN, 25% VISCOSE Кофта женская трикотажная 70%полиэстер, 5% эластан, 25% вискоза  размер: 46-50, обхват груди: 92-100, рост 165-175</t>
  </si>
  <si>
    <t>Knitted sweaters Women 25% COTTON, 75% LINO Кофта женская трикотажная 25% хлопок, 75% лен  размер: 46-50, обхват груди: 92-100, рост 165-175</t>
  </si>
  <si>
    <t>Knitted sweaters Women 35% COTTON, 65% LINO Кофта женская трикотажная 35% хлопок, 65% лен  размер: 46-50, обхват груди: 92-100, рост 165-175</t>
  </si>
  <si>
    <t>Knitted sweaters Women 10% POLYESTER, 90% LINO Кофта женская трикотажная 10%полиэстер, 90% лен  размер: 46-50, обхват груди: 92-100, рост 165-175</t>
  </si>
  <si>
    <t>Knitted sweaters Women 93% POLIESTER, 7% ELASTAN Кофта женская трикотажная 93% полиэстер, 7% эластан  размер: 46-50, обхват груди: 92-100, рост 165-175</t>
  </si>
  <si>
    <t>Knitted sweaters Women 93% POLIESTER, 7% SPANDEX Кофта женская трикотажная 93% полиэстер, 7% спандекс  размер: 46-50, обхват груди: 92-100, рост 165-175</t>
  </si>
  <si>
    <t>Knitted sweaters Women 94% ELASTAN, 6% LU Кофта женская трикотажная 94% эластан, 6% люрекс  размер: 46-50, обхват груди: 92-100, рост 165-175</t>
  </si>
  <si>
    <t>Knitted sweaters Women 6% ELASTAN, 94% VISCOSE Кофта женская трикотажная 6% эластан, 94% вискоза  размер: 46-50, обхват груди: 92-100, рост 165-175</t>
  </si>
  <si>
    <t>Knitted sweaters Women 95%POLIESTER,5%ELASTAN Кофта женская трикотажная 95%полиэстер,5%эластан  размер: 46-50, обхват груди: 92-100, рост 165-175</t>
  </si>
  <si>
    <t>Knitted sweaters Women  95%POLIESTER,5%ELASTAN Кофта женская трикотажная  95%полиэстер,5%эластан  размер: 46-50, обхват груди: 92-100, рост 165-175</t>
  </si>
  <si>
    <t>Knitted sweaters Women  50%COTTON 50%ACRYL Кофта женская трикотажная  50%хлопок 50% акрил  размер: 46-50, обхват груди: 92-100, рост 165-175</t>
  </si>
  <si>
    <t>Women's knitted sweater 95% VISCOSE, 5% ELASTAN Свитер женский трикотажный 95% вискоза, 5% эластан  размер: 46-50, обхват груди: 92-100, рост 165-175</t>
  </si>
  <si>
    <t>Women's knitted sweater 8,5% POLYESTER, 74% ACRYLIC, 4% POLIAMIDE, 13,5% WOOL Свитер женский трикотажный 8,5%полиэстер, 74% акрил, 4% полиамид, 13,5% шерсть  размер: 46-50, обхват груди: 92-100, рост 165-175</t>
  </si>
  <si>
    <t>Women's knitted sweater 10% POLYESTER, 55% ACRYLIC, 20% POLIAMIDE, 15% LINO Свитер женский трикотажный 10%полиэстер, 55% акрил, 20% полиамид, 15% лен  размер: 46-50, обхват груди: 92-100, рост 165-175</t>
  </si>
  <si>
    <t>Women's knitted sweater 70% ACRYLIC, 30% WOOL Свитер женский трикотажный 70% акрил, 30% шерсть  размер: 46, обхват груди: 100 рост 175</t>
  </si>
  <si>
    <t>Women's knitted sweater 70% POLIAMIDE, 30% WOOL Свитер женский трикотажный 70% полиамид, 30% шерсть  размер: 46-50, обхват груди: 92-100, рост 165-175</t>
  </si>
  <si>
    <t>Women's knitted sweater 100% ACRYLIC Свитер женский трикотажный 100% акрил  размер: 46-50, обхват груди: 92-100, рост 165-175</t>
  </si>
  <si>
    <t>Women's knitted sweater 70% POLIESTER, 30% COTTON Свитер женский трикотажный 70% полиэстер, 30% хлопок  размер: 46, обхват груди: 100 рост 175</t>
  </si>
  <si>
    <t>Women's knitted sweater 45% POLIESTER, 25% POLIAMIDE, 20% WOOL, 10% KASZMIR Свитер женский трикотажный 45% полиэстер, 25% полиамид, 20% шерсть, 10% кашемир  размер: 46, обхват груди: 100 рост 175</t>
  </si>
  <si>
    <t>Women's knitted sweater 90% POLIESTER, 8% RAYON, 2% SPANDEX Свитер женский трикотажный 90% полиэстер, 8% район, 2% спандекс  размер: 46, обхват груди: 100 рост 175</t>
  </si>
  <si>
    <t>Women's knitted sweater 70% ACRYLIC, 30% WOOL Свитер женский трикотажный 70% акрил, 30% шерсть  размер: 46-50, обхват груди: 92-100, рост 165-175</t>
  </si>
  <si>
    <t>Women's knitted sweater 45% POLIESTER, 25% POLIAMIDE, 20% WOOL, 10% CASHMERE Свитер женский трикотажный 45% полиэстер, 25% полиамид, 20% шерсть, 10% кашемир  размер: 46-50, обхват груди: 92-100, рост 165-175</t>
  </si>
  <si>
    <t>Women's knitted sweater 30% MOHAIR, 70% POLIACRYLIC Свитер женский трикотажный 30% мохер, 70% акрил  размер: 46-50, обхват груди: 92-100, рост 165-175</t>
  </si>
  <si>
    <t>Women's knitted sweater 5% ELASTAN, 73% ACRYLIC, 15% POLIAMIDE, 8% MOHAIR Свитер женский трикотажный 5% эластан, 73% акрил, 15% полиамид, 8% мохер  размер: 46-50, обхват груди: 92-100, рост 165-175</t>
  </si>
  <si>
    <t>Women's knitted sweater 30% MOHAIR, 70% MODAKRYL Свитер женский трикотажный 30% мохер, 70% акрил  размер: 46, обхват груди: 100 рост 175</t>
  </si>
  <si>
    <t>Women's knitted sweater 100% MODACRYL Свитер женский трикотажный 100% акрил  размер: 46-50, обхват груди: 92-100, рост 165-175</t>
  </si>
  <si>
    <t>Women's knitted sweater 70% MODACRYL, 30% MOHAIR Свитер женский трикотажный 70% акрил, 30% мохер  размер: 46-50, обхват груди: 92-100, рост 165-175</t>
  </si>
  <si>
    <t>Women's knitted sweater 28% COTTON, 67% ACRYLIC, 5% WOOL Свитер женский трикотажный 28% хлопок, 67% акрил, 5% шерсть  размер: 46-50, обхват груди: 92-100, рост 165-175</t>
  </si>
  <si>
    <t>Women's knitted sweater 100% POLYESTER Свитер женский трикотажный 100%полиэстер  размер: 46-50, обхват груди: 92-100, рост 165-175</t>
  </si>
  <si>
    <t>Women's knitted sweater 50% COTTON, 50% VISCOSE Свитер женский трикотажный 50% хлопок, 50% вискоза  размер: 46-50, обхват груди: 92-100, рост 165-175</t>
  </si>
  <si>
    <t>Women's knitted sweater 95% POLYESTER, 5% ELASTAN Свитер женский трикотажный 95%полиэстер, 5% эластан  размер: 46-50, обхват груди: 92-100, рост 165-175</t>
  </si>
  <si>
    <t>Women's knitted sweater 90% ACRYLIC, 10% POLIAMIDE Свитер женский трикотажный 90% акрил, 10% полиамид  размер: 46, обхват груди: 100 рост 175</t>
  </si>
  <si>
    <t>Women's knitted sweater 85% POLIAMIDE, 15% ACRYLIC Свитер женский трикотажный 85% полиамид, 15% акрил  размер: 46-50, обхват груди: 92-100, рост 165-175</t>
  </si>
  <si>
    <t>Women's knitted sweater 96% POLYESTER, 4% VISCOSE Свитер женский трикотажный 96%полиэстер, 4% вискоза  размер: 46-50, обхват груди: 92-100, рост 165-175</t>
  </si>
  <si>
    <t>Women's knitted sweater 80% ACRYLIC, 20% WOOL Свитер женский трикотажный 80% акрил, 20% шерсть  размер: 46-50, обхват груди: 92-100, рост 165-175</t>
  </si>
  <si>
    <t>Women's knitted sweater 80% ACRYLIC, 15% COTTON, 5% WOOL Свитер женский трикотажный 80% акрил, 15% хлопок, 5% шерсть  размер: 46-50, обхват груди: 92-100, рост 165-175</t>
  </si>
  <si>
    <t>Women's knitted sweater 65% ACRYLIC, 27% POLIESTER, 7% POLIAMIDE Свитер женский трикотажный 65% акрил, 27% полиэстер, 7% полиамид  размер: 46-50, обхват груди: 92-100, рост 165-175</t>
  </si>
  <si>
    <t>Women's knitted sweater 50% COTTON, 50% ACRYLIC Свитер женский трикотажный 50% хлопок, 50% акрил  размер: 46-50, обхват груди: 92-100, рост 165-175</t>
  </si>
  <si>
    <t>Women's knitted sweater 62% POLIAMIDE, 32% VISCOSE, 6% ELASTAN Свитер женский трикотажный 62% полиамид, 32% вискоза, 6% эластан  размер: 46-50, обхват груди: 92-100, рост 165-175</t>
  </si>
  <si>
    <t>Women's knitted sweater 50%COTTON 50%ACRYL Свитер женский трикотажный 50%хлопок 50% акрил  размер: 46-50, обхват груди: 92-100, рост 165-175</t>
  </si>
  <si>
    <t>Women's knitted sweater 70% POLIESTER, 30% VISCOSE Свитер женский трикотажный 70% полиэстер, 30% вискоза  размер: 46-50, обхват груди: 92-100, рост 165-175</t>
  </si>
  <si>
    <t>Women's knitted sweater 100% ACRYLIC Свитер женский трикотажный 100% акрил  размер: 46, обхват груди: 100 рост 175</t>
  </si>
  <si>
    <t>Tunic women's knitting 95% VISCOSE, 5% ELASTAN Туника женская трикотажная 95% вискоза, 5% эластан  размер: 46, обхват груди: 100 рост 175</t>
  </si>
  <si>
    <t>Tunic women's knitting 95% VISCOSE, 5% ELASTAN Туника женская трикотажная 95% вискоза, 5% эластан  размер: 46-50, обхват груди: 92-100, рост 165-175</t>
  </si>
  <si>
    <t>Tunic women's knitting 65% POLIESTER, 35% COTTON Туника женская трикотажная 65% полиэстер, 35% хлопок  размер: 46-50, обхват груди: 92-100, рост 165-175</t>
  </si>
  <si>
    <t>Tunic women's knitting 95% POLYESTER, 5% ELASTAN Туника женская трикотажная 95%полиэстер, 5% эластан  размер: 46-50, обхват груди: 92-100, рост 165-175</t>
  </si>
  <si>
    <t>Tunic women's knitting 5% ELASTAN, 95% VISCOSE Туника женская трикотажная 5% эластан, 95% вискоза  размер: 46-50, обхват груди: 92-100, рост 165-175</t>
  </si>
  <si>
    <t>Tunic women's knitting 50% COTTON, 50% VISCOSE Туника женская трикотажная 50% хлопок, 50% вискоза  размер: 46, обхват груди: 100 рост 175</t>
  </si>
  <si>
    <t>Tunic women's knitting 50% COTTON, 50% VISCOSE Туника женская трикотажная 50% хлопок, 50% вискоза  размер: 46-50, обхват груди: 92-100, рост 165-175</t>
  </si>
  <si>
    <t>Tunic women's knitting 55% POLIESTER, 45% COTTON Туника женская трикотажная 55% полиэстер, 45% хлопок  размер: 46-50, обхват груди: 92-100, рост 165-175</t>
  </si>
  <si>
    <t>Tunic women's knitting 100% TENCEL Туника женская трикотажная 100% тенсел  размер: 46-50, обхват груди: 92-100, рост 165-175</t>
  </si>
  <si>
    <t>Tunic women's knitting 94% POLIESTER, 6% ELASTAN Туника женская трикотажная 94% полиэстер, 6% эластан  размер: 46, обхват груди: 100 рост 175</t>
  </si>
  <si>
    <t>Tunic women's knitting 60% VOSCOSE, 35% POLIAMIDE, 5% ELASTAN Туника женская трикотажная 60% вискоза, 35% полиамид, 5% эластан  размер: 46-50, обхват груди: 92-100, рост 165-175</t>
  </si>
  <si>
    <t>Tunic women's knitting 65% POLIESTER, 30% COTTON, 5% ELASTAN Туника женская трикотажная 65% полиэстер, 30% хлопок, 5% эластан  размер: 46, обхват груди: 100 рост 175</t>
  </si>
  <si>
    <t>Tunic women's knitting 70% VISCOSE, 30% POLIESTER Туника женская трикотажная 70% вискоза, 30% полиэстер  размер: 46-50, обхват груди: 92-100, рост 165-175</t>
  </si>
  <si>
    <t>Tunic women's knitting 50% VISCOSE, 50% ELASTAN Туника женская трикотажная 50% вискоза, 50% эластан  размер: 46-50, обхват груди: 92-100, рост 165-175</t>
  </si>
  <si>
    <t>Tunic women's knitting 100% VISCOSE Туника женская трикотажная 100% вискоза  размер: 46-50, обхват груди: 92-100, рост 165-175</t>
  </si>
  <si>
    <t>Tunic women's knitting 62% POLIAMIDE, 32% VISCOSE, 6% ELASTAN Туника женская трикотажная 62% полиамид, 32% вискоза, 6% эластан  размер: 46-50, обхват груди: 92-100, рост 165-175</t>
  </si>
  <si>
    <t>Tunic women's knitting 6% ELASTAN, 32% VISCOSE, 62% POLIAMIDE Туника женская трикотажная 6% эластан, 32% вискоза, 62% полиамид  размер: 46-50, обхват груди: 92-100, рост 165-175</t>
  </si>
  <si>
    <t>Tunic women's knitting 96% POLIESTER, 4% ELASTAN Туника женская трикотажная 96% полиэстер, 4% эластан  размер: 46, обхват груди: 100 рост 175</t>
  </si>
  <si>
    <t>Tunic women's knitting 96% POLYESTER, 4% ELASTAN Туника женская трикотажная 96%полиэстер, 4% эластан  размер: 46-50, обхват груди: 92-100, рост 165-175</t>
  </si>
  <si>
    <t>Women's knitted sweater 80% LEN, 20% VISCOSE Свитер женский трикотажный 80% лен, 20% вискоза  размер: 46-50, обхват груди: 92-100, рост 165-175</t>
  </si>
  <si>
    <t xml:space="preserve">knitted scarves 20% COTTON, 80% VISCOSE Шарф трикотажный 20% хлопок, 80% вискоза </t>
  </si>
  <si>
    <t xml:space="preserve">knitted scarves 100% VISCOSE Шарф трикотажный 100% вискоза </t>
  </si>
  <si>
    <t xml:space="preserve">knitted scarves 100% POLYESTER Шарф трикотажный 100%полиэстер </t>
  </si>
  <si>
    <t xml:space="preserve">knitted scarves 100% MICROMODAL Шарф трикотажный 100% модал </t>
  </si>
  <si>
    <t xml:space="preserve">knitted scarves 100% SILK Шарф трикотажный 100% шелк </t>
  </si>
  <si>
    <t xml:space="preserve">knitted scarves 30% POLYESTER, 70% VISCOSE Шарф трикотажный 30%полиэстер, 70% вискоза </t>
  </si>
  <si>
    <t xml:space="preserve">knitted scarves женский 68% VISCOSE, 32% PL Шарф трикотажный женский 68% вискоза, 32% целюлоза,  </t>
  </si>
  <si>
    <t>Coat female 100% WOOL   Пальто женское 100% шерсть   размер: 46, обхват груди: 100 рост 175</t>
  </si>
  <si>
    <t>Coat female 100% COTTON Пальто женское 100% хлопок  размер: 46-50, обхват груди: 92-100, рост 165-175</t>
  </si>
  <si>
    <t>Coat female 52% COTTON, 8% ELASTAN, 40% POLIAMIDE Пальто женское 52% хлопок, 8% эластан, 40% полиамид  размер: 46-50, обхват груди: 92-100, рост 165-175</t>
  </si>
  <si>
    <t>Coat female 95% POLIESTER, 5% ELASTAN Пальто женское 95% полиэстер, 5% эластан  размер: 46-50, обхват груди: 92-100, рост 165-175</t>
  </si>
  <si>
    <t>Coat female 100% POLIESTER Пальто женское 100% полиэстер  размер: 46-50, обхват груди: 92-100, рост 165-175</t>
  </si>
  <si>
    <t>Coat female 30% POLYESTER, 70% VISCOSE Пальто женское 30%полиэстер, 70% вискоза  размер: 46-50, обхват груди: 92-100, рост 165-175</t>
  </si>
  <si>
    <t>Coat female 50% POLYESTER, 50% VISCOSE Пальто женское 50%полиэстер, 50% вискоза  размер: 46-50, обхват груди: 92-100, рост 165-175</t>
  </si>
  <si>
    <t>Coat female 86% VISCOSE, 11% POLIURETAN, 3% SPANDEX Пальто женское 86% вискоза, 11% полиуретан, 3% спандекс  размер: 46, обхват груди: 100 рост 175</t>
  </si>
  <si>
    <t>Coat female 3% ELASTAN, 86% VISCOSE, 11% POLIURETAN Пальто женское 3% эластан, 86% вискоза  размер: 46-50, обхват груди: 92-100, рост 165-175</t>
  </si>
  <si>
    <t>Coat female 44% POLIESTER, 48% VISCOSE, 8% ELASTAN Пальто женское 44% полиэстер, 48% вискоза, 8% эластан  размер: 46, обхват груди: 100 рост 175</t>
  </si>
  <si>
    <t>Coat female 100% POLIESTER Пальто женское 100% полиэстер  размер: 46, обхват груди: 100 рост 175</t>
  </si>
  <si>
    <t>Coat female 62% POLIAMIDE, 32% VISCOSE, 6%  Пальто женское 62% полиамид, 32% вискоза, 6%   размер: 46-50, обхват груди: 92-100, рост 165-175</t>
  </si>
  <si>
    <t>Coat female 62% POLIAMIDE, 32% VISCOSE, 6% ELASTAN Пальто женское 62% полиамид, 32% вискоза, 6% эластан  размер: 46-50, обхват груди: 92-100, рост 165-175</t>
  </si>
  <si>
    <t>Coat female 88% VISCOSE, 11% POLIURETAN, 1% ELASTAN Пальто женское 88% вискоза, 11% полиуретан, 1% эластан  размер: 46, обхват груди: 100 рост 175</t>
  </si>
  <si>
    <t>Female jacket 65% COTTON, 35% POLYESTER Куртка женская 65% хлопок, 35%полиэстер  размер: 46-50, обхват груди: 92-100, рост 165-175</t>
  </si>
  <si>
    <t>Female jacket 65% COTTON, 35% POLIESTER Куртка женская 65% хлопок, 35% полиэстер  размер: 46, обхват груди: 100 рост 175</t>
  </si>
  <si>
    <t>Female jacket 65% COTTON, 35% POLIESTER Куртка женская 65% хлопок, 35% полиэстер  размер: 46-50, обхват груди: 92-100, рост 165-175</t>
  </si>
  <si>
    <t>Female jacket 83,3% COTTON, 16% POLIESTER, 0,7% ELASTAN Куртка женская 83,3% хлопок, 16% полиэстер, 0,7% эластан  размер: 46, обхват груди: 100 рост 175</t>
  </si>
  <si>
    <t>Female jacket 95% COTTON, 5% POLIESTER Куртка женская 95% хлопок, 5% полиэстер  размер: 46-50, обхват груди: 92-100, рост 165-175</t>
  </si>
  <si>
    <t>Female jacket 100%COTTON Куртка женская 100%хлопок  размер: 46-50, обхват груди: 92-100, рост 165-175</t>
  </si>
  <si>
    <t>Female jacket 95% COTTON, 5% ELASTAN Куртка женская 95% хлопок, 5% эластан  размер: 46-50, обхват груди: 92-100, рост 165-175</t>
  </si>
  <si>
    <t>Female jacket 95% COTTON            5%ELASTAN Куртка женская 95% хлопок            5%эластан  размер: 46-50, обхват груди: 92-100, рост 165-175</t>
  </si>
  <si>
    <t>Female jacket 95%COTTON,5%ELASTAN Куртка женская 95%хлопок,5%эластан  размер: 46-50, обхват груди: 92-100, рост 165-175</t>
  </si>
  <si>
    <t>Female jacket 100% COTTON Куртка женская 100% хлопок  размер: 46-50, обхват груди: 92-100, рост 165-175</t>
  </si>
  <si>
    <t>Female jacket 100% POLIESTER Куртка женская 100% полиэстер  размер: 46, обхват груди: 100 рост 175</t>
  </si>
  <si>
    <t>Female jacket 100% POLIURETAN Куртка женская 100% полиуретан  размер: 46, обхват груди: 100 рост 175</t>
  </si>
  <si>
    <t>Female jacket 100% POLYESTER Куртка женская 100%полиэстер  размер: 46-50, обхват груди: 92-100, рост 165-175</t>
  </si>
  <si>
    <t>Female jacket 100% POLIESTER Куртка женская 100% полиэстер  размер: 46-50, обхват груди: 92-100, рост 165-175</t>
  </si>
  <si>
    <t>Female jacket 95% POLIESTER, 5% ELASTAN Куртка женская 95% полиэстер, 5% эластан  размер: 46-50, обхват груди: 92-100, рост 165-175</t>
  </si>
  <si>
    <t>Female jacket 95% POLYESTER, 5% ELASTAN Куртка женская 95%полиэстер, 5% эластан  размер: 46-50, обхват груди: 92-100, рост 165-175</t>
  </si>
  <si>
    <t>Female jacket 100%  SYNTETYK Куртка женская 100% синтетика  размер: 46-50, обхват груди: 92-100, рост 165-175</t>
  </si>
  <si>
    <t>Female jacket 70% VISCOSE, 30% COTTON Куртка женская 70% вискоза, 30% хлопок  размер: 46-50, обхват груди: 92-100, рост 165-175</t>
  </si>
  <si>
    <t>Female jacket 31% POLYESTER, 66% RAYON, 3% SPANDEX Куртка женская 31%полиэстер, 66% район, 3% спандекс  размер: 46-50, обхват груди: 92-100, рост 165-175</t>
  </si>
  <si>
    <t>Female jacket 100% NYLON Куртка женская 100% нейлон  размер: 46, обхват груди: 100 рост 175</t>
  </si>
  <si>
    <t>Female jacket 100% POLYESTER Куртка женская 100%полиэстер  размер: 46, обхват груди: 100 рост 175</t>
  </si>
  <si>
    <t>Female jacket 40%COTTON                                  60% POLIURETAN 100%POLIESTER Куртка женская 40%хлопок                                  60% полиуретан 100%полиэстер  размер: 46-50, обхват груди: 92-100, рост 165-175</t>
  </si>
  <si>
    <t>Female jacket 62% POIAMDE, 32% VISCOSE, 6% ELASTAN Куртка женская 62% полиамид  32% вискоза, 6% эластан  размер: 46-50, обхват груди: 92-100, рост 165-175</t>
  </si>
  <si>
    <t>Female jacket 62% POLIAMIDE, 32% VISCOSE, 6% ELASTAN Куртка женская 62% полиамид, 32% вискоза, 6% эластан  размер: 46-50, обхват груди: 92-100, рост 165-175</t>
  </si>
  <si>
    <t>Female jacket 30%NYLON 70%PU Куртка женская 30%нейлон 70% полиуретан  размер: 46-50, обхват груди: 92-100, рост 165-175</t>
  </si>
  <si>
    <t>Female jacket 100% POLIAMIDE Куртка женская 100% полиамид  размер: 46-50, обхват груди: 92-100, рост 165-175</t>
  </si>
  <si>
    <t>Suit female 96% COTTON, 4% ELASTAN Костюм женский 96% хлопок, 4% эластан  размер: 46-50, обхват груди: 92-100, рост 165-175</t>
  </si>
  <si>
    <t>Suit female 95% POLIESTER, 5% ELASTAN Костюм женский 95% полиэстер, 5% эластан  размер: 46, обхват груди: 100 рост 175</t>
  </si>
  <si>
    <t>Suit female 48% POLYESTER, 2% ELASTAN, 50% VISCOSE Костюм женский 48%полиэстер, 2% эластан, 50% вискоза  размер: 46-50, обхват груди: 92-100, рост 165-175</t>
  </si>
  <si>
    <t>Suit female 45% COTTON, 10% ELASTAN, 45% VISCOSE Костюм женский 45% хлопок, 10% эластан, 45% вискоза  размер: 46-50, обхват груди: 92-100, рост 165-175</t>
  </si>
  <si>
    <t>Suit female 35% POLYESTER, 5% ELASTAN, 60% VISCOSE Костюм женский 35%полиэстер, 5% эластан, 60% вискоза  размер: 46-50, обхват груди: 92-100, рост 165-175</t>
  </si>
  <si>
    <t>Dress 95%COTTON,5%ELASTAN Платье 95%хлопок,5%эластан  размер: 46-50, обхват груди: 92-100, рост 165-175</t>
  </si>
  <si>
    <t>Female jacket 100% COTTON Жакет женский 100% хлопок  размер: 46, обхват груди: 100 рост 175</t>
  </si>
  <si>
    <t>Female jacket 95% COTTON, 5% ELASTAN Жакет женский 95% хлопок, 5% эластан  размер: 46-50, обхват груди: 92-100, рост 165-175</t>
  </si>
  <si>
    <t>Female jacket 70% COTTON, 30% POLYESTER Жакет женский 70% хлопок, 30%полиэстер  размер: 46-50, обхват груди: 92-100, рост 165-175</t>
  </si>
  <si>
    <t>women's Blazer 10% POLIAMIDE, 90% PC Блейзер женский 10% полиамид, 90% акрил  размер: 46, обхват груди: 100 рост 175</t>
  </si>
  <si>
    <t>women's Blazer 10% POLIAMIDE, 90% MODAKRYL Блейзер женский 10% полиамид, 90% акрил  размер: 46-50, обхват груди: 92-100, рост 165-175</t>
  </si>
  <si>
    <t>women's Blazer  62% POIAMDE, 32% VISCOSE, 6% ELASTAN Блейзер женский 62% полиамид 32% вискоза, 6% эластан  размер: 46-50, обхват груди: 92-100, рост 165-175</t>
  </si>
  <si>
    <t>Female jacket 95% POLIESTER, 5% ELASTAN Жакет женский 95% полиэстер, 5% эластан  размер: 46, обхват груди: 100 рост 175</t>
  </si>
  <si>
    <t>Female jacket 40% ACRYLIC, 30% POLIAMIDE, 30% MOHAIR Жакет женский 40% акрил, 30% полиамид, 30% мохер  размер: 46-50, обхват груди: 92-100, рост 165-175</t>
  </si>
  <si>
    <t>Female jacket 100% POLIESTER Жакет женский 100% полиэстер  размер: 46, обхват груди: 100 рост 175</t>
  </si>
  <si>
    <t>Female jacket 100% POLIESTER Жакет женский 100% полиэстер  размер: 46-50, обхват груди: 92-100, рост 165-175</t>
  </si>
  <si>
    <t>Female jacket 100% ACETAT Жакет женский 100% ацетат  размер: 46-50, обхват груди: 92-100, рост 165-175</t>
  </si>
  <si>
    <t>Female jacket 59% POLIESTER, 35% COTTON, 6% ELASTAN Жакет женский 59% полиэстер, 35% хлопок, 6% эластан  размер: 46-50, обхват груди: 92-100, рост 165-175</t>
  </si>
  <si>
    <t>Female jacket 35% COTTON, 59% POLYESTER, 6% ELASTAN Жакет женский 35% хлопок, 59%полиэстер, 6% эластан  размер: 46, обхват груди: 100 рост 175</t>
  </si>
  <si>
    <t>Female jacket 50% COTTON, 50% ACRYLIC Жакет женский 50% хлопок, 50% акрил  размер: 46-50, обхват груди: 92-100, рост 165-175</t>
  </si>
  <si>
    <t>Female jacket 88% POLIESTER, 12% ELASTAN Жакет женский 88% полиэстер, 12% эластан  размер: 46-50, обхват груди: 92-100, рост 165-175</t>
  </si>
  <si>
    <t>women's Blazer 50% POLYESTER, 50% VISCOSE Блейзер женский 50%полиэстер, 50% вискоза  размер: 46-50, обхват груди: 92-100, рост 165-175</t>
  </si>
  <si>
    <t>Female jacket 45% COTTON, 10% ELASTAN, 45% VISCOSE Жакет женский 45% хлопок, 10% эластан, 45% вискоза  размер: 46-50, обхват груди: 92-100, рост 165-175</t>
  </si>
  <si>
    <t>Female jacket 35% POLYESTER, 5% ELASTAN, 60% VISCOSE Жакет женский 35%полиэстер, 5% эластан, 60% вискоза  размер: 46-50, обхват груди: 92-100, рост 165-175</t>
  </si>
  <si>
    <t>Female jacket 5% ELASTAN, 95% VISCOSE Жакет женский 5% эластан, 95% вискоза  размер: 46-50, обхват груди: 92-100, рост 165-175</t>
  </si>
  <si>
    <t>Female jacket 60% CISCOSE, 35% POLIAMIDE, 12% ELASTAN Жакет женский 60% вискоза 35% полиамид, 12% эластан  размер: 46-50, обхват груди: 92-100, рост 165-175</t>
  </si>
  <si>
    <t>Female jacket 100% VISCOSE Жакет женский 100% вискоза  размер: 46-50, обхват груди: 92-100, рост 165-175</t>
  </si>
  <si>
    <t>Female jacket 40% POLYESTER, 60% VISCOSE Жакет женский 40%полиэстер, 60% вискоза  размер: 46-50, обхват груди: 92-100, рост 165-175</t>
  </si>
  <si>
    <t>Female jacket 30% POLYESTER, 70% VISCOSE Жакет женский 30%полиэстер, 70% вискоза  размер: 46-50, обхват груди: 92-100, рост 165-175</t>
  </si>
  <si>
    <t>Female jacket WIERH: 35% COTTON, 3% ELASTAN, 62% VISCOSE NIZ: 98% POLYESTER, 2% ELASTAN Жакет женский 35% хлопок, 3% эластан, 62% вискоза  размер: 46-50, обхват груди: 92-100, рост 165-175</t>
  </si>
  <si>
    <t>Dress 98% COTTON, 2% ELASTAN Платье 98% хлопок, 2% эластан  размер: 46-50, обхват груди: 92-100, рост 165-175</t>
  </si>
  <si>
    <t>Dress 80% COTTON, 20% POLIAMIDE Платье 80% хлопок, 20% полиамид  размер: 46-50, обхват груди: 92-100, рост 165-175</t>
  </si>
  <si>
    <t>Dress 41% COTTON, 36% ACRYLIC, 18% POLIAMIDE, 5% POLIESTER Платье 41% хлопок, 36% акрил, 18% полиамид, 5% полиэстер  размер: 46-50, обхват груди: 92-100, рост 165-175</t>
  </si>
  <si>
    <t>Dress 100% COTTON Платье 100% хлопок  размер: 46-50, обхват груди: 92-100, рост 165-175</t>
  </si>
  <si>
    <t>Dress 95% COTTON, 5% ELASTAN Платье 95% хлопок, 5% эластан  размер: 46-50, обхват груди: 92-100, рост 165-175</t>
  </si>
  <si>
    <t>Dress 95% COTTON, 5% POLIURETAN Платье 95% хлопок, 5% полиуретан  размер: 46-50, обхват груди: 92-100, рост 165-175</t>
  </si>
  <si>
    <t>Dress 66% COTTON, 27% VISCOSE, 7% POLIAMIDE Платье 66% хлопок, 27% вискоза, 7% полиамид  размер: 46, обхват груди: 100 рост 175</t>
  </si>
  <si>
    <t>Dress 95% COTTON, 5% ELASTAN Платье 95% хлопок, 5% эластан  размер: 46, обхват груди: 100 рост 175</t>
  </si>
  <si>
    <t>Dress 60% COTTON, 40% ELASTAN Платье 60% хлопок, 40% эластан  размер: 46-50, обхват груди: 92-100, рост 165-175</t>
  </si>
  <si>
    <t>Dress 50% COTTON, 50% VISCOSE Платье 50% хлопок, 50% вискоза  размер: 46-50, обхват груди: 92-100, рост 165-175</t>
  </si>
  <si>
    <t>Dress 98% COTTON, 2% LYCRA Платье 98% хлопок, 2% лайкра  размер: 46-50, обхват груди: 92-100, рост 165-175</t>
  </si>
  <si>
    <t>Dress WIERH: 52% COTTON, 3% ELASTAN, 45% VISCOSE, NIZ: 100% VISCOSE Платье 52% хлопок, 3% эластан, 45% вискоза  размер: 46-50, обхват груди: 92-100, рост 165-175</t>
  </si>
  <si>
    <t>Dress 50% COTTON, 5% ELASTAN, 45% VISCOSE Платье 50% хлопок, 5% эластан, 45% вискоза  размер: 46-50, обхват груди: 92-100, рост 165-175</t>
  </si>
  <si>
    <t>Dress 65% COTTON, 35% POLIESTER Платье 65% хлопок, 35% полиэстер  размер: 46-50, обхват груди: 92-100, рост 165-175</t>
  </si>
  <si>
    <t>Dress 95% COTTON            5%ELASTAN Платье 95% хлопок            5%эластан  размер: 46-50, обхват груди: 92-100, рост 165-175</t>
  </si>
  <si>
    <t>Dress 100%COTTON Платье 100%хлопок  размер: 46-50, обхват груди: 92-100, рост 165-175</t>
  </si>
  <si>
    <t>Dress 55% COTTON, 45% VISCOSE Платье 55% хлопок, 45% вискоза  размер: 46-50, обхват груди: 92-100, рост 165-175</t>
  </si>
  <si>
    <t>Dress 60%COTTON,20%POLIESTER 20%METALO Платье 60%хлопок,20%полиэстер 20% синтетика  размер: 46-50, обхват груди: 92-100, рост 165-175</t>
  </si>
  <si>
    <t>Dress 100% POLYESTER Платье 100%полиэстер  размер: 46-50, обхват груди: 92-100, рост 165-175</t>
  </si>
  <si>
    <t>Dress 50% POLIESTER, 45% VISCOSE, 5% LYCRA Платье 50% полиэстер, 45% вискоза, 5% лайкра  размер: 46-50, обхват груди: 92-100, рост 165-175</t>
  </si>
  <si>
    <t>Dress 95% POLIESTER, 5% ELASTAN Платье 95% полиэстер, 5% эластан  размер: 46-50, обхват груди: 92-100, рост 165-175</t>
  </si>
  <si>
    <t>Dress 70% POLIESTER, 30% COTTON Платье 70% полиэстер, 30% хлопок  размер: 46, обхват груди: 100 рост 175</t>
  </si>
  <si>
    <t>Dress 5% ELASTAN, 49% POLIAMIDE, 46% FRENTRA Платье 5% эластан, 49% полиамид, 46% целюлоза  размер: 46-50, обхват груди: 92-100, рост 165-175</t>
  </si>
  <si>
    <t>Dress 61% POLIAMIDE, 33% RAYON, 6% SPANDEX Платье 61% полиамид, 33% район, 6% спандекс  размер: 46-50, обхват груди: 92-100, рост 165-175</t>
  </si>
  <si>
    <t>Dress 100% POLIESTER Платье 100% полиэстер  размер: 46, обхват груди: 100 рост 175</t>
  </si>
  <si>
    <t>Dress 70% POLYESTER, 30% VISCOSE Платье 70%полиэстер, 30% вискоза  размер: 46-50, обхват груди: 92-100, рост 165-175</t>
  </si>
  <si>
    <t>Dress 70% POLIESTER, 30% VISCOSE Платье 70% полиэстер, 30% вискоза  размер: 46-50, обхват груди: 92-100, рост 165-175</t>
  </si>
  <si>
    <t>Dress 50% POLIAMIDE, 50% POIESTER Платье 50% полиамид, 50% полиэстер  размер: 46-50, обхват груди: 92-100, рост 165-175</t>
  </si>
  <si>
    <t>Dress 100% POLIESTER Платье 100% полиэстер  размер: 46-50, обхват груди: 92-100, рост 165-175</t>
  </si>
  <si>
    <t>Dress 97% POLIESTER, 3% ELASTAN  Платье 97% полиэстер, 3% эластан   размер: 46, обхват груди: 100 рост 175</t>
  </si>
  <si>
    <t>Dress WIERH: 95% POLIESTER, 5% ELASTAN, NIZ: 100% POLIAMIDE Платье 95% полиэстер, 5% эластан  размер: 46-50, обхват груди: 92-100, рост 165-175</t>
  </si>
  <si>
    <t>Dress WIERH: 100% POLIEAMIDE, NIZ: 95% POLIESTER, 5% ELASTAN Платье 100% полиамид  размер: 46-50, обхват груди: 92-100, рост 165-175</t>
  </si>
  <si>
    <t>Dress 98% POLIESTER, 2% ELASTAN Платье 98% полиэстер, 2% эластан  размер: 46-50, обхват груди: 92-100, рост 165-175</t>
  </si>
  <si>
    <t>Dress WIERH: 5% COTTON, 80% POLYESTER, 5% ELASTAN, 10% VISCOSE, NIZ: 45% POLIAMIDE, 55% LYCRA Платье 5% хлопок, 80%полиэстер, 5% эластан, 10% вискоза  размер: 46-50, обхват груди: 92-100, рост 165-175</t>
  </si>
  <si>
    <t>Dress 92% POLYESTER, 2% ELASTAN, 6% LU Платье 92%полиэстер, 2% эластан, 6% люрекс  размер: 46-50, обхват груди: 92-100, рост 165-175</t>
  </si>
  <si>
    <t>Dress 60% POLIESTER, 40% WOOL Платье 60% полиэстер, 40% шерсть  размер: 46-50, обхват груди: 92-100, рост 165-175</t>
  </si>
  <si>
    <t>Dress 65% POLIESTER, 35% COTTON Платье 65% полиэстер, 35% хлопок  размер: 46-50, обхват груди: 92-100, рост 165-175</t>
  </si>
  <si>
    <t>Dress 60% POLYESTER, 40% VISCOSE Платье 60%полиэстер, 40% вискоза  размер: 46, обхват груди: 100 рост 175</t>
  </si>
  <si>
    <t>Dress 6% ELASTAN, 32% VISCOSE, 62% POLIAMIDE Платье 6% эластан, 32% вискоза, 62% полиамид  размер: 46-50, обхват груди: 92-100, рост 165-175</t>
  </si>
  <si>
    <t>Dress 62% POLIAMIDE, 32% VISCOSE, 6% ELASTAN Платье 62% полиамид, 32% вискоза, 6% эластан  размер: 46-50, обхват груди: 92-100, рост 165-175</t>
  </si>
  <si>
    <t>Dress 62% POIAMDE, 32% VISCOSE, 6% ELASTAN Платье 62% полиамид, 32% вискоза, 6% эластан  размер: 46-50, обхват груди: 92-100, рост 165-175</t>
  </si>
  <si>
    <t>Dress 60% POLYESTER, 40% VISCOSE Платье  60%полиэстер, 40% вискоза  размер: 46-50, обхват груди: 92-100, рост 165-175</t>
  </si>
  <si>
    <t>Dress 5% COTTON, 85% POLYESTER, 10% VISCOSE Платье 5% хлопок, 85%полиэстер, 10% вискоза  размер: 46-50, обхват груди: 92-100, рост 165-175</t>
  </si>
  <si>
    <t>Dress 95% POLYESTER, 5% ELASTAN Платье 95%полиэстер, 5% эластан  размер: 46-50, обхват груди: 92-100, рост 165-175</t>
  </si>
  <si>
    <t>Dress 96% POLIESTER, 4% ELASTAN Платье 96% полиэстер, 4% эластан  размер: 46, обхват груди: 100 рост 175</t>
  </si>
  <si>
    <t>Dress 96% PLIESTER, 4% ELASTAN Платье 96% полиэстер 4% эластан  размер: 46-50, обхват груди: 92-100, рост 165-175</t>
  </si>
  <si>
    <t>Dress 95% POLIESTER, 5% ELASTAN Платье 95% полиэстер, 5% эластан  размер: 46, обхват груди: 100 рост 175</t>
  </si>
  <si>
    <t>Dress 55% POLYESTER, 35% VISCOSE, 10% METALIC Платье 55%полиэстер, 35% вискоза, 10% синтетика  размер: 46-50, обхват груди: 92-100, рост 165-175</t>
  </si>
  <si>
    <t>Dress 65% POLYESTER, 35% VISCOSE Платье 65%полиэстер, 35% вискоза  размер: 46-50, обхват груди: 92-100, рост 165-175</t>
  </si>
  <si>
    <t>Dress 100%POLIESTER  Платье 100%полиэстер   размер: 46-50, обхват груди: 92-100, рост 165-175</t>
  </si>
  <si>
    <t>Dress 100% TENCEL Платье 100% тенсел  размер: 46, обхват груди: 100 рост 175</t>
  </si>
  <si>
    <t>Dress 80% VISCOSE, 15% POLIAMIDE, 5% ELASTAN Платье 80% вискоза, 15% полиамид, 5% эластан  размер: 46-50, обхват груди: 92-100, рост 165-175</t>
  </si>
  <si>
    <t>Dress 60% VISCOSE, 35% POLIAMIDE, 5% ELASTAN Платье 60% вискоза, 35% полиамид, 5% эластан  размер: 46-50, обхват груди: 92-100, рост 165-175</t>
  </si>
  <si>
    <t>Dress 60% VISCOSE, 35% POLIESTER, 5% ELASTAN Платье 60% вискоза, 35% полиэстер, 5% эластан  размер: 46-50, обхват груди: 92-100, рост 165-175</t>
  </si>
  <si>
    <t>Dress 3% ELASTAN, 97% VISCOSE Платье 3% эластан, 97% вискоза  размер: 46-50, обхват груди: 92-100, рост 165-175</t>
  </si>
  <si>
    <t>Dress 92% VISCOSE, 8% ELASTAN Платье 92% вискоза, 8% эластан  размер: 46-50, обхват груди: 92-100, рост 165-175</t>
  </si>
  <si>
    <t>Dress 95% VISCOSE, 5% ELASTAN Платье 95% вискоза, 5% эластан  размер: 46, обхват груди: 100 рост 175</t>
  </si>
  <si>
    <t>Dress 100% VISCOSE Платье 100% вискоза  размер: 46-50, обхват груди: 92-100, рост 165-175</t>
  </si>
  <si>
    <t>Dress 68% VISCOSE, 32% ACETATE Платье 68% вискоза, 32% ацетат  размер: 46-50, обхват груди: 92-100, рост 165-175</t>
  </si>
  <si>
    <t>Dress 100% VISCOSE Платье 100% вискоза  размер: 46, обхват груди: 100 рост 175</t>
  </si>
  <si>
    <t>Dress 51% VISCOSE, 49% POLIESTER Платье 51% вискоза, 49% полиэстер  размер: 46-50, обхват груди: 92-100, рост 165-175</t>
  </si>
  <si>
    <t>Dress 100%LYOCEL Платье 100% лиоцелл  размер: 46-50, обхват груди: 92-100, рост 165-175</t>
  </si>
  <si>
    <t>Dress 96% VISCOSE, 4% ELASTAN Платье 96% вискоза, 4% эластан  размер: 46-50, обхват груди: 92-100, рост 165-175</t>
  </si>
  <si>
    <t>Dress 100% LINO Платье 100% лен  размер: 46-50, обхват груди: 92-100, рост 165-175</t>
  </si>
  <si>
    <t>Skirt 80%COTTON ,                    20% POLIESTER Юбка 80%хлопок ,                    20% полиэстер  размер: 46-50, рост 165-175</t>
  </si>
  <si>
    <t>Skirt 95% COTTON, 5% ELASTAN Юбка 95% хлопок, 5% эластан  размер: 46-50, рост 165-175</t>
  </si>
  <si>
    <t>Skirt 98% COTTON, 2% LYCRA Юбка 98% хлопок, 2% лайкра  размер: 46-50, рост 165-175</t>
  </si>
  <si>
    <t>Skirt 65% COTTON, 35% POLIESTER Юбка 65% хлопок, 35% полиэстер  размер: 46-50, рост 165-175</t>
  </si>
  <si>
    <t>Skirt 100% POLEISTER Юбка 100% полиэстер  размер: 46, рост 165</t>
  </si>
  <si>
    <t>Skirt 100% POLIESTER Юбка 100% полиэстер  размер: 46, рост 165</t>
  </si>
  <si>
    <t>Skirt 70% POLYESTER, 28% VISCOSE, 2% ELASTAN Юбка 70%полиэстер, 28% вискоза, 2% эластан  размер: 46-50, рост 165-175</t>
  </si>
  <si>
    <t>Skirt 70% POLIESTER, 30% COTTON Юбка 70% полиэстер, 30% хлопок  размер: 46-50, рост 165-175</t>
  </si>
  <si>
    <t>Skirt 70% POLIESTER, 30% VISCOSE Юбка 70% полиэстер, 30% вискоза  размер: 46-50, рост 165-175</t>
  </si>
  <si>
    <t>Skirt 100% POLYESTER Юбка 100% полиэстер  размер: 46-50, рост 165-175</t>
  </si>
  <si>
    <t>Skirt 95% POLIESTER, 5% ELASTAN Юбка 95% полиэстер, 5% эластан  размер: 46-50, рост 165-175</t>
  </si>
  <si>
    <t>Skirt 95% POLYESTER, 5% ELASTAN Юбка 95%полиэстер, 5% эластан  размер: 46, рост 165</t>
  </si>
  <si>
    <t>Skirt 88% POLIESTER, 12% ELASTAN Юбка 88% полиэстер, 12% эластан  размер: 46-50, рост 165-175</t>
  </si>
  <si>
    <t>Skirt 100% POLIESTER Юбка 100% полиэстер  размер: 46-50, рост 165-175</t>
  </si>
  <si>
    <t>Skirt 60% VISCOSE, 35% POLIAMIDE, 5% ELASTAN Юбка 60% вискоза, 35% полиамид, 5% эластан  размер: 46-50, рост 165-175</t>
  </si>
  <si>
    <t>Trousers for women 66% COTTON, 31% POLYESTER, 3% ELASTAN Брюки женские 66% хлопок, 31%полиэстер, 3% эластан  размер: 46-50, рост 165-175</t>
  </si>
  <si>
    <t>Trousers for women 95% COTTON, 3% POLYESTER, 2% ELASTAN Брюки женские 95% хлопок, 3%полиэстер, 2% эластан  размер: 46-50, рост 165-175</t>
  </si>
  <si>
    <t>Trousers for women 65% COTTON, 33% POLYESTER, 2% ELASTAN Брюки женские 65% хлопок, 33%полиэстер, 2% эластан  размер: 46-50, рост 165-175</t>
  </si>
  <si>
    <t>Trousers for women 97% COTTON, 3% POLYESTER Брюки женские 97% хлопок, 3%полиэстер  размер: 46-50, рост 165-175</t>
  </si>
  <si>
    <t>Trousers for women 98% COTTON, 2% ELASTAN Брюки женские 98% хлопок, 2% эластан  размер: 46-50, рост 165-175</t>
  </si>
  <si>
    <t>Trousers for women 95% COTTON, 5% ELASTAN Брюки женские 95% хлопок, 5% эластан  размер: 46-50, рост 165-175</t>
  </si>
  <si>
    <t>Trousers for women 69% COTTON, 28% POLIESTER, 3% ELASTAN Брюки женские 69% хлопок, 28% полиэстер, 3% эластан  размер: 46-50, рост 165-175</t>
  </si>
  <si>
    <t>Trousers for women 97% COTTON, 3% ELASTAN Брюки женские 97% хлопок, 3% эластан  размер: 46-50, рост 165-175</t>
  </si>
  <si>
    <t>Trousers for women 60% COTTON, 35% POLYESTER, 5% LANA Брюки женские 60% хлопок, 35%полиэстер, 5% шерсть  размер: 46-50, рост 165-175</t>
  </si>
  <si>
    <t>Trousers for women 100% COTTON Брюки женские 100% хлопок  размер: 46-50, рост 165-175</t>
  </si>
  <si>
    <t>Trousers for women 90%COTTON  ,                   10 %POLIESTER Брюки женские 90%хлопок  ,                   10 %полиэстер  размер: 46-50, рост 165-175</t>
  </si>
  <si>
    <t>Trousers for women 100%COTTON Брюки женские 100%хлопок  размер: 46-50, рост 165-175</t>
  </si>
  <si>
    <t>Trousers for women 95% COTTON, 5% ELASTAN Брюки женские 95% хлопок, 5% эластан  размер: 46, рост 165</t>
  </si>
  <si>
    <t>Trousers for women 95% COTTON, 5% SPANDEX Брюки женские 95% хлопок, 5% спандекс  размер: 46-50, рост 165-175</t>
  </si>
  <si>
    <t>Trousers for women 49% COTTON, 48% POLIESTER, 3% ELASTAN Брюки женские 49% хлопок, 48% полиэстер, 3% эластан  размер: 46-50, рост 165-175</t>
  </si>
  <si>
    <t>Trousers for women 49% COTTON, 48% POLYESTER, 3% ELASTAN Брюки женские 49% хлопок, 48%полиэстер, 3% эластан  размер: 46-50, рост 165-175</t>
  </si>
  <si>
    <t>Trousers for women 99% COTTON, 1% ELASTAN Брюки женские 99% хлопок, 1% эластан  размер: 46, рост 165</t>
  </si>
  <si>
    <t>Trousers for women 99% COTTON, 1% ELASTAN Брюки женские 99% хлопок, 1% эластан  размер: 46-50, рост 165-175</t>
  </si>
  <si>
    <t>Trousers for women 70% COTTON, 29% POLIESTER, 1% SPANDEX Брюки женские 70% хлопок, 29% полиэстер, 1% спандекс  размер: 46-50, рост 165-175</t>
  </si>
  <si>
    <t>Trousers for women 99% COTTON, 1% SPANDEX Брюки женские 99% хлопок, 1% спандекс  размер: 46-50, рост 165-175</t>
  </si>
  <si>
    <t>Trousers for women 95% COTTON            5%ELASTAN Брюки женские 95% хлопок            5%эластан  размер: 46-50, рост 165-175</t>
  </si>
  <si>
    <t>Trousers for women 70% COTTON, 22% POLYESTER, 8% ELASTAN Брюки женские 70% хлопок, 22%полиэстер, 8% эластан  размер: 46-50, рост 165-175</t>
  </si>
  <si>
    <t>Trousers for women 60% COTTON, 32% POLYESTER, 8% ELASTAN Брюки женские 60% хлопок, 32%полиэстер, 8% эластан  размер: 46-50, рост 165-175</t>
  </si>
  <si>
    <t>Trousers for women 92% COTTON, 8% ELASTAN Брюки женские 92% хлопок, 8% эластан  размер: 46-50, рост 165-175</t>
  </si>
  <si>
    <t>Trousers for women 70% COTTON, 22% POLIESTER, 8% ELASTAN Брюки женские 70% хлопок, 22% полиэстер, 8% эластан  размер: 46-50, рост 165-175</t>
  </si>
  <si>
    <t>Trousers for women 69% COTTON, 27,5% POLYESTER, 1,7% ELASTAN, 1,8% VISCOSE Брюки женские 69% хлопок, 27,5%полиэстер, 1,7% эластан, 1,8% вискоза  размер: 46-50, рост 165-175</t>
  </si>
  <si>
    <t>Trousers for women 68% COTTON, 30% POLYESTER, 2% ELASTAN Брюки женские 68% хлопок, 30%полиэстер, 2% эластан  размер: 46-50, рост 165-175</t>
  </si>
  <si>
    <t>Trousers for women 62% COTTON, 32% POLYESTER, 2% ELASTAN, 4% VISCOSE Брюки женские 62% хлопок, 32%полиэстер, 2% эластан, 4% вискоза  размер: 46-50, рост 165-175</t>
  </si>
  <si>
    <t>Trousers for women 65% COTTON, 28% POLIESTER, 7% ELASTAN Брюки женские 65% хлопок, 28% полиэстер, 7% эластан  размер: 46, рост 165</t>
  </si>
  <si>
    <t>Trousers for women 57%COTTON 3%ELASTAN 40% FIBRA  Брюки женские 57%хлопок 3%эластан 40% фибра   размер: 46-50, рост 165-175</t>
  </si>
  <si>
    <t>Trousers for women 57% COTTON, 3% ELASTAN, 40% NYLON Брюки женские 57% хлопок, 3% эластан, 40% нейлон  размер: 46-50, рост 165-175</t>
  </si>
  <si>
    <t>Trousers for women 98,5 COTTON, 1,5% ELASTAN Брюки женские 98,5 хлопок, 1,5% эластан  размер: 46, рост 165</t>
  </si>
  <si>
    <t>Trousers for women 73% COTTON, 2% ELASTAN Брюки женские 73% хлопок, 2% эластан  размер: 46, рост 165</t>
  </si>
  <si>
    <t>Trousers for women 77% COTTON, 21% POLIESTER, 2% ELASTAN Брюки женские 77% хлопок, 21% полиэстер, 2% эластан  размер: 46-50, рост 165-175</t>
  </si>
  <si>
    <t>Trousers for women 80% COTTON, 20% ELASTAN Брюки женские 80% хлопок, 20% эластан  размер: 46, рост 165</t>
  </si>
  <si>
    <t>Trousers for women 68% COTTON, 28% NYLON, 6% ELASTAN Брюки женские 68% хлопок, 28% нейлон, 6% эластан  размер: 46-50, рост 165-175</t>
  </si>
  <si>
    <t>Trousers for women 80% COTTON, 20% ELASTAN Брюки женские 80% хлопок, 20% эластан  размер: 46-50, рост 165-175</t>
  </si>
  <si>
    <t>Trousers for women 67%COTTON,                    28%POLIESTER,2%ELASTAN,3%VISCOSE Брюки женские 67%хлопок,                    28%полиэстер,2%эластан,3%вискоза  размер: 46-50, рост 165-175</t>
  </si>
  <si>
    <t>Trousers for women 97%COTTON             3%ELASTAN Брюки женские 97%хлопок             3%эластан  размер: 46-50, рост 165-175</t>
  </si>
  <si>
    <t>Trousers for women 76% COTTON, 22% POLYESTER, 2% ELASTAN Брюки женские 76% хлопок, 22%полиэстер, 2% эластан  размер: 46-50, рост 165-175</t>
  </si>
  <si>
    <t>Trousers for women 90% COTTON, 10% ELASTAN Брюки женские 90% хлопок, 10% эластан  размер: 46-50, рост 165-175</t>
  </si>
  <si>
    <t>Trousers for women 60% COTTON, 35% POLIESTER, 5% ELASTAN Брюки женские 60% хлопок, 35% полиэстер, 5% эластан  размер: 46-50, рост 165-175</t>
  </si>
  <si>
    <t>Trousers for women 100%COTTON                    Брюки женские 100%хлопок                     размер: 46-50, рост 165-175</t>
  </si>
  <si>
    <t>Trousers for women 95%COTTON,5%ELASTAN Брюки женские 95%хлопок,5%эластан  размер: 46-50, рост 165-175</t>
  </si>
  <si>
    <t>Overalls for women 96% COTTON, 4% ELASTAN Комбенизон женский 96% хлопок, 4% эластан  размер: 46-50, обхват груди: 92-100, рост 165-175</t>
  </si>
  <si>
    <t>Overalls for women 95% COTTON            5%ELASTAN Комбинезон женский 95% хлопок            5%эластан  размер: 46-50, обхват груди: 92-100, рост 165-175</t>
  </si>
  <si>
    <t>Overalls for women 95% COTTON, 5% ELASTAN Комбинезон женский 95% хлопок, 5% эластан  размер: 46-50, обхват груди: 92-100, рост 165-175</t>
  </si>
  <si>
    <t>Overalls for women COTTON, 27% POLYESTER, 7% POLIAMIDE Комбинезон женский 66% хлопок, 27%полиэстер, 7% полиамид  размер: 46, рост 165</t>
  </si>
  <si>
    <t>Trousers for women 100% POLYESTER Брюки женские 100%полиэстер  размер: 46-50, рост 165-175</t>
  </si>
  <si>
    <t>Trousers for women 95% POLYESTER, 5% ELASTAN Брюки женские 95%полиэстер, 5% эластан  размер: 46-50, рост 165-175</t>
  </si>
  <si>
    <t>Trousers for women 94% POLIESTER, 6% ELASTAN Брюки женские 94% полиэстер, 6% эластан  размер: 46, рост 165</t>
  </si>
  <si>
    <t>Trousers for women M1: 60% POLIESTER, 32% COTTON, 8% ELASTAN, M2: 100% COTTON Брюки женские 60% полиэстер, 32% хлопок, 8% эластан  размер: 46-50, рост 165-175</t>
  </si>
  <si>
    <t>Trousers for women 60% POLIESTER, 32% COTTON, 8% ELASTAN Брюки женские 60% полиэстер, 32% хлопок, 8% эластан  размер: 46-50, рост 165-175</t>
  </si>
  <si>
    <t>Trousers for women 97% POLYESTER, 3% ELASTAN Брюки женские 97%полиэстер, 3% эластан  размер: 46-50, рост 165-175</t>
  </si>
  <si>
    <t>Trousers for women 59% POLIESTER, 35% COTTON, 6% ELASTAN Брюки женские 59% полиэстер, 35% хлопок, 6% эластан  размер: 46, рост 165</t>
  </si>
  <si>
    <t>Trousers for women 35% COTTON, 59% POLYESTER, 6% ELASTAN Брюки женские 35% хлопок, 59%полиэстер, 6% эластан  размер: 46-50, рост 165-175</t>
  </si>
  <si>
    <t>Trousers for women 59% POLIESTER, 35% COTTON, 6% ELASTAN Брюки женские 59% полиэстер, 35% хлопок, 6% эластан  размер: 46-50, рост 165-175</t>
  </si>
  <si>
    <t>Trousers for women 95% POLIESTER, 5% ELASTAN Брюки женские 95% полиэстер, 5% эластан  размер: 46-50, рост 165-175</t>
  </si>
  <si>
    <t>Trousers for women 96% POLYESTER, 4% ELASTAN Брюки женские 96%полиэстер, 4% эластан  размер: 46-50, рост 165-175</t>
  </si>
  <si>
    <t>Trousers for women 100% POLIURETAN Брюки женские 100% полиуретан  размер: 46-50, рост 165-175</t>
  </si>
  <si>
    <t>Trousers for women 96% POLIESTER, 4% ELASTAN Брюки женские 96% полиэстер, 4% эластан  размер: 46-50, рост 165-175</t>
  </si>
  <si>
    <t>Overalls for women 62% POIAMDE, 32% VISCOSE, 6% ELASTAN Комбенизон женский 62% полиамид, 32% вискоза, 6% эластан  размер: 46-50, обхват груди: 92-100, рост 165-175</t>
  </si>
  <si>
    <t>Overalls for women 90% POLIESTER, 10% ELASTAN Комбинезон женский 90% полиэстер, 10% эластан  размер: 46, рост 165</t>
  </si>
  <si>
    <t>Overalls for women BRAK Комбинезон женский 100%полиэстер  размер: 46-50, обхват груди: 92-100, рост 165-175</t>
  </si>
  <si>
    <t>Overalls for women 100% POLYESTER Комбинезон женский 100%полиэстер  размер: 46, рост 165</t>
  </si>
  <si>
    <t>Overalls for women 6% ELASTAN, 32% VISCOSE, 62% POLIAMIDE Комбинезон женский 6% эластан, 32% вискоза, 62% полиамид  размер: 46-50, обхват груди: 92-100, рост 165-175</t>
  </si>
  <si>
    <t>Overalls for women 62% POLIAMIDE, 32% VISCOSE, 6% POLIESTER Комбинезон женский 62% полиамид, 32% вискоза, 6% полиэстер  размер: 46-50, обхват груди: 92-100, рост 165-175</t>
  </si>
  <si>
    <t>Overalls for women M1: 88% POLIESTER, 12% ELASTAN, M2: 100% POLIESTER Комбинезон женский 88% полиэстер, 12% эластан  размер: 46, рост 165</t>
  </si>
  <si>
    <t>Overalls for women 100% POLYESTER Комбинезон женский 100%полиэстер  размер: 46-50, обхват груди: 92-100, рост 165-175</t>
  </si>
  <si>
    <t>Trousers for women 68% VISCOSE, 20% POLIESTER, 10% POLIURETAN, 2% ELASTAN Брюки женские 68% вискоза, 20% полиэстер, 10% полиуретан, 2% эластан  размер: 46-50, рост 165-175</t>
  </si>
  <si>
    <t>Trousers for women 20% POLYESTER, 2% ELASTAN, 68% VISCOSE, 10% POLIURETAN Брюки женские 20%полиэстер, 2% эластан, 68% вискоза, 10% полиуретан  размер: 46-50, рост 165-175</t>
  </si>
  <si>
    <t>Trousers for women 42% POLYESTER, 54% VISCOSE, 4% LYCRA Брюки женские 42%полиэстер, 54% вискоза, 4% лайкра  размер: 46-50, рост 165-175</t>
  </si>
  <si>
    <t>Trousers for women 5% ELASTAN, 30% NYLON, 5% PU, 60% RAYON Брюки женские 5% эластан, 30% нейлон, 5% PU, 60% район  размер: 46-50, рост 165-175</t>
  </si>
  <si>
    <t>Trousers for women 100% VISCOSE Брюки женские 100% вискоза  размер: 46-50, рост 165-175</t>
  </si>
  <si>
    <t>Women's blouse 95% COTTON, 5% ELASTAN Блузка женская 95% хлопок, 5% эластан  размер: 46-50, обхват груди: 92-100, шея 37-39/см, рост 165-175</t>
  </si>
  <si>
    <t>Women's blouse 75%COTTON,                    22%NYLON,3%ELASTAN Блузка женская 75%хлопок,                    22%нейлон,3%эластан  размер: 46-50, обхват груди: 92-100, шея 37-39/см, рост 165-175</t>
  </si>
  <si>
    <t>Women's blouse 65% COTTON, 33% POLIAMIDE, 2% SPANDEX Блузка женская 65% хлопок, 33% полиамид, 2% спандекс  размер: 46-50, обхват груди: 92-100, шея 37-39/см, рост 165-175</t>
  </si>
  <si>
    <t>Women's blouse 65% COTTON, 32% POLIAMIDE, 3% ELASTAN Блузка женская 65% хлопок, 32% полиамид, 3% эластан  размер: 46-50, обхват груди: 92-100, шея 37-39/см, рост 165-175</t>
  </si>
  <si>
    <t>Women's blouse 80% COTTON, 20% POLYESTER Блузка женская 80% хлопок, 20%полиэстер  размер: 46-50, обхват груди: 92-100, шея 37-39/см, рост 165-175</t>
  </si>
  <si>
    <t>Women's blouse 95% COTTON, 5% ELASTAN Блузка женская 95% хлопок, 5% эластан  размер: 46, обхват груди: 92, шея 37/см, рост 165</t>
  </si>
  <si>
    <t>Women's blouse 100% COTTON Блузка женская 100% хлопок  размер: 46, обхват груди: 92, шея 37/см, рост 165</t>
  </si>
  <si>
    <t>Women's blouse 70% COTTON, 3% ELASTAN, 27% POLIAMIDE Блузка женская 70% хлопок, 3% эластан, 27% полиамид  размер: 46-50, обхват груди: 92-100, шея 37-39/см, рост 165-175</t>
  </si>
  <si>
    <t>Women's blouse 100% COTTON Блузка женская 100% хлопок  размер: 46-50, обхват груди: 92-100, шея 37-39/см, рост 165-175</t>
  </si>
  <si>
    <t>Women's blouse 68% COTTON, 6% ELASTAN, 26% NYLON Блузка женская 68% хлопок, 6% эластан, 26% нейлон  размер: 46-50, обхват груди: 92-100, шея 37-39/см, рост 165-175</t>
  </si>
  <si>
    <t>Women's blouse 95% COTTON            5%ELASTAN Блузка женская 95% хлопок            5%эластан  размер: 46-50, обхват груди: 92-100, шея 37-39/см, рост 165-175</t>
  </si>
  <si>
    <t>Women's blouse 57% COTTON, 8% POLYESTER, 35% POLIAMIDE Блузка женская 57% хлопок, 8%полиэстер, 35% полиамид  размер: 46-50, обхват груди: 92-100, шея 37-39/см, рост 165-175</t>
  </si>
  <si>
    <t>Women's blouse 95%COTTON,5%ELASTAN Блузка женская 95%хлопок,5%эластан  размер: 46-50, обхват груди: 92-100, шея 37-39/см, рост 165-175</t>
  </si>
  <si>
    <t>Women's blouse 50% POLIESTER, 45% VISCOSE, 5% LYCRA Блузка женская 50% полиэстер, 45% вискоза, 5% лайкра  размер: 46-50, обхват груди: 92-100, шея 37-39/см, рост 165-175</t>
  </si>
  <si>
    <t>Women's blouse 100% LYOCELL Блузка женская 100% лиоцелл  размер: 46-50, обхват груди: 92-100, шея 37-39/см, рост 165-175</t>
  </si>
  <si>
    <t>Women's blouse 100% TENCEL Блузка женская 100% тенсел  размер: 46-50, обхват груди: 92-100, шея 37-39/см, рост 165-175</t>
  </si>
  <si>
    <t>Women's blouse 60% VISCOSE, 35% POLIESTER, 5% ELASTAN Блузка женская 60% вискоза, 35% полиэстер, 5% эластан  размер: 46-50, обхват груди: 92-100, шея 37-39/см, рост 165-175</t>
  </si>
  <si>
    <t>Women's blouse 70% POLIESTER, 30% VISCOSE Блузка женская 70% полиэстер, 30% вискоза  размер: 46-50, обхват груди: 92-100, шея 37-39/см, рост 165-175</t>
  </si>
  <si>
    <t>Women's blouse 65% POLIESTER, 35% COTTON Блузка женская 65% полиэстер, 35% хлопок  размер: 46-50, обхват груди: 92-100, шея 37-39/см, рост 165-175</t>
  </si>
  <si>
    <t>Women's blouse 39% VISCOSE, 61% RAYON Блузка женская 39% вискоза, 61% район  размер: 46-50, обхват груди: 92-100, шея 37-39/см, рост 165-175</t>
  </si>
  <si>
    <t>Women's blouse 90% POLYESTER, 10% ELASTAN Блузка женская 90%полиэстер, 10% эластан  размер: 46-50, обхват груди: 92-100, шея 37-39/см, рост 165-175</t>
  </si>
  <si>
    <t>Women's blouse 100% VISCOSE Блузка женская 100% вискоза  размер: 46-50, обхват груди: 92-100, шея 37-39/см, рост 165-175</t>
  </si>
  <si>
    <t>women's Vest 98% COTTON, 2% ELASTAN Безрукавка женская 98% хлопок, 2% эластан  размер: 46-50, обхват груди: 92-100, рост 165-175</t>
  </si>
  <si>
    <t>women's Vest 80% PAMUO, 20% ACRYLIC Безрукавка женская 80% хлопок, 20% акрил  размер: 46-50, обхват груди: 92-100, рост 165-175</t>
  </si>
  <si>
    <t>women's Vest 65% POLIESTER, 30% VISCOSE, 5% ELASTAN Безрукавка женская 65% полиэстер, 30% вискоза, 5% эластан  размер: 46-50, обхват груди: 92-100, рост 165-175</t>
  </si>
  <si>
    <t>women's Vest 100% POLIESTER Безрукавка женская 100% полиэстер  размер: 46-50, обхват груди: 92-100, рост 165-175</t>
  </si>
  <si>
    <t>women's Vest 70% POLIESTER, 30% VISCOSE Безрукавка женская 70% полиэстер, 30% вискоза  размер: 46-50, обхват груди: 92-100, рост 165-175</t>
  </si>
  <si>
    <t xml:space="preserve">Sneakers women Upper: leatherette / sole: rubber  Кросовки женские верх: кожзам/подошва: резина размер 36-38  </t>
  </si>
  <si>
    <t xml:space="preserve">slippers Upper: Polyester / bottom: rubber  тапочки верх: полиэстер/низ: резина разм 36-38  </t>
  </si>
  <si>
    <t xml:space="preserve">Women boots Upper: Leather / bottom: rubber  Сапоги женские верх: кожа/низ: резина разм 36-38  </t>
  </si>
  <si>
    <t xml:space="preserve">Boots for women Upper: leather / bottom: rubber  Ботинки женские верх: кожа/низ: резина размер 36-38  </t>
  </si>
  <si>
    <t xml:space="preserve">Ботинки женские верх: кожзам/подошва: резина  Ботинки женские верх: кожа/низ: резина размер 36-38  </t>
  </si>
  <si>
    <t xml:space="preserve">Ботинки женские верх: кожзам/подошва: резина  Ботинки женские верх: кожа/низ: резина размер 38  </t>
  </si>
  <si>
    <t>WOJCIK</t>
  </si>
  <si>
    <t>BY LOLA</t>
  </si>
  <si>
    <t>Suit female 100% COTTON Костюм женский 100% хлопок  размер: 46-50, обхват груди: 92-100, рост 165-175</t>
  </si>
  <si>
    <t>NINGBO EVERGREEN INDUSTRY CO</t>
  </si>
  <si>
    <t>NUOVA MODA ITAKIA</t>
  </si>
  <si>
    <t>SWEET MA</t>
  </si>
  <si>
    <t>CHILLI</t>
  </si>
  <si>
    <t>OSLEY</t>
  </si>
  <si>
    <t>IVA</t>
  </si>
  <si>
    <t>TRAPEZ</t>
  </si>
  <si>
    <t>LARENA</t>
  </si>
  <si>
    <t>MONI&amp;CO</t>
  </si>
  <si>
    <t>TIMIAMI STYLE</t>
  </si>
  <si>
    <t>STELLA MARINA</t>
  </si>
  <si>
    <t>LAST WOMAN</t>
  </si>
  <si>
    <t>SWEETISSIMA</t>
  </si>
  <si>
    <t>NUOVA MODA ITALIA</t>
  </si>
  <si>
    <t>MILANO FASHION</t>
  </si>
  <si>
    <t>M&amp;V</t>
  </si>
  <si>
    <t>MANILLA</t>
  </si>
  <si>
    <t>MODAPIU</t>
  </si>
  <si>
    <t>TERASZYK</t>
  </si>
  <si>
    <t>MA.LIA</t>
  </si>
  <si>
    <t>PPHU</t>
  </si>
  <si>
    <t>BSH</t>
  </si>
  <si>
    <t>SARAH</t>
  </si>
  <si>
    <t>MAX</t>
  </si>
  <si>
    <t>TERASA</t>
  </si>
  <si>
    <t>Knitted sweaters Women 80% COTTON, 20% POLYESTER Кофта женская трикотажная 80% хлопок, 20% полиэстер размер: 46-50, обхват груди: 92-100, рост 165-175</t>
  </si>
  <si>
    <t>DENIM</t>
  </si>
  <si>
    <t>larena</t>
  </si>
  <si>
    <t>Knitted sweaters Women 40% COTTON, 60% POLYESTER Кофта женская трикотажная 40% хлопок, 60% полиэстер размер: 46-50, обхват груди: 92-100, рост 165-175</t>
  </si>
  <si>
    <t>FLAGOLA</t>
  </si>
  <si>
    <t>Knitted sweaters Women 50% COTTON, 40% POLYESTER, 10% ELASTAN Кофта женская трикотажная 50% хлопок, 40% полиэстер, 10% эластан размер: 46-50, обхват груди: 92-100, рост 165-175</t>
  </si>
  <si>
    <t>Knitted sweaters Women 60% COTTON, 40% POLYESTER Кофта женская трикотажная 60% хлопок, 40% полиэстер размер: 46-50, обхват груди: 92-100, рост 165-175</t>
  </si>
  <si>
    <t>6110209900</t>
  </si>
  <si>
    <t>Knitted sweaters Women 40% COTTON, 40% POLYESTER, 20% ELASTAN Кофта женская трикотажная 40% хлопок, 40% полиэстер, 20% эластан размер: 46-50, обхват груди: 92-100, рост 165-175</t>
  </si>
  <si>
    <t>LIA</t>
  </si>
  <si>
    <t>Knitted sweaters Women 60% COTTON, 20% POLYESTER, 20% ELASTAN Кофта женская трикотажная 60% хлопок, 20% полиэстер, 20% эластан размер: 46-50, обхват груди: 92-100, рост 165-175</t>
  </si>
  <si>
    <t>GENUNA</t>
  </si>
  <si>
    <t>Knitted sweaters Women 70% COTTON, 20% POLYESTER, 10% ELASTAN Кофта женская трикотажная 70% хлопок, 20% полиэстер, 10% эластан размер: 46-50, обхват груди: 92-100, рост 165-175</t>
  </si>
  <si>
    <t>TOFFI</t>
  </si>
  <si>
    <t>MLV</t>
  </si>
  <si>
    <t>CAMILLO FRANCHINI</t>
  </si>
  <si>
    <t>BISITI</t>
  </si>
  <si>
    <t>Knitted sweaters Women 70% COTTON, 30% POLYESTER Кофта женская трикотажная 70% хлопок, 30% полиэстер размер: 46-50, обхват груди: 92-100, рост 165-175</t>
  </si>
  <si>
    <t>ADRIXX</t>
  </si>
  <si>
    <t>Dress 60% COTTON, 40% POLYESTER Платье 60% хлопок, 40% полиэстер размер: 46-50, обхват груди: 92-100, рост 165-175</t>
  </si>
  <si>
    <t>6204420000</t>
  </si>
  <si>
    <t>Dress 60% COTTON, 20% POLYESTER, 20% ELASTAN Платье 60% хлопок, 20% полиэстер, 20% эластан размер: 46-50, обхват груди: 92-100, рост 165-175</t>
  </si>
  <si>
    <t>Dress 40% COTTON, 40% POLYESTER, 20% ELASTAN Платье 40% хлопок, 40% полиэстер, 20% эластан размер: 46-50, обхват груди: 92-100, рост 165-175</t>
  </si>
  <si>
    <t>Women's knitted sweater 40% COTTON, 20% POLYESTER, 40% ACRYLIC Свитер женский трикотажный 40% хлопок, 20% полиэстер, 40% акрил размер: 46-50, обхват груди: 92-100, рост 165-175</t>
  </si>
  <si>
    <t>ARACZ</t>
  </si>
  <si>
    <t>Women's knitted sweater 70% COTTON, 20% POLYESTER, 10% VISCOSE Свитер женский трикотажный 70% хлопок, 20% полиэстер, 10% вискоза размер: 46-50, обхват груди: 92-100, рост 165-175</t>
  </si>
  <si>
    <t>Women's knitted sweater 70% COTTON, 30% ACRYLIC Свитер женский трикотажный 70% хлопок, 30% акрил размер: 46-50, обхват груди: 92-100, рост 165-175</t>
  </si>
  <si>
    <t>Transport Logistic Center BREMINO - BRUZGI SVH CB-1601/0000273, PTO BRUZGI-TLC, CODE 16463, GRODNENSKAYA OBL. ROAD M-6, 291km, BELORUSSIA</t>
  </si>
  <si>
    <t>CPT - BRUZGI, BY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</si>
</sst>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р_._-;\-* #,##0.00_р_._-;_-* &quot;-&quot;??_р_._-;_-@_-"/>
    <numFmt numFmtId="164" formatCode="_(&quot;$&quot;* #,##0.00_);_(&quot;$&quot;* \(#,##0.00\);_(&quot;$&quot;* &quot;-&quot;??_);_(@_)"/>
    <numFmt numFmtId="165" formatCode="[$$-C09]#,##0.00"/>
    <numFmt numFmtId="166" formatCode="_-* #,##0.00\ _T_L_-;\-* #,##0.00\ _T_L_-;_-* &quot;-&quot;??\ _T_L_-;_-@_-"/>
    <numFmt numFmtId="167" formatCode="0.000"/>
    <numFmt numFmtId="168" formatCode="#,##0.0000000"/>
  </numFmts>
  <fonts count="85" x14ac:knownFonts="1">
    <font>
      <sz val="11"/>
      <color indexed="8"/>
      <name val="Calibri"/>
      <family val="2"/>
      <charset val="204"/>
    </font>
    <font>
      <sz val="11"/>
      <color theme="1"/>
      <name val="Calibri"/>
      <family val="2"/>
      <charset val="204"/>
      <scheme val="minor"/>
    </font>
    <font>
      <sz val="11"/>
      <color indexed="8"/>
      <name val="Calibri"/>
      <family val="2"/>
      <charset val="204"/>
    </font>
    <font>
      <sz val="11"/>
      <color indexed="8"/>
      <name val="Calibri"/>
      <family val="2"/>
      <charset val="204"/>
    </font>
    <font>
      <sz val="11"/>
      <color indexed="8"/>
      <name val="Calibri"/>
      <family val="2"/>
      <charset val="238"/>
    </font>
    <font>
      <sz val="11"/>
      <color indexed="9"/>
      <name val="Calibri"/>
      <family val="2"/>
      <charset val="238"/>
    </font>
    <font>
      <sz val="11"/>
      <color indexed="9"/>
      <name val="Calibri"/>
      <family val="2"/>
      <charset val="204"/>
    </font>
    <font>
      <sz val="11"/>
      <color indexed="20"/>
      <name val="Calibri"/>
      <family val="2"/>
      <charset val="204"/>
    </font>
    <font>
      <b/>
      <sz val="11"/>
      <color indexed="52"/>
      <name val="Calibri"/>
      <family val="2"/>
      <charset val="204"/>
    </font>
    <font>
      <b/>
      <sz val="11"/>
      <color indexed="8"/>
      <name val="Calibri"/>
      <family val="2"/>
      <charset val="238"/>
    </font>
    <font>
      <b/>
      <sz val="11"/>
      <color indexed="9"/>
      <name val="Calibri"/>
      <family val="2"/>
      <charset val="204"/>
    </font>
    <font>
      <sz val="11"/>
      <color indexed="20"/>
      <name val="Calibri"/>
      <family val="2"/>
      <charset val="238"/>
    </font>
    <font>
      <i/>
      <sz val="11"/>
      <color indexed="23"/>
      <name val="Calibri"/>
      <family val="2"/>
      <charset val="204"/>
    </font>
    <font>
      <sz val="11"/>
      <color indexed="17"/>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sz val="11"/>
      <color indexed="62"/>
      <name val="Calibri"/>
      <family val="2"/>
      <charset val="204"/>
    </font>
    <font>
      <b/>
      <sz val="11"/>
      <color indexed="9"/>
      <name val="Calibri"/>
      <family val="2"/>
      <charset val="238"/>
    </font>
    <font>
      <sz val="11"/>
      <color indexed="52"/>
      <name val="Calibri"/>
      <family val="2"/>
      <charset val="204"/>
    </font>
    <font>
      <b/>
      <sz val="15"/>
      <color indexed="56"/>
      <name val="Calibri"/>
      <family val="2"/>
      <charset val="238"/>
    </font>
    <font>
      <b/>
      <sz val="13"/>
      <color indexed="56"/>
      <name val="Calibri"/>
      <family val="2"/>
      <charset val="238"/>
    </font>
    <font>
      <b/>
      <sz val="11"/>
      <color indexed="56"/>
      <name val="Calibri"/>
      <family val="2"/>
      <charset val="238"/>
    </font>
    <font>
      <b/>
      <sz val="18"/>
      <color indexed="56"/>
      <name val="Cambria"/>
      <family val="2"/>
      <charset val="238"/>
    </font>
    <font>
      <sz val="11"/>
      <color indexed="60"/>
      <name val="Calibri"/>
      <family val="2"/>
      <charset val="204"/>
    </font>
    <font>
      <sz val="11"/>
      <color indexed="60"/>
      <name val="Calibri"/>
      <family val="2"/>
      <charset val="238"/>
    </font>
    <font>
      <b/>
      <sz val="11"/>
      <color indexed="63"/>
      <name val="Calibri"/>
      <family val="2"/>
      <charset val="204"/>
    </font>
    <font>
      <sz val="11"/>
      <color indexed="52"/>
      <name val="Calibri"/>
      <family val="2"/>
      <charset val="238"/>
    </font>
    <font>
      <sz val="11"/>
      <color indexed="17"/>
      <name val="Calibri"/>
      <family val="2"/>
      <charset val="238"/>
    </font>
    <font>
      <sz val="11"/>
      <color indexed="10"/>
      <name val="Calibri"/>
      <family val="2"/>
      <charset val="238"/>
    </font>
    <font>
      <b/>
      <sz val="18"/>
      <color indexed="56"/>
      <name val="Cambria"/>
      <family val="2"/>
      <charset val="204"/>
    </font>
    <font>
      <b/>
      <sz val="11"/>
      <color indexed="8"/>
      <name val="Calibri"/>
      <family val="2"/>
      <charset val="204"/>
    </font>
    <font>
      <sz val="11"/>
      <color indexed="62"/>
      <name val="Calibri"/>
      <family val="2"/>
      <charset val="238"/>
    </font>
    <font>
      <b/>
      <sz val="11"/>
      <color indexed="52"/>
      <name val="Calibri"/>
      <family val="2"/>
      <charset val="238"/>
    </font>
    <font>
      <b/>
      <sz val="11"/>
      <color indexed="63"/>
      <name val="Calibri"/>
      <family val="2"/>
      <charset val="238"/>
    </font>
    <font>
      <i/>
      <sz val="11"/>
      <color indexed="23"/>
      <name val="Calibri"/>
      <family val="2"/>
      <charset val="238"/>
    </font>
    <font>
      <sz val="11"/>
      <color indexed="10"/>
      <name val="Calibri"/>
      <family val="2"/>
      <charset val="204"/>
    </font>
    <font>
      <sz val="10"/>
      <name val="Arial Cyr"/>
      <charset val="204"/>
    </font>
    <font>
      <sz val="8"/>
      <name val="Calibri"/>
      <family val="2"/>
      <charset val="204"/>
    </font>
    <font>
      <sz val="11"/>
      <color indexed="58"/>
      <name val="Bookman Old Style"/>
      <family val="1"/>
      <charset val="204"/>
    </font>
    <font>
      <sz val="20"/>
      <color indexed="58"/>
      <name val="Bookman Old Style"/>
      <family val="1"/>
      <charset val="204"/>
    </font>
    <font>
      <sz val="12"/>
      <color indexed="58"/>
      <name val="Bookman Old Style"/>
      <family val="1"/>
      <charset val="204"/>
    </font>
    <font>
      <b/>
      <sz val="12"/>
      <color indexed="58"/>
      <name val="Bookman Old Style"/>
      <family val="1"/>
      <charset val="204"/>
    </font>
    <font>
      <sz val="16"/>
      <color indexed="58"/>
      <name val="Bookman Old Style"/>
      <family val="1"/>
      <charset val="204"/>
    </font>
    <font>
      <sz val="10"/>
      <color indexed="58"/>
      <name val="Bookman Old Style"/>
      <family val="1"/>
      <charset val="204"/>
    </font>
    <font>
      <b/>
      <sz val="22"/>
      <color indexed="58"/>
      <name val="Bookman Old Style"/>
      <family val="1"/>
      <charset val="204"/>
    </font>
    <font>
      <sz val="14"/>
      <color indexed="58"/>
      <name val="Bookman Old Style"/>
      <family val="1"/>
      <charset val="204"/>
    </font>
    <font>
      <b/>
      <sz val="16"/>
      <color indexed="58"/>
      <name val="Bookman Old Style"/>
      <family val="1"/>
      <charset val="204"/>
    </font>
    <font>
      <b/>
      <sz val="10"/>
      <color indexed="58"/>
      <name val="Bookman Old Style"/>
      <family val="1"/>
      <charset val="204"/>
    </font>
    <font>
      <b/>
      <sz val="11"/>
      <color indexed="58"/>
      <name val="Bookman Old Style"/>
      <family val="1"/>
      <charset val="204"/>
    </font>
    <font>
      <b/>
      <sz val="14"/>
      <color indexed="58"/>
      <name val="Bookman Old Style"/>
      <family val="1"/>
      <charset val="204"/>
    </font>
    <font>
      <sz val="8"/>
      <color indexed="8"/>
      <name val="Arial Narrow"/>
      <family val="2"/>
      <charset val="204"/>
    </font>
    <font>
      <sz val="8"/>
      <color indexed="63"/>
      <name val="Arial Narrow"/>
      <family val="2"/>
      <charset val="204"/>
    </font>
    <font>
      <b/>
      <sz val="9"/>
      <name val="Arial"/>
      <family val="2"/>
      <charset val="204"/>
    </font>
    <font>
      <b/>
      <sz val="9"/>
      <color indexed="58"/>
      <name val="Calibri"/>
      <family val="2"/>
      <charset val="204"/>
    </font>
    <font>
      <sz val="10"/>
      <name val="Arial"/>
      <family val="2"/>
      <charset val="204"/>
    </font>
    <font>
      <b/>
      <sz val="12"/>
      <name val="Arial"/>
      <family val="2"/>
      <charset val="204"/>
    </font>
    <font>
      <sz val="14"/>
      <name val="Arial"/>
      <family val="2"/>
      <charset val="204"/>
    </font>
    <font>
      <b/>
      <sz val="14"/>
      <color indexed="12"/>
      <name val="Arial Cyr"/>
      <charset val="204"/>
    </font>
    <font>
      <b/>
      <sz val="14"/>
      <name val="Arial Cyr"/>
      <charset val="204"/>
    </font>
    <font>
      <sz val="10"/>
      <name val="Arial"/>
      <family val="2"/>
      <charset val="204"/>
    </font>
    <font>
      <sz val="14"/>
      <color indexed="30"/>
      <name val="Arial"/>
      <family val="2"/>
      <charset val="204"/>
    </font>
    <font>
      <sz val="12"/>
      <name val="Arial"/>
      <family val="2"/>
      <charset val="204"/>
    </font>
    <font>
      <sz val="12"/>
      <color indexed="30"/>
      <name val="Arial"/>
      <family val="2"/>
      <charset val="204"/>
    </font>
    <font>
      <sz val="11"/>
      <name val="Arial"/>
      <family val="2"/>
      <charset val="204"/>
    </font>
    <font>
      <b/>
      <sz val="10"/>
      <name val="Arial"/>
      <family val="2"/>
      <charset val="204"/>
    </font>
    <font>
      <sz val="11"/>
      <name val="Arial Cyr"/>
      <family val="2"/>
      <charset val="204"/>
    </font>
    <font>
      <sz val="10"/>
      <name val="Arial Tur"/>
      <charset val="162"/>
    </font>
    <font>
      <sz val="11"/>
      <color indexed="8"/>
      <name val="Calibri"/>
      <family val="2"/>
      <charset val="1"/>
    </font>
    <font>
      <sz val="10"/>
      <name val="Arial"/>
      <family val="2"/>
      <charset val="162"/>
    </font>
    <font>
      <sz val="12"/>
      <color theme="1"/>
      <name val="Calibri"/>
      <family val="2"/>
      <charset val="204"/>
      <scheme val="minor"/>
    </font>
    <font>
      <b/>
      <sz val="11"/>
      <color indexed="8"/>
      <name val="Arial Narrow"/>
      <family val="2"/>
      <charset val="204"/>
    </font>
    <font>
      <b/>
      <sz val="12"/>
      <color indexed="8"/>
      <name val="Arial Narrow"/>
      <family val="2"/>
      <charset val="204"/>
    </font>
    <font>
      <b/>
      <sz val="12"/>
      <name val="Arial Narrow"/>
      <family val="2"/>
      <charset val="204"/>
    </font>
    <font>
      <sz val="11"/>
      <name val="Bookman Old Style"/>
      <family val="1"/>
      <charset val="204"/>
    </font>
    <font>
      <b/>
      <sz val="12"/>
      <name val="Calibri"/>
      <family val="2"/>
      <charset val="204"/>
    </font>
    <font>
      <sz val="12"/>
      <name val="Bookman Old Style"/>
      <family val="1"/>
      <charset val="204"/>
    </font>
    <font>
      <sz val="11"/>
      <color rgb="FFFF0000"/>
      <name val="Arial"/>
      <family val="2"/>
      <charset val="204"/>
    </font>
    <font>
      <b/>
      <sz val="12"/>
      <name val="Bookman Old Style"/>
      <family val="1"/>
      <charset val="204"/>
    </font>
    <font>
      <sz val="12"/>
      <color indexed="8"/>
      <name val="Bookman Old Style"/>
      <family val="1"/>
      <charset val="204"/>
    </font>
    <font>
      <sz val="11"/>
      <color rgb="FFFF0000"/>
      <name val="Bookman Old Style"/>
      <family val="1"/>
      <charset val="204"/>
    </font>
    <font>
      <b/>
      <sz val="12"/>
      <color indexed="8"/>
      <name val="Bookman Old Style"/>
      <family val="1"/>
      <charset val="204"/>
    </font>
    <font>
      <b/>
      <sz val="12"/>
      <color indexed="58"/>
      <name val="Calibri"/>
      <family val="2"/>
      <charset val="204"/>
    </font>
    <font>
      <b/>
      <sz val="11"/>
      <color theme="0" tint="-0.499984740745262"/>
      <name val="Calibri"/>
      <family val="2"/>
      <charset val="204"/>
      <scheme val="minor"/>
    </font>
    <font>
      <sz val="11"/>
      <color rgb="FFFF0000"/>
      <name val="Calibri"/>
      <family val="2"/>
      <charset val="204"/>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4" tint="0.79995117038483843"/>
        <bgColor indexed="64"/>
      </patternFill>
    </fill>
  </fills>
  <borders count="5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style="thin">
        <color auto="1"/>
      </left>
      <right style="hair">
        <color auto="1"/>
      </right>
      <top style="double">
        <color auto="1"/>
      </top>
      <bottom style="hair">
        <color auto="1"/>
      </bottom>
      <diagonal/>
    </border>
    <border>
      <left style="thin">
        <color auto="1"/>
      </left>
      <right style="hair">
        <color auto="1"/>
      </right>
      <top/>
      <bottom style="hair">
        <color auto="1"/>
      </bottom>
      <diagonal/>
    </border>
    <border>
      <left style="thin">
        <color auto="1"/>
      </left>
      <right style="hair">
        <color auto="1"/>
      </right>
      <top style="hair">
        <color auto="1"/>
      </top>
      <bottom style="hair">
        <color auto="1"/>
      </bottom>
      <diagonal/>
    </border>
  </borders>
  <cellStyleXfs count="95">
    <xf numFmtId="0" fontId="0" fillId="0" borderId="0">
      <alignment vertical="center"/>
    </xf>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166" fontId="67" fillId="0" borderId="0" applyFont="0" applyFill="0" applyBorder="0" applyAlignment="0" applyProtection="0"/>
    <xf numFmtId="0" fontId="8" fillId="20" borderId="1" applyNumberFormat="0" applyAlignment="0" applyProtection="0"/>
    <xf numFmtId="0" fontId="10" fillId="21" borderId="2" applyNumberFormat="0" applyAlignment="0" applyProtection="0"/>
    <xf numFmtId="0" fontId="68" fillId="0" borderId="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9" fillId="0" borderId="6" applyNumberFormat="0" applyFill="0" applyAlignment="0" applyProtection="0"/>
    <xf numFmtId="0" fontId="24" fillId="22" borderId="0" applyNumberFormat="0" applyBorder="0" applyAlignment="0" applyProtection="0"/>
    <xf numFmtId="0" fontId="67" fillId="0" borderId="0"/>
    <xf numFmtId="0" fontId="69" fillId="0" borderId="0"/>
    <xf numFmtId="0" fontId="70" fillId="0" borderId="0"/>
    <xf numFmtId="0" fontId="37" fillId="0" borderId="0"/>
    <xf numFmtId="0" fontId="3" fillId="23" borderId="7" applyNumberFormat="0" applyFont="0" applyAlignment="0" applyProtection="0"/>
    <xf numFmtId="0" fontId="26" fillId="20" borderId="8" applyNumberFormat="0" applyAlignment="0" applyProtection="0"/>
    <xf numFmtId="0" fontId="30" fillId="0" borderId="0" applyNumberFormat="0" applyFill="0" applyBorder="0" applyAlignment="0" applyProtection="0"/>
    <xf numFmtId="0" fontId="31" fillId="0" borderId="9" applyNumberFormat="0" applyFill="0" applyAlignment="0" applyProtection="0"/>
    <xf numFmtId="0" fontId="36" fillId="0" borderId="0" applyNumberFormat="0" applyFill="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32" fillId="7" borderId="1" applyNumberFormat="0" applyAlignment="0" applyProtection="0"/>
    <xf numFmtId="0" fontId="34" fillId="20" borderId="8" applyNumberFormat="0" applyAlignment="0" applyProtection="0"/>
    <xf numFmtId="0" fontId="33" fillId="20" borderId="1" applyNumberFormat="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9" fillId="0" borderId="9" applyNumberFormat="0" applyFill="0" applyAlignment="0" applyProtection="0"/>
    <xf numFmtId="0" fontId="18" fillId="21" borderId="2" applyNumberFormat="0" applyAlignment="0" applyProtection="0"/>
    <xf numFmtId="0" fontId="23" fillId="0" borderId="0" applyNumberFormat="0" applyFill="0" applyBorder="0" applyAlignment="0" applyProtection="0"/>
    <xf numFmtId="0" fontId="25" fillId="22" borderId="0" applyNumberFormat="0" applyBorder="0" applyAlignment="0" applyProtection="0"/>
    <xf numFmtId="0" fontId="37" fillId="0" borderId="0"/>
    <xf numFmtId="0" fontId="37" fillId="0" borderId="0"/>
    <xf numFmtId="0" fontId="55" fillId="0" borderId="0"/>
    <xf numFmtId="0" fontId="11" fillId="3" borderId="0" applyNumberFormat="0" applyBorder="0" applyAlignment="0" applyProtection="0"/>
    <xf numFmtId="0" fontId="35" fillId="0" borderId="0" applyNumberFormat="0" applyFill="0" applyBorder="0" applyAlignment="0" applyProtection="0"/>
    <xf numFmtId="0" fontId="4" fillId="23" borderId="7" applyNumberFormat="0" applyFont="0" applyAlignment="0" applyProtection="0"/>
    <xf numFmtId="0" fontId="27" fillId="0" borderId="6" applyNumberFormat="0" applyFill="0" applyAlignment="0" applyProtection="0"/>
    <xf numFmtId="0" fontId="29" fillId="0" borderId="0" applyNumberForma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28" fillId="4" borderId="0" applyNumberFormat="0" applyBorder="0" applyAlignment="0" applyProtection="0"/>
    <xf numFmtId="0" fontId="1" fillId="0" borderId="0"/>
  </cellStyleXfs>
  <cellXfs count="348">
    <xf numFmtId="0" fontId="0" fillId="0" borderId="0" xfId="0">
      <alignment vertical="center"/>
    </xf>
    <xf numFmtId="0" fontId="39" fillId="0" borderId="0" xfId="0" applyFont="1">
      <alignment vertical="center"/>
    </xf>
    <xf numFmtId="0" fontId="43" fillId="24" borderId="10" xfId="0" applyFont="1" applyFill="1" applyBorder="1">
      <alignment vertical="center"/>
    </xf>
    <xf numFmtId="0" fontId="41" fillId="24" borderId="10" xfId="0" applyFont="1" applyFill="1" applyBorder="1">
      <alignment vertical="center"/>
    </xf>
    <xf numFmtId="0" fontId="41" fillId="24" borderId="0" xfId="0" applyFont="1" applyFill="1" applyBorder="1">
      <alignment vertical="center"/>
    </xf>
    <xf numFmtId="0" fontId="41" fillId="24" borderId="11" xfId="0" applyFont="1" applyFill="1" applyBorder="1">
      <alignment vertical="center"/>
    </xf>
    <xf numFmtId="0" fontId="39" fillId="24" borderId="0" xfId="0" applyFont="1" applyFill="1" applyBorder="1">
      <alignment vertical="center"/>
    </xf>
    <xf numFmtId="0" fontId="49" fillId="0" borderId="0" xfId="0" applyFont="1">
      <alignment vertical="center"/>
    </xf>
    <xf numFmtId="164" fontId="44" fillId="24" borderId="0" xfId="0" applyNumberFormat="1" applyFont="1" applyFill="1" applyBorder="1">
      <alignment vertical="center"/>
    </xf>
    <xf numFmtId="0" fontId="44" fillId="0" borderId="0" xfId="0" applyFont="1">
      <alignment vertical="center"/>
    </xf>
    <xf numFmtId="0" fontId="39" fillId="24" borderId="10" xfId="0" applyFont="1" applyFill="1" applyBorder="1">
      <alignment vertical="center"/>
    </xf>
    <xf numFmtId="0" fontId="39" fillId="24" borderId="11" xfId="0" applyFont="1" applyFill="1" applyBorder="1">
      <alignment vertical="center"/>
    </xf>
    <xf numFmtId="0" fontId="40" fillId="24" borderId="11" xfId="0" applyFont="1" applyFill="1" applyBorder="1">
      <alignment vertical="center"/>
    </xf>
    <xf numFmtId="0" fontId="39" fillId="24" borderId="14" xfId="0" applyFont="1" applyFill="1" applyBorder="1">
      <alignment vertical="center"/>
    </xf>
    <xf numFmtId="0" fontId="39" fillId="24" borderId="15" xfId="0" applyFont="1" applyFill="1" applyBorder="1">
      <alignment vertical="center"/>
    </xf>
    <xf numFmtId="0" fontId="42" fillId="24" borderId="0" xfId="0" applyFont="1" applyFill="1" applyBorder="1">
      <alignment vertical="center"/>
    </xf>
    <xf numFmtId="0" fontId="44" fillId="24" borderId="0" xfId="0" applyFont="1" applyFill="1" applyBorder="1">
      <alignment vertical="center"/>
    </xf>
    <xf numFmtId="0" fontId="46" fillId="24" borderId="0" xfId="0" applyFont="1" applyFill="1" applyBorder="1">
      <alignment vertical="center"/>
    </xf>
    <xf numFmtId="0" fontId="39" fillId="0" borderId="0" xfId="0" applyFont="1" applyBorder="1">
      <alignment vertical="center"/>
    </xf>
    <xf numFmtId="0" fontId="44" fillId="24" borderId="15" xfId="0" applyFont="1" applyFill="1" applyBorder="1">
      <alignment vertical="center"/>
    </xf>
    <xf numFmtId="0" fontId="41" fillId="24" borderId="13" xfId="0" applyFont="1" applyFill="1" applyBorder="1">
      <alignment vertical="center"/>
    </xf>
    <xf numFmtId="0" fontId="39" fillId="24" borderId="17" xfId="0" applyFont="1" applyFill="1" applyBorder="1">
      <alignment vertical="center"/>
    </xf>
    <xf numFmtId="0" fontId="41" fillId="24" borderId="14" xfId="0" applyFont="1" applyFill="1" applyBorder="1">
      <alignment vertical="center"/>
    </xf>
    <xf numFmtId="0" fontId="42" fillId="24" borderId="0" xfId="0" applyFont="1" applyFill="1" applyBorder="1" applyAlignment="1">
      <alignment vertical="center" wrapText="1"/>
    </xf>
    <xf numFmtId="0" fontId="42" fillId="24" borderId="0" xfId="0" applyFont="1" applyFill="1" applyBorder="1" applyAlignment="1">
      <alignment horizontal="center" vertical="center"/>
    </xf>
    <xf numFmtId="0" fontId="54" fillId="24" borderId="18" xfId="0" applyFont="1" applyFill="1" applyBorder="1" applyAlignment="1">
      <alignment horizontal="center" vertical="center" wrapText="1"/>
    </xf>
    <xf numFmtId="10" fontId="54" fillId="24" borderId="18" xfId="83" applyNumberFormat="1" applyFont="1" applyFill="1" applyBorder="1" applyAlignment="1">
      <alignment horizontal="center" vertical="center" wrapText="1"/>
    </xf>
    <xf numFmtId="0" fontId="54" fillId="24" borderId="18" xfId="0" applyFont="1" applyFill="1" applyBorder="1" applyAlignment="1">
      <alignment horizontal="center" vertical="center"/>
    </xf>
    <xf numFmtId="2" fontId="54" fillId="24" borderId="18" xfId="83" applyNumberFormat="1" applyFont="1" applyFill="1" applyBorder="1" applyAlignment="1">
      <alignment horizontal="center" vertical="center" wrapText="1"/>
    </xf>
    <xf numFmtId="0" fontId="39" fillId="24" borderId="25" xfId="0" applyFont="1" applyFill="1" applyBorder="1">
      <alignment vertical="center"/>
    </xf>
    <xf numFmtId="1" fontId="44" fillId="24" borderId="0" xfId="83" applyNumberFormat="1" applyFont="1" applyFill="1" applyBorder="1" applyAlignment="1"/>
    <xf numFmtId="0" fontId="40" fillId="24" borderId="13" xfId="0" applyNumberFormat="1" applyFont="1" applyFill="1" applyBorder="1" applyAlignment="1">
      <alignment vertical="center"/>
    </xf>
    <xf numFmtId="0" fontId="40" fillId="24" borderId="11" xfId="0" applyNumberFormat="1" applyFont="1" applyFill="1" applyBorder="1" applyAlignment="1">
      <alignment vertical="center"/>
    </xf>
    <xf numFmtId="0" fontId="40" fillId="24" borderId="14" xfId="0" applyNumberFormat="1" applyFont="1" applyFill="1" applyBorder="1" applyAlignment="1">
      <alignment vertical="center"/>
    </xf>
    <xf numFmtId="0" fontId="40" fillId="24" borderId="16" xfId="0" applyNumberFormat="1" applyFont="1" applyFill="1" applyBorder="1" applyAlignment="1">
      <alignment vertical="center"/>
    </xf>
    <xf numFmtId="0" fontId="40" fillId="24" borderId="10" xfId="0" applyNumberFormat="1" applyFont="1" applyFill="1" applyBorder="1" applyAlignment="1">
      <alignment vertical="center"/>
    </xf>
    <xf numFmtId="0" fontId="40" fillId="24" borderId="25" xfId="0" applyNumberFormat="1" applyFont="1" applyFill="1" applyBorder="1" applyAlignment="1">
      <alignment vertical="center"/>
    </xf>
    <xf numFmtId="0" fontId="41" fillId="24" borderId="11" xfId="0" applyFont="1" applyFill="1" applyBorder="1" applyAlignment="1">
      <alignment horizontal="left" vertical="center" indent="1"/>
    </xf>
    <xf numFmtId="0" fontId="41" fillId="24" borderId="14" xfId="0" applyFont="1" applyFill="1" applyBorder="1" applyAlignment="1">
      <alignment horizontal="left" vertical="center" indent="1"/>
    </xf>
    <xf numFmtId="0" fontId="41" fillId="24" borderId="13" xfId="0" applyFont="1" applyFill="1" applyBorder="1" applyAlignment="1">
      <alignment horizontal="left" vertical="center" indent="1"/>
    </xf>
    <xf numFmtId="0" fontId="56" fillId="0" borderId="0" xfId="85" applyFont="1"/>
    <xf numFmtId="0" fontId="55" fillId="0" borderId="0" xfId="85"/>
    <xf numFmtId="0" fontId="56" fillId="0" borderId="0" xfId="85" applyFont="1" applyFill="1"/>
    <xf numFmtId="0" fontId="55" fillId="0" borderId="0" xfId="85" applyFill="1"/>
    <xf numFmtId="0" fontId="58" fillId="0" borderId="0" xfId="85" applyFont="1" applyAlignment="1">
      <alignment horizontal="center" vertical="center"/>
    </xf>
    <xf numFmtId="0" fontId="59" fillId="0" borderId="0" xfId="85" applyFont="1" applyAlignment="1">
      <alignment horizontal="center" vertical="center"/>
    </xf>
    <xf numFmtId="14" fontId="58" fillId="0" borderId="0" xfId="85" applyNumberFormat="1" applyFont="1" applyAlignment="1">
      <alignment horizontal="left" vertical="center" wrapText="1"/>
    </xf>
    <xf numFmtId="0" fontId="55" fillId="0" borderId="0" xfId="85" applyAlignment="1">
      <alignment horizontal="right"/>
    </xf>
    <xf numFmtId="0" fontId="60" fillId="0" borderId="0" xfId="85" applyFont="1"/>
    <xf numFmtId="1" fontId="57" fillId="24" borderId="0" xfId="85" applyNumberFormat="1" applyFont="1" applyFill="1" applyBorder="1" applyAlignment="1">
      <alignment wrapText="1" shrinkToFit="1"/>
    </xf>
    <xf numFmtId="0" fontId="57" fillId="0" borderId="0" xfId="85" applyFont="1"/>
    <xf numFmtId="4" fontId="61" fillId="0" borderId="0" xfId="85" applyNumberFormat="1" applyFont="1" applyFill="1" applyBorder="1" applyAlignment="1">
      <alignment horizontal="right" vertical="center" wrapText="1" shrinkToFit="1"/>
    </xf>
    <xf numFmtId="1" fontId="57" fillId="0" borderId="0" xfId="85" applyNumberFormat="1" applyFont="1" applyFill="1" applyBorder="1" applyAlignment="1">
      <alignment wrapText="1" shrinkToFit="1"/>
    </xf>
    <xf numFmtId="2" fontId="61" fillId="0" borderId="0" xfId="85" applyNumberFormat="1" applyFont="1" applyFill="1" applyBorder="1" applyAlignment="1">
      <alignment horizontal="right" vertical="center" wrapText="1" shrinkToFit="1"/>
    </xf>
    <xf numFmtId="1" fontId="57" fillId="0" borderId="0" xfId="85" applyNumberFormat="1" applyFont="1" applyFill="1" applyBorder="1" applyAlignment="1">
      <alignment vertical="center" wrapText="1" shrinkToFit="1"/>
    </xf>
    <xf numFmtId="0" fontId="57" fillId="0" borderId="0" xfId="85" applyFont="1" applyBorder="1" applyAlignment="1"/>
    <xf numFmtId="1" fontId="62" fillId="24" borderId="0" xfId="85" applyNumberFormat="1" applyFont="1" applyFill="1" applyBorder="1" applyAlignment="1">
      <alignment wrapText="1" shrinkToFit="1"/>
    </xf>
    <xf numFmtId="0" fontId="55" fillId="0" borderId="0" xfId="85" applyBorder="1"/>
    <xf numFmtId="1" fontId="57" fillId="0" borderId="29" xfId="85" applyNumberFormat="1" applyFont="1" applyFill="1" applyBorder="1" applyAlignment="1">
      <alignment wrapText="1" shrinkToFit="1"/>
    </xf>
    <xf numFmtId="0" fontId="57" fillId="0" borderId="0" xfId="85" applyFont="1" applyFill="1" applyBorder="1"/>
    <xf numFmtId="49" fontId="57" fillId="0" borderId="0" xfId="85" applyNumberFormat="1" applyFont="1" applyFill="1" applyBorder="1" applyAlignment="1">
      <alignment horizontal="right"/>
    </xf>
    <xf numFmtId="0" fontId="57" fillId="0" borderId="0" xfId="85" applyFont="1" applyBorder="1"/>
    <xf numFmtId="0" fontId="55" fillId="0" borderId="0" xfId="85" applyBorder="1" applyAlignment="1"/>
    <xf numFmtId="2" fontId="63" fillId="0" borderId="0" xfId="85" applyNumberFormat="1" applyFont="1" applyFill="1" applyBorder="1" applyAlignment="1">
      <alignment wrapText="1" shrinkToFit="1"/>
    </xf>
    <xf numFmtId="1" fontId="62" fillId="0" borderId="0" xfId="85" applyNumberFormat="1" applyFont="1" applyFill="1" applyBorder="1" applyAlignment="1">
      <alignment shrinkToFit="1"/>
    </xf>
    <xf numFmtId="165" fontId="55" fillId="0" borderId="0" xfId="85" applyNumberFormat="1" applyBorder="1"/>
    <xf numFmtId="1" fontId="57" fillId="0" borderId="0" xfId="85" applyNumberFormat="1" applyFont="1" applyFill="1" applyBorder="1" applyAlignment="1"/>
    <xf numFmtId="49" fontId="57" fillId="0" borderId="0" xfId="85" applyNumberFormat="1" applyFont="1" applyFill="1" applyBorder="1" applyAlignment="1"/>
    <xf numFmtId="0" fontId="62" fillId="0" borderId="0" xfId="85" applyFont="1" applyBorder="1" applyAlignment="1"/>
    <xf numFmtId="1" fontId="57" fillId="0" borderId="0" xfId="85" applyNumberFormat="1" applyFont="1" applyFill="1" applyBorder="1" applyAlignment="1">
      <alignment shrinkToFit="1"/>
    </xf>
    <xf numFmtId="1" fontId="57" fillId="0" borderId="29" xfId="85" applyNumberFormat="1" applyFont="1" applyFill="1" applyBorder="1" applyAlignment="1">
      <alignment shrinkToFit="1"/>
    </xf>
    <xf numFmtId="49" fontId="57" fillId="0" borderId="0" xfId="85" applyNumberFormat="1" applyFont="1" applyFill="1" applyBorder="1" applyAlignment="1">
      <alignment wrapText="1"/>
    </xf>
    <xf numFmtId="49" fontId="57" fillId="0" borderId="0" xfId="85" applyNumberFormat="1" applyFont="1" applyFill="1" applyBorder="1"/>
    <xf numFmtId="0" fontId="57" fillId="0" borderId="0" xfId="85" applyFont="1" applyBorder="1" applyAlignment="1">
      <alignment wrapText="1"/>
    </xf>
    <xf numFmtId="49" fontId="62" fillId="0" borderId="0" xfId="85" applyNumberFormat="1" applyFont="1" applyFill="1" applyBorder="1" applyAlignment="1">
      <alignment horizontal="right"/>
    </xf>
    <xf numFmtId="1" fontId="57" fillId="0" borderId="0" xfId="85" applyNumberFormat="1" applyFont="1" applyFill="1" applyBorder="1" applyAlignment="1">
      <alignment vertical="center" wrapText="1"/>
    </xf>
    <xf numFmtId="49" fontId="62" fillId="0" borderId="0" xfId="85" applyNumberFormat="1" applyFont="1" applyFill="1" applyBorder="1" applyAlignment="1"/>
    <xf numFmtId="1" fontId="57" fillId="0" borderId="29" xfId="85" applyNumberFormat="1" applyFont="1" applyFill="1" applyBorder="1" applyAlignment="1">
      <alignment vertical="center" wrapText="1"/>
    </xf>
    <xf numFmtId="1" fontId="57" fillId="24" borderId="0" xfId="85" applyNumberFormat="1" applyFont="1" applyFill="1" applyBorder="1" applyAlignment="1">
      <alignment vertical="center" wrapText="1"/>
    </xf>
    <xf numFmtId="49" fontId="62" fillId="0" borderId="0" xfId="85" applyNumberFormat="1" applyFont="1" applyFill="1" applyBorder="1" applyAlignment="1">
      <alignment wrapText="1"/>
    </xf>
    <xf numFmtId="1" fontId="57" fillId="0" borderId="0" xfId="85" applyNumberFormat="1" applyFont="1" applyFill="1" applyBorder="1" applyAlignment="1">
      <alignment horizontal="left" wrapText="1"/>
    </xf>
    <xf numFmtId="1" fontId="57" fillId="0" borderId="29" xfId="85" applyNumberFormat="1" applyFont="1" applyFill="1" applyBorder="1" applyAlignment="1">
      <alignment horizontal="left" wrapText="1"/>
    </xf>
    <xf numFmtId="1" fontId="57" fillId="0" borderId="0" xfId="85" applyNumberFormat="1" applyFont="1" applyFill="1" applyBorder="1" applyAlignment="1">
      <alignment wrapText="1"/>
    </xf>
    <xf numFmtId="0" fontId="64" fillId="0" borderId="0" xfId="85" applyFont="1" applyFill="1" applyBorder="1"/>
    <xf numFmtId="1" fontId="62" fillId="0" borderId="0" xfId="85" applyNumberFormat="1" applyFont="1" applyFill="1" applyBorder="1" applyAlignment="1"/>
    <xf numFmtId="49" fontId="62" fillId="0" borderId="0" xfId="85" applyNumberFormat="1" applyFont="1" applyFill="1" applyBorder="1"/>
    <xf numFmtId="0" fontId="62" fillId="0" borderId="0" xfId="85" applyFont="1" applyFill="1" applyBorder="1"/>
    <xf numFmtId="49" fontId="64" fillId="0" borderId="0" xfId="85" applyNumberFormat="1" applyFont="1" applyFill="1"/>
    <xf numFmtId="0" fontId="55" fillId="0" borderId="0" xfId="85" applyAlignment="1"/>
    <xf numFmtId="49" fontId="64" fillId="0" borderId="0" xfId="85" applyNumberFormat="1" applyFont="1" applyFill="1" applyAlignment="1"/>
    <xf numFmtId="49" fontId="64" fillId="24" borderId="0" xfId="85" applyNumberFormat="1" applyFont="1" applyFill="1" applyAlignment="1">
      <alignment horizontal="right"/>
    </xf>
    <xf numFmtId="1" fontId="64" fillId="24" borderId="0" xfId="85" applyNumberFormat="1" applyFont="1" applyFill="1" applyAlignment="1">
      <alignment wrapText="1"/>
    </xf>
    <xf numFmtId="49" fontId="64" fillId="24" borderId="0" xfId="85" applyNumberFormat="1" applyFont="1" applyFill="1" applyAlignment="1"/>
    <xf numFmtId="0" fontId="64" fillId="24" borderId="0" xfId="85" applyFont="1" applyFill="1"/>
    <xf numFmtId="49" fontId="64" fillId="24" borderId="0" xfId="85" applyNumberFormat="1" applyFont="1" applyFill="1"/>
    <xf numFmtId="0" fontId="66" fillId="0" borderId="0" xfId="85" applyFont="1" applyBorder="1" applyAlignment="1">
      <alignment horizontal="left" vertical="center" wrapText="1"/>
    </xf>
    <xf numFmtId="1" fontId="64" fillId="0" borderId="0" xfId="85" applyNumberFormat="1" applyFont="1" applyFill="1"/>
    <xf numFmtId="0" fontId="64" fillId="0" borderId="0" xfId="85" applyFont="1" applyFill="1"/>
    <xf numFmtId="2" fontId="64" fillId="0" borderId="0" xfId="85" applyNumberFormat="1" applyFont="1" applyFill="1" applyBorder="1"/>
    <xf numFmtId="49" fontId="65" fillId="0" borderId="12" xfId="85" applyNumberFormat="1" applyFont="1" applyBorder="1" applyAlignment="1">
      <alignment horizontal="center" vertical="center" wrapText="1"/>
    </xf>
    <xf numFmtId="10" fontId="65" fillId="0" borderId="12" xfId="85" applyNumberFormat="1" applyFont="1" applyBorder="1" applyAlignment="1">
      <alignment horizontal="center" vertical="center" wrapText="1"/>
    </xf>
    <xf numFmtId="4" fontId="65" fillId="0" borderId="12" xfId="85" applyNumberFormat="1" applyFont="1" applyBorder="1" applyAlignment="1">
      <alignment horizontal="center" vertical="center" wrapText="1"/>
    </xf>
    <xf numFmtId="4" fontId="65" fillId="0" borderId="0" xfId="85" applyNumberFormat="1" applyFont="1" applyAlignment="1">
      <alignment horizontal="center" vertical="center" wrapText="1"/>
    </xf>
    <xf numFmtId="4" fontId="65" fillId="0" borderId="0" xfId="85" applyNumberFormat="1" applyFont="1" applyAlignment="1">
      <alignment wrapText="1"/>
    </xf>
    <xf numFmtId="0" fontId="65" fillId="0" borderId="0" xfId="85" applyFont="1" applyAlignment="1">
      <alignment wrapText="1"/>
    </xf>
    <xf numFmtId="10" fontId="60" fillId="0" borderId="12" xfId="85" applyNumberFormat="1" applyFont="1" applyBorder="1" applyAlignment="1">
      <alignment horizontal="center" vertical="center"/>
    </xf>
    <xf numFmtId="0" fontId="60" fillId="0" borderId="12" xfId="85" applyNumberFormat="1" applyFont="1" applyBorder="1" applyAlignment="1">
      <alignment horizontal="center" vertical="center"/>
    </xf>
    <xf numFmtId="4" fontId="60" fillId="0" borderId="12" xfId="85" applyNumberFormat="1" applyFont="1" applyBorder="1" applyAlignment="1">
      <alignment horizontal="center" vertical="center"/>
    </xf>
    <xf numFmtId="4" fontId="60" fillId="0" borderId="0" xfId="85" applyNumberFormat="1" applyFont="1" applyAlignment="1">
      <alignment horizontal="center" vertical="center"/>
    </xf>
    <xf numFmtId="4" fontId="60" fillId="0" borderId="0" xfId="85" applyNumberFormat="1" applyFont="1"/>
    <xf numFmtId="0" fontId="55" fillId="0" borderId="0" xfId="85" applyNumberFormat="1"/>
    <xf numFmtId="10" fontId="55" fillId="0" borderId="0" xfId="85" applyNumberFormat="1" applyAlignment="1">
      <alignment horizontal="center" vertical="center"/>
    </xf>
    <xf numFmtId="4" fontId="55" fillId="0" borderId="0" xfId="85" applyNumberFormat="1" applyAlignment="1">
      <alignment horizontal="center" vertical="center"/>
    </xf>
    <xf numFmtId="4" fontId="55" fillId="0" borderId="0" xfId="85" applyNumberFormat="1"/>
    <xf numFmtId="0" fontId="40" fillId="24" borderId="0" xfId="0" applyFont="1" applyFill="1" applyBorder="1">
      <alignment vertical="center"/>
    </xf>
    <xf numFmtId="0" fontId="51" fillId="24" borderId="0" xfId="0" applyFont="1" applyFill="1" applyBorder="1" applyAlignment="1">
      <alignment vertical="top"/>
    </xf>
    <xf numFmtId="0" fontId="39" fillId="24" borderId="0" xfId="0" applyFont="1" applyFill="1" applyBorder="1" applyAlignment="1">
      <alignment vertical="center"/>
    </xf>
    <xf numFmtId="0" fontId="52" fillId="24" borderId="0" xfId="0" applyFont="1" applyFill="1" applyBorder="1" applyAlignment="1">
      <alignment vertical="top"/>
    </xf>
    <xf numFmtId="0" fontId="39" fillId="24" borderId="10" xfId="0" applyFont="1" applyFill="1" applyBorder="1" applyAlignment="1">
      <alignment vertical="center"/>
    </xf>
    <xf numFmtId="0" fontId="73" fillId="25" borderId="0" xfId="0" applyFont="1" applyFill="1" applyBorder="1" applyAlignment="1">
      <alignment vertical="center"/>
    </xf>
    <xf numFmtId="0" fontId="74" fillId="25" borderId="0" xfId="0" applyFont="1" applyFill="1" applyBorder="1">
      <alignment vertical="center"/>
    </xf>
    <xf numFmtId="0" fontId="75" fillId="25" borderId="0" xfId="0" applyFont="1" applyFill="1" applyBorder="1">
      <alignment vertical="center"/>
    </xf>
    <xf numFmtId="0" fontId="65" fillId="0" borderId="0" xfId="0" applyFont="1" applyAlignment="1">
      <alignment horizontal="center" vertical="center" wrapText="1"/>
    </xf>
    <xf numFmtId="167" fontId="55" fillId="0" borderId="12" xfId="0" applyNumberFormat="1" applyFont="1" applyBorder="1" applyAlignment="1">
      <alignment horizontal="center" vertical="center"/>
    </xf>
    <xf numFmtId="0" fontId="0" fillId="0" borderId="0" xfId="0" applyAlignment="1"/>
    <xf numFmtId="0" fontId="54" fillId="0" borderId="18" xfId="83" applyFont="1" applyFill="1" applyBorder="1" applyAlignment="1">
      <alignment horizontal="center" vertical="center" wrapText="1"/>
    </xf>
    <xf numFmtId="0" fontId="54" fillId="0" borderId="18" xfId="0" applyFont="1" applyFill="1" applyBorder="1" applyAlignment="1">
      <alignment horizontal="center" vertical="center" wrapText="1"/>
    </xf>
    <xf numFmtId="0" fontId="54" fillId="0" borderId="18" xfId="0" applyFont="1" applyFill="1" applyBorder="1" applyAlignment="1">
      <alignment horizontal="center" vertical="center"/>
    </xf>
    <xf numFmtId="0" fontId="76" fillId="0" borderId="23" xfId="0" applyFont="1" applyFill="1" applyBorder="1" applyAlignment="1">
      <alignment horizontal="center" vertical="center" wrapText="1"/>
    </xf>
    <xf numFmtId="2" fontId="76" fillId="0" borderId="23" xfId="0" applyNumberFormat="1" applyFont="1" applyFill="1" applyBorder="1" applyAlignment="1">
      <alignment horizontal="center" vertical="center" wrapText="1"/>
    </xf>
    <xf numFmtId="10" fontId="76" fillId="0" borderId="23" xfId="0" applyNumberFormat="1" applyFont="1" applyFill="1" applyBorder="1" applyAlignment="1">
      <alignment horizontal="center" vertical="center" wrapText="1"/>
    </xf>
    <xf numFmtId="0" fontId="76" fillId="0" borderId="32" xfId="0" applyFont="1" applyFill="1" applyBorder="1" applyAlignment="1">
      <alignment horizontal="center" vertical="center" wrapText="1"/>
    </xf>
    <xf numFmtId="2" fontId="41" fillId="24" borderId="0" xfId="0" applyNumberFormat="1" applyFont="1" applyFill="1" applyBorder="1">
      <alignment vertical="center"/>
    </xf>
    <xf numFmtId="0" fontId="39" fillId="0" borderId="0" xfId="0" applyFont="1" applyAlignment="1">
      <alignment horizontal="center" vertical="center"/>
    </xf>
    <xf numFmtId="0" fontId="44" fillId="0" borderId="0" xfId="0" applyFont="1" applyAlignment="1">
      <alignment horizontal="center" vertical="center"/>
    </xf>
    <xf numFmtId="0" fontId="41" fillId="24" borderId="0" xfId="0" applyNumberFormat="1" applyFont="1" applyFill="1" applyBorder="1">
      <alignment vertical="center"/>
    </xf>
    <xf numFmtId="2" fontId="44" fillId="0" borderId="0" xfId="0" applyNumberFormat="1" applyFont="1">
      <alignment vertical="center"/>
    </xf>
    <xf numFmtId="0" fontId="76" fillId="0" borderId="22" xfId="83" applyNumberFormat="1" applyFont="1" applyFill="1" applyBorder="1" applyAlignment="1">
      <alignment horizontal="center" vertical="center" wrapText="1"/>
    </xf>
    <xf numFmtId="0" fontId="77" fillId="0" borderId="0" xfId="0" applyFont="1" applyFill="1" applyBorder="1" applyAlignment="1">
      <alignment horizontal="center" vertical="center"/>
    </xf>
    <xf numFmtId="0" fontId="76" fillId="0" borderId="33" xfId="83" applyNumberFormat="1" applyFont="1" applyFill="1" applyBorder="1" applyAlignment="1">
      <alignment horizontal="center" vertical="center" wrapText="1"/>
    </xf>
    <xf numFmtId="0" fontId="76" fillId="0" borderId="12" xfId="0" applyFont="1" applyFill="1" applyBorder="1" applyAlignment="1">
      <alignment horizontal="center" vertical="center" wrapText="1"/>
    </xf>
    <xf numFmtId="2" fontId="76" fillId="0" borderId="12" xfId="0" applyNumberFormat="1" applyFont="1" applyFill="1" applyBorder="1" applyAlignment="1">
      <alignment horizontal="center" vertical="center" wrapText="1"/>
    </xf>
    <xf numFmtId="10" fontId="76" fillId="0" borderId="12" xfId="0" applyNumberFormat="1" applyFont="1" applyFill="1" applyBorder="1" applyAlignment="1">
      <alignment horizontal="center" vertical="center" wrapText="1"/>
    </xf>
    <xf numFmtId="49" fontId="53" fillId="24" borderId="35" xfId="0" applyNumberFormat="1" applyFont="1" applyFill="1" applyBorder="1" applyAlignment="1">
      <alignment horizontal="center" vertical="center" wrapText="1"/>
    </xf>
    <xf numFmtId="49" fontId="53" fillId="24" borderId="36" xfId="0" applyNumberFormat="1" applyFont="1" applyFill="1" applyBorder="1" applyAlignment="1">
      <alignment horizontal="center" vertical="center" wrapText="1"/>
    </xf>
    <xf numFmtId="0" fontId="53" fillId="24" borderId="37" xfId="0" applyFont="1" applyFill="1" applyBorder="1" applyAlignment="1">
      <alignment horizontal="center" vertical="center" wrapText="1"/>
    </xf>
    <xf numFmtId="49" fontId="53" fillId="0" borderId="36" xfId="0" applyNumberFormat="1" applyFont="1" applyFill="1" applyBorder="1" applyAlignment="1">
      <alignment horizontal="center" vertical="center" wrapText="1"/>
    </xf>
    <xf numFmtId="0" fontId="53" fillId="24" borderId="38" xfId="0" applyFont="1" applyFill="1" applyBorder="1" applyAlignment="1">
      <alignment horizontal="center" vertical="center" wrapText="1"/>
    </xf>
    <xf numFmtId="0" fontId="76" fillId="0" borderId="31" xfId="83" applyNumberFormat="1" applyFont="1" applyFill="1" applyBorder="1" applyAlignment="1">
      <alignment horizontal="center" vertical="center" wrapText="1"/>
    </xf>
    <xf numFmtId="0" fontId="76" fillId="0" borderId="39" xfId="83" applyNumberFormat="1" applyFont="1" applyFill="1" applyBorder="1" applyAlignment="1">
      <alignment horizontal="center" vertical="center" wrapText="1"/>
    </xf>
    <xf numFmtId="0" fontId="45" fillId="24" borderId="15" xfId="0" applyFont="1" applyFill="1" applyBorder="1">
      <alignment vertical="center"/>
    </xf>
    <xf numFmtId="0" fontId="46" fillId="24" borderId="15" xfId="0" applyFont="1" applyFill="1" applyBorder="1">
      <alignment vertical="center"/>
    </xf>
    <xf numFmtId="0" fontId="41" fillId="24" borderId="15" xfId="0" applyFont="1" applyFill="1" applyBorder="1">
      <alignment vertical="center"/>
    </xf>
    <xf numFmtId="0" fontId="47" fillId="24" borderId="15" xfId="0" applyFont="1" applyFill="1" applyBorder="1">
      <alignment vertical="center"/>
    </xf>
    <xf numFmtId="0" fontId="42" fillId="24" borderId="15" xfId="0" applyFont="1" applyFill="1" applyBorder="1">
      <alignment vertical="center"/>
    </xf>
    <xf numFmtId="0" fontId="42" fillId="0" borderId="15" xfId="0" applyFont="1" applyBorder="1">
      <alignment vertical="center"/>
    </xf>
    <xf numFmtId="0" fontId="39" fillId="25" borderId="17" xfId="0" applyFont="1" applyFill="1" applyBorder="1">
      <alignment vertical="center"/>
    </xf>
    <xf numFmtId="0" fontId="72" fillId="24" borderId="15" xfId="0" applyFont="1" applyFill="1" applyBorder="1" applyAlignment="1">
      <alignment vertical="top"/>
    </xf>
    <xf numFmtId="0" fontId="71" fillId="24" borderId="15" xfId="0" applyFont="1" applyFill="1" applyBorder="1" applyAlignment="1">
      <alignment vertical="top"/>
    </xf>
    <xf numFmtId="0" fontId="73" fillId="25" borderId="0" xfId="0" applyFont="1" applyFill="1" applyBorder="1" applyAlignment="1">
      <alignment horizontal="left" vertical="center" readingOrder="1"/>
    </xf>
    <xf numFmtId="0" fontId="39" fillId="24" borderId="16" xfId="0" applyFont="1" applyFill="1" applyBorder="1">
      <alignment vertical="center"/>
    </xf>
    <xf numFmtId="0" fontId="39" fillId="25" borderId="25" xfId="0" applyFont="1" applyFill="1" applyBorder="1">
      <alignment vertical="center"/>
    </xf>
    <xf numFmtId="0" fontId="42" fillId="24" borderId="10" xfId="0" applyFont="1" applyFill="1" applyBorder="1" applyAlignment="1">
      <alignment vertical="center"/>
    </xf>
    <xf numFmtId="0" fontId="42" fillId="24" borderId="18" xfId="0" applyFont="1" applyFill="1" applyBorder="1" applyAlignment="1">
      <alignment horizontal="center" vertical="center"/>
    </xf>
    <xf numFmtId="2" fontId="42" fillId="24" borderId="30" xfId="0" applyNumberFormat="1" applyFont="1" applyFill="1" applyBorder="1" applyAlignment="1">
      <alignment horizontal="center" vertical="center"/>
    </xf>
    <xf numFmtId="2" fontId="42" fillId="24" borderId="20" xfId="0" applyNumberFormat="1" applyFont="1" applyFill="1" applyBorder="1" applyAlignment="1">
      <alignment horizontal="center" vertical="center"/>
    </xf>
    <xf numFmtId="0" fontId="42" fillId="24" borderId="20" xfId="0" applyFont="1" applyFill="1" applyBorder="1" applyAlignment="1">
      <alignment horizontal="center" vertical="center"/>
    </xf>
    <xf numFmtId="0" fontId="42" fillId="24" borderId="20" xfId="0" applyNumberFormat="1" applyFont="1" applyFill="1" applyBorder="1" applyAlignment="1">
      <alignment horizontal="center" vertical="center"/>
    </xf>
    <xf numFmtId="2" fontId="42" fillId="24" borderId="19" xfId="0" applyNumberFormat="1" applyFont="1" applyFill="1" applyBorder="1" applyAlignment="1">
      <alignment horizontal="center" vertical="center"/>
    </xf>
    <xf numFmtId="2" fontId="42" fillId="0" borderId="21" xfId="0" applyNumberFormat="1" applyFont="1" applyBorder="1" applyAlignment="1">
      <alignment horizontal="center" vertical="center"/>
    </xf>
    <xf numFmtId="2" fontId="76" fillId="0" borderId="32" xfId="0" applyNumberFormat="1" applyFont="1" applyFill="1" applyBorder="1" applyAlignment="1">
      <alignment horizontal="center" vertical="center" wrapText="1"/>
    </xf>
    <xf numFmtId="0" fontId="79" fillId="0" borderId="23" xfId="0" applyFont="1" applyFill="1" applyBorder="1" applyAlignment="1">
      <alignment horizontal="center" vertical="center" wrapText="1"/>
    </xf>
    <xf numFmtId="0" fontId="79" fillId="0" borderId="32" xfId="0" applyFont="1" applyFill="1" applyBorder="1" applyAlignment="1">
      <alignment horizontal="center" vertical="center" wrapText="1"/>
    </xf>
    <xf numFmtId="1" fontId="57" fillId="0" borderId="29" xfId="85" applyNumberFormat="1" applyFont="1" applyFill="1" applyBorder="1" applyAlignment="1">
      <alignment horizontal="left" vertical="center" wrapText="1" shrinkToFit="1"/>
    </xf>
    <xf numFmtId="0" fontId="55" fillId="0" borderId="0" xfId="85" applyFont="1" applyAlignment="1">
      <alignment horizontal="right"/>
    </xf>
    <xf numFmtId="0" fontId="55" fillId="0" borderId="0" xfId="85" applyFont="1"/>
    <xf numFmtId="0" fontId="55" fillId="0" borderId="0" xfId="85" applyFont="1" applyAlignment="1"/>
    <xf numFmtId="0" fontId="79" fillId="26" borderId="23" xfId="0" applyFont="1" applyFill="1" applyBorder="1" applyAlignment="1">
      <alignment horizontal="center" vertical="center" wrapText="1"/>
    </xf>
    <xf numFmtId="0" fontId="79" fillId="26" borderId="12" xfId="0" applyFont="1" applyFill="1" applyBorder="1" applyAlignment="1">
      <alignment horizontal="center" vertical="center" wrapText="1"/>
    </xf>
    <xf numFmtId="0" fontId="0" fillId="26" borderId="0" xfId="0" applyFill="1">
      <alignment vertical="center"/>
    </xf>
    <xf numFmtId="2" fontId="0" fillId="26" borderId="0" xfId="0" applyNumberFormat="1" applyFill="1">
      <alignment vertical="center"/>
    </xf>
    <xf numFmtId="0" fontId="78" fillId="0" borderId="10" xfId="83" applyNumberFormat="1" applyFont="1" applyFill="1" applyBorder="1" applyAlignment="1">
      <alignment vertical="center" wrapText="1"/>
    </xf>
    <xf numFmtId="0" fontId="78" fillId="0" borderId="25" xfId="83" applyNumberFormat="1" applyFont="1" applyFill="1" applyBorder="1" applyAlignment="1">
      <alignment vertical="center" wrapText="1"/>
    </xf>
    <xf numFmtId="2" fontId="78" fillId="0" borderId="43" xfId="0" applyNumberFormat="1" applyFont="1" applyFill="1" applyBorder="1" applyAlignment="1">
      <alignment horizontal="center" vertical="center" wrapText="1"/>
    </xf>
    <xf numFmtId="0" fontId="78" fillId="0" borderId="16" xfId="83" applyNumberFormat="1" applyFont="1" applyFill="1" applyBorder="1" applyAlignment="1">
      <alignment horizontal="left" vertical="center"/>
    </xf>
    <xf numFmtId="0" fontId="79" fillId="0" borderId="12" xfId="0" applyFont="1" applyFill="1" applyBorder="1" applyAlignment="1">
      <alignment horizontal="center" vertical="center" wrapText="1"/>
    </xf>
    <xf numFmtId="0" fontId="50" fillId="25" borderId="0" xfId="0" applyFont="1" applyFill="1" applyBorder="1">
      <alignment vertical="center"/>
    </xf>
    <xf numFmtId="0" fontId="39" fillId="25" borderId="0" xfId="0" applyFont="1" applyFill="1">
      <alignment vertical="center"/>
    </xf>
    <xf numFmtId="0" fontId="46" fillId="25" borderId="0" xfId="0" applyFont="1" applyFill="1" applyBorder="1">
      <alignment vertical="center"/>
    </xf>
    <xf numFmtId="0" fontId="80" fillId="0" borderId="0" xfId="0" applyFont="1" applyBorder="1">
      <alignment vertical="center"/>
    </xf>
    <xf numFmtId="0" fontId="39" fillId="25" borderId="0" xfId="0" applyFont="1" applyFill="1" applyBorder="1">
      <alignment vertical="center"/>
    </xf>
    <xf numFmtId="0" fontId="46" fillId="25" borderId="46" xfId="0" applyFont="1" applyFill="1" applyBorder="1">
      <alignment vertical="center"/>
    </xf>
    <xf numFmtId="0" fontId="39" fillId="25" borderId="46" xfId="0" applyFont="1" applyFill="1" applyBorder="1">
      <alignment vertical="center"/>
    </xf>
    <xf numFmtId="0" fontId="46" fillId="24" borderId="46" xfId="0" applyFont="1" applyFill="1" applyBorder="1">
      <alignment vertical="center"/>
    </xf>
    <xf numFmtId="0" fontId="42" fillId="25" borderId="0" xfId="0" applyFont="1" applyFill="1" applyBorder="1" applyAlignment="1">
      <alignment vertical="center" wrapText="1"/>
    </xf>
    <xf numFmtId="0" fontId="44" fillId="25" borderId="0" xfId="0" applyFont="1" applyFill="1" applyBorder="1">
      <alignment vertical="center"/>
    </xf>
    <xf numFmtId="0" fontId="46" fillId="24" borderId="17" xfId="0" applyFont="1" applyFill="1" applyBorder="1">
      <alignment vertical="center"/>
    </xf>
    <xf numFmtId="0" fontId="46" fillId="24" borderId="47" xfId="0" applyFont="1" applyFill="1" applyBorder="1">
      <alignment vertical="center"/>
    </xf>
    <xf numFmtId="0" fontId="42" fillId="25" borderId="15" xfId="0" applyFont="1" applyFill="1" applyBorder="1" applyAlignment="1">
      <alignment vertical="center" wrapText="1"/>
    </xf>
    <xf numFmtId="0" fontId="42" fillId="25" borderId="17" xfId="0" applyFont="1" applyFill="1" applyBorder="1" applyAlignment="1">
      <alignment vertical="center" wrapText="1"/>
    </xf>
    <xf numFmtId="9" fontId="76" fillId="0" borderId="12" xfId="0" applyNumberFormat="1" applyFont="1" applyFill="1" applyBorder="1" applyAlignment="1">
      <alignment horizontal="center" vertical="center" wrapText="1"/>
    </xf>
    <xf numFmtId="9" fontId="76" fillId="0" borderId="23" xfId="0" applyNumberFormat="1" applyFont="1" applyFill="1" applyBorder="1" applyAlignment="1">
      <alignment horizontal="center" vertical="center" wrapText="1"/>
    </xf>
    <xf numFmtId="9" fontId="76" fillId="0" borderId="32" xfId="0" applyNumberFormat="1" applyFont="1" applyFill="1" applyBorder="1" applyAlignment="1">
      <alignment horizontal="center" vertical="center" wrapText="1"/>
    </xf>
    <xf numFmtId="0" fontId="42" fillId="24" borderId="0" xfId="83" applyFont="1" applyFill="1" applyBorder="1" applyAlignment="1">
      <alignment horizontal="right"/>
    </xf>
    <xf numFmtId="10" fontId="42" fillId="24" borderId="0" xfId="83" applyNumberFormat="1" applyFont="1" applyFill="1" applyBorder="1" applyAlignment="1">
      <alignment horizontal="center" vertical="center" wrapText="1"/>
    </xf>
    <xf numFmtId="0" fontId="42" fillId="24" borderId="0" xfId="83" applyFont="1" applyFill="1" applyBorder="1" applyAlignment="1">
      <alignment horizontal="center" vertical="center" wrapText="1"/>
    </xf>
    <xf numFmtId="2" fontId="42" fillId="24" borderId="0" xfId="83" applyNumberFormat="1" applyFont="1" applyFill="1" applyBorder="1" applyAlignment="1">
      <alignment horizontal="center" vertical="center" wrapText="1"/>
    </xf>
    <xf numFmtId="0" fontId="42" fillId="24" borderId="10" xfId="0" applyFont="1" applyFill="1" applyBorder="1">
      <alignment vertical="center"/>
    </xf>
    <xf numFmtId="0" fontId="42" fillId="0" borderId="28" xfId="0" applyFont="1" applyBorder="1">
      <alignment vertical="center"/>
    </xf>
    <xf numFmtId="0" fontId="82" fillId="24" borderId="18" xfId="0" applyFont="1" applyFill="1" applyBorder="1" applyAlignment="1">
      <alignment horizontal="center" vertical="center" wrapText="1"/>
    </xf>
    <xf numFmtId="0" fontId="82" fillId="0" borderId="18" xfId="83" applyFont="1" applyFill="1" applyBorder="1" applyAlignment="1">
      <alignment horizontal="center" vertical="center" wrapText="1"/>
    </xf>
    <xf numFmtId="10" fontId="82" fillId="24" borderId="18" xfId="83" applyNumberFormat="1" applyFont="1" applyFill="1" applyBorder="1" applyAlignment="1">
      <alignment horizontal="center" vertical="center" wrapText="1"/>
    </xf>
    <xf numFmtId="0" fontId="82" fillId="24" borderId="18" xfId="0" applyFont="1" applyFill="1" applyBorder="1" applyAlignment="1">
      <alignment horizontal="center" vertical="center"/>
    </xf>
    <xf numFmtId="2" fontId="82" fillId="24" borderId="18" xfId="83" applyNumberFormat="1" applyFont="1" applyFill="1" applyBorder="1" applyAlignment="1">
      <alignment horizontal="center" vertical="center" wrapText="1"/>
    </xf>
    <xf numFmtId="0" fontId="82" fillId="0" borderId="18" xfId="0" applyFont="1" applyFill="1" applyBorder="1" applyAlignment="1">
      <alignment horizontal="center" vertical="center" wrapText="1"/>
    </xf>
    <xf numFmtId="0" fontId="82" fillId="0" borderId="18" xfId="0" applyFont="1" applyFill="1" applyBorder="1" applyAlignment="1">
      <alignment horizontal="center" vertical="center"/>
    </xf>
    <xf numFmtId="49" fontId="56" fillId="24" borderId="35" xfId="0" applyNumberFormat="1" applyFont="1" applyFill="1" applyBorder="1" applyAlignment="1">
      <alignment horizontal="center" vertical="center" wrapText="1"/>
    </xf>
    <xf numFmtId="49" fontId="56" fillId="24" borderId="36" xfId="0" applyNumberFormat="1" applyFont="1" applyFill="1" applyBorder="1" applyAlignment="1">
      <alignment horizontal="center" vertical="center" wrapText="1"/>
    </xf>
    <xf numFmtId="0" fontId="56" fillId="24" borderId="37" xfId="0" applyFont="1" applyFill="1" applyBorder="1" applyAlignment="1">
      <alignment horizontal="center" vertical="center" wrapText="1"/>
    </xf>
    <xf numFmtId="49" fontId="56" fillId="0" borderId="36" xfId="0" applyNumberFormat="1" applyFont="1" applyFill="1" applyBorder="1" applyAlignment="1">
      <alignment horizontal="center" vertical="center" wrapText="1"/>
    </xf>
    <xf numFmtId="0" fontId="56" fillId="24" borderId="38" xfId="0" applyFont="1" applyFill="1" applyBorder="1" applyAlignment="1">
      <alignment horizontal="center" vertical="center" wrapText="1"/>
    </xf>
    <xf numFmtId="0" fontId="41" fillId="0" borderId="13" xfId="0" applyFont="1" applyBorder="1">
      <alignment vertical="center"/>
    </xf>
    <xf numFmtId="0" fontId="41" fillId="0" borderId="11" xfId="0" applyFont="1" applyBorder="1">
      <alignment vertical="center"/>
    </xf>
    <xf numFmtId="2" fontId="41" fillId="0" borderId="11" xfId="0" applyNumberFormat="1" applyFont="1" applyBorder="1">
      <alignment vertical="center"/>
    </xf>
    <xf numFmtId="0" fontId="41" fillId="0" borderId="14" xfId="0" applyFont="1" applyBorder="1">
      <alignment vertical="center"/>
    </xf>
    <xf numFmtId="0" fontId="41" fillId="24" borderId="17" xfId="0" applyFont="1" applyFill="1" applyBorder="1">
      <alignment vertical="center"/>
    </xf>
    <xf numFmtId="0" fontId="41" fillId="24" borderId="17" xfId="0" applyNumberFormat="1" applyFont="1" applyFill="1" applyBorder="1">
      <alignment vertical="center"/>
    </xf>
    <xf numFmtId="2" fontId="41" fillId="24" borderId="17" xfId="0" applyNumberFormat="1" applyFont="1" applyFill="1" applyBorder="1">
      <alignment vertical="center"/>
    </xf>
    <xf numFmtId="0" fontId="39" fillId="24" borderId="13" xfId="0" applyFont="1" applyFill="1" applyBorder="1">
      <alignment vertical="center"/>
    </xf>
    <xf numFmtId="0" fontId="39" fillId="24" borderId="16" xfId="0" applyFont="1" applyFill="1" applyBorder="1" applyAlignment="1">
      <alignment vertical="center"/>
    </xf>
    <xf numFmtId="0" fontId="73" fillId="25" borderId="10" xfId="0" applyFont="1" applyFill="1" applyBorder="1">
      <alignment vertical="center"/>
    </xf>
    <xf numFmtId="0" fontId="74" fillId="25" borderId="10" xfId="0" applyFont="1" applyFill="1" applyBorder="1">
      <alignment vertical="center"/>
    </xf>
    <xf numFmtId="49" fontId="55" fillId="0" borderId="12" xfId="85" applyNumberFormat="1" applyFont="1" applyBorder="1" applyAlignment="1">
      <alignment horizontal="center" vertical="center" wrapText="1"/>
    </xf>
    <xf numFmtId="4" fontId="65" fillId="0" borderId="0" xfId="85" applyNumberFormat="1" applyFont="1"/>
    <xf numFmtId="0" fontId="65" fillId="0" borderId="0" xfId="85" applyFont="1"/>
    <xf numFmtId="4" fontId="65" fillId="0" borderId="12" xfId="85" applyNumberFormat="1" applyFont="1" applyBorder="1" applyAlignment="1">
      <alignment horizontal="center" vertical="center"/>
    </xf>
    <xf numFmtId="0" fontId="31" fillId="0" borderId="12" xfId="0" applyFont="1" applyBorder="1" applyAlignment="1"/>
    <xf numFmtId="10" fontId="55" fillId="0" borderId="12" xfId="85" applyNumberFormat="1" applyFont="1" applyBorder="1" applyAlignment="1">
      <alignment horizontal="center" vertical="center" wrapText="1"/>
    </xf>
    <xf numFmtId="168" fontId="65" fillId="0" borderId="0" xfId="85" applyNumberFormat="1" applyFont="1" applyAlignment="1">
      <alignment wrapText="1"/>
    </xf>
    <xf numFmtId="49" fontId="60" fillId="0" borderId="12" xfId="85" applyNumberFormat="1" applyFont="1" applyBorder="1" applyAlignment="1">
      <alignment horizontal="center" vertical="center"/>
    </xf>
    <xf numFmtId="49" fontId="55" fillId="0" borderId="12" xfId="85" applyNumberFormat="1" applyFont="1" applyBorder="1" applyAlignment="1">
      <alignment horizontal="center" vertical="center"/>
    </xf>
    <xf numFmtId="4" fontId="83" fillId="27" borderId="48" xfId="0" applyNumberFormat="1" applyFont="1" applyFill="1" applyBorder="1" applyAlignment="1">
      <alignment horizontal="right" vertical="center"/>
    </xf>
    <xf numFmtId="4" fontId="83" fillId="0" borderId="49" xfId="0" applyNumberFormat="1" applyFont="1" applyFill="1" applyBorder="1" applyAlignment="1">
      <alignment horizontal="right" vertical="center"/>
    </xf>
    <xf numFmtId="4" fontId="83" fillId="27" borderId="49" xfId="0" applyNumberFormat="1" applyFont="1" applyFill="1" applyBorder="1" applyAlignment="1">
      <alignment horizontal="right" vertical="center"/>
    </xf>
    <xf numFmtId="4" fontId="83" fillId="0" borderId="50" xfId="0" applyNumberFormat="1" applyFont="1" applyFill="1" applyBorder="1" applyAlignment="1">
      <alignment horizontal="right" vertical="center"/>
    </xf>
    <xf numFmtId="4" fontId="83" fillId="27" borderId="50" xfId="0" applyNumberFormat="1" applyFont="1" applyFill="1" applyBorder="1" applyAlignment="1">
      <alignment horizontal="right" vertical="center"/>
    </xf>
    <xf numFmtId="2" fontId="79" fillId="0" borderId="24" xfId="0" applyNumberFormat="1" applyFont="1" applyFill="1" applyBorder="1" applyAlignment="1">
      <alignment horizontal="center" vertical="center" wrapText="1"/>
    </xf>
    <xf numFmtId="2" fontId="79" fillId="0" borderId="34" xfId="0" applyNumberFormat="1" applyFont="1" applyFill="1" applyBorder="1" applyAlignment="1">
      <alignment horizontal="center" vertical="center" wrapText="1"/>
    </xf>
    <xf numFmtId="0" fontId="79" fillId="0" borderId="12" xfId="0" applyNumberFormat="1" applyFont="1" applyFill="1" applyBorder="1" applyAlignment="1">
      <alignment horizontal="center" vertical="center" wrapText="1"/>
    </xf>
    <xf numFmtId="0" fontId="84" fillId="0" borderId="0" xfId="0" applyFont="1" applyAlignment="1">
      <alignment horizontal="center" vertical="center"/>
    </xf>
    <xf numFmtId="0" fontId="79" fillId="0" borderId="23" xfId="0" applyNumberFormat="1" applyFont="1" applyFill="1" applyBorder="1" applyAlignment="1">
      <alignment horizontal="center" vertical="center" wrapText="1"/>
    </xf>
    <xf numFmtId="0" fontId="0" fillId="0" borderId="0" xfId="0" applyFill="1">
      <alignment vertical="center"/>
    </xf>
    <xf numFmtId="0" fontId="39" fillId="0" borderId="0" xfId="0" applyFont="1" applyFill="1">
      <alignment vertical="center"/>
    </xf>
    <xf numFmtId="0" fontId="79" fillId="0" borderId="32" xfId="0" applyNumberFormat="1" applyFont="1" applyFill="1" applyBorder="1" applyAlignment="1">
      <alignment horizontal="center" vertical="center" wrapText="1"/>
    </xf>
    <xf numFmtId="2" fontId="79" fillId="0" borderId="40" xfId="0" applyNumberFormat="1" applyFont="1" applyFill="1" applyBorder="1" applyAlignment="1">
      <alignment horizontal="center" vertical="center" wrapText="1"/>
    </xf>
    <xf numFmtId="0" fontId="76" fillId="0" borderId="23" xfId="93" applyFont="1" applyFill="1" applyBorder="1" applyAlignment="1">
      <alignment horizontal="center" vertical="center" wrapText="1"/>
    </xf>
    <xf numFmtId="0" fontId="76" fillId="0" borderId="12" xfId="82" applyFont="1" applyFill="1" applyBorder="1" applyAlignment="1">
      <alignment horizontal="center" vertical="center" wrapText="1"/>
    </xf>
    <xf numFmtId="0" fontId="76" fillId="0" borderId="12" xfId="93" applyFont="1" applyFill="1" applyBorder="1" applyAlignment="1">
      <alignment horizontal="center" vertical="center" wrapText="1"/>
    </xf>
    <xf numFmtId="2" fontId="79" fillId="0" borderId="23" xfId="0" applyNumberFormat="1" applyFont="1" applyFill="1" applyBorder="1" applyAlignment="1">
      <alignment horizontal="center" vertical="center" wrapText="1"/>
    </xf>
    <xf numFmtId="2" fontId="76" fillId="0" borderId="24" xfId="93" applyNumberFormat="1" applyFont="1" applyFill="1" applyBorder="1" applyAlignment="1">
      <alignment horizontal="center" vertical="center" wrapText="1"/>
    </xf>
    <xf numFmtId="2" fontId="79" fillId="0" borderId="12" xfId="0" applyNumberFormat="1" applyFont="1" applyFill="1" applyBorder="1" applyAlignment="1">
      <alignment horizontal="center" vertical="center" wrapText="1"/>
    </xf>
    <xf numFmtId="2" fontId="76" fillId="0" borderId="34" xfId="82" applyNumberFormat="1" applyFont="1" applyFill="1" applyBorder="1" applyAlignment="1">
      <alignment horizontal="center" vertical="center" wrapText="1"/>
    </xf>
    <xf numFmtId="49" fontId="76" fillId="0" borderId="12" xfId="82" applyNumberFormat="1" applyFont="1" applyFill="1" applyBorder="1" applyAlignment="1">
      <alignment horizontal="center" vertical="center" wrapText="1"/>
    </xf>
    <xf numFmtId="2" fontId="76" fillId="0" borderId="34" xfId="93" applyNumberFormat="1" applyFont="1" applyFill="1" applyBorder="1" applyAlignment="1">
      <alignment horizontal="center" vertical="center" wrapText="1"/>
    </xf>
    <xf numFmtId="0" fontId="76" fillId="0" borderId="32" xfId="93" applyFont="1" applyFill="1" applyBorder="1" applyAlignment="1">
      <alignment horizontal="center" vertical="center" wrapText="1"/>
    </xf>
    <xf numFmtId="0" fontId="76" fillId="0" borderId="32" xfId="82" applyFont="1" applyFill="1" applyBorder="1" applyAlignment="1">
      <alignment horizontal="center" vertical="center" wrapText="1"/>
    </xf>
    <xf numFmtId="2" fontId="79" fillId="0" borderId="32" xfId="0" applyNumberFormat="1" applyFont="1" applyFill="1" applyBorder="1" applyAlignment="1">
      <alignment horizontal="center" vertical="center" wrapText="1"/>
    </xf>
    <xf numFmtId="2" fontId="76" fillId="0" borderId="40" xfId="82" applyNumberFormat="1" applyFont="1" applyFill="1" applyBorder="1" applyAlignment="1">
      <alignment horizontal="center" vertical="center" wrapText="1"/>
    </xf>
    <xf numFmtId="0" fontId="42" fillId="24" borderId="26" xfId="0" applyFont="1" applyFill="1" applyBorder="1" applyAlignment="1">
      <alignment horizontal="center" vertical="center"/>
    </xf>
    <xf numFmtId="0" fontId="42" fillId="24" borderId="27" xfId="0" applyFont="1" applyFill="1" applyBorder="1" applyAlignment="1">
      <alignment horizontal="center" vertical="center"/>
    </xf>
    <xf numFmtId="0" fontId="42" fillId="24" borderId="28" xfId="0" applyFont="1" applyFill="1" applyBorder="1" applyAlignment="1">
      <alignment horizontal="center" vertical="center"/>
    </xf>
    <xf numFmtId="0" fontId="41" fillId="24" borderId="13" xfId="0" applyFont="1" applyFill="1" applyBorder="1" applyAlignment="1">
      <alignment horizontal="center" vertical="center" wrapText="1"/>
    </xf>
    <xf numFmtId="0" fontId="41" fillId="24" borderId="11" xfId="0" applyFont="1" applyFill="1" applyBorder="1" applyAlignment="1">
      <alignment horizontal="center" vertical="center" wrapText="1"/>
    </xf>
    <xf numFmtId="0" fontId="41" fillId="24" borderId="14" xfId="0" applyFont="1" applyFill="1" applyBorder="1" applyAlignment="1">
      <alignment horizontal="center" vertical="center" wrapText="1"/>
    </xf>
    <xf numFmtId="0" fontId="41" fillId="24" borderId="16" xfId="0" applyFont="1" applyFill="1" applyBorder="1" applyAlignment="1">
      <alignment horizontal="center" vertical="center" wrapText="1"/>
    </xf>
    <xf numFmtId="0" fontId="41" fillId="24" borderId="10" xfId="0" applyFont="1" applyFill="1" applyBorder="1" applyAlignment="1">
      <alignment horizontal="center" vertical="center" wrapText="1"/>
    </xf>
    <xf numFmtId="0" fontId="41" fillId="24" borderId="25" xfId="0" applyFont="1" applyFill="1" applyBorder="1" applyAlignment="1">
      <alignment horizontal="center" vertical="center" wrapText="1"/>
    </xf>
    <xf numFmtId="0" fontId="42" fillId="24" borderId="0" xfId="83" applyFont="1" applyFill="1" applyBorder="1" applyAlignment="1">
      <alignment horizontal="right"/>
    </xf>
    <xf numFmtId="164" fontId="42" fillId="24" borderId="0" xfId="83" applyNumberFormat="1" applyFont="1" applyFill="1" applyBorder="1" applyAlignment="1">
      <alignment horizontal="center" vertical="center"/>
    </xf>
    <xf numFmtId="0" fontId="41" fillId="24" borderId="13" xfId="0" applyFont="1" applyFill="1" applyBorder="1" applyAlignment="1">
      <alignment horizontal="center" vertical="center"/>
    </xf>
    <xf numFmtId="0" fontId="41" fillId="24" borderId="11" xfId="0" applyFont="1" applyFill="1" applyBorder="1" applyAlignment="1">
      <alignment horizontal="center" vertical="center"/>
    </xf>
    <xf numFmtId="0" fontId="41" fillId="24" borderId="14" xfId="0" applyFont="1" applyFill="1" applyBorder="1" applyAlignment="1">
      <alignment horizontal="center" vertical="center"/>
    </xf>
    <xf numFmtId="0" fontId="41" fillId="24" borderId="16" xfId="0" applyFont="1" applyFill="1" applyBorder="1" applyAlignment="1">
      <alignment horizontal="center" vertical="center"/>
    </xf>
    <xf numFmtId="0" fontId="41" fillId="24" borderId="10" xfId="0" applyFont="1" applyFill="1" applyBorder="1" applyAlignment="1">
      <alignment horizontal="center" vertical="center"/>
    </xf>
    <xf numFmtId="0" fontId="41" fillId="24" borderId="25" xfId="0" applyFont="1" applyFill="1" applyBorder="1" applyAlignment="1">
      <alignment horizontal="center" vertical="center"/>
    </xf>
    <xf numFmtId="1" fontId="41" fillId="24" borderId="13" xfId="83" applyNumberFormat="1" applyFont="1" applyFill="1" applyBorder="1" applyAlignment="1">
      <alignment horizontal="center" vertical="center"/>
    </xf>
    <xf numFmtId="1" fontId="41" fillId="24" borderId="11" xfId="83" applyNumberFormat="1" applyFont="1" applyFill="1" applyBorder="1" applyAlignment="1">
      <alignment horizontal="center" vertical="center"/>
    </xf>
    <xf numFmtId="1" fontId="41" fillId="24" borderId="14" xfId="83" applyNumberFormat="1" applyFont="1" applyFill="1" applyBorder="1" applyAlignment="1">
      <alignment horizontal="center" vertical="center"/>
    </xf>
    <xf numFmtId="1" fontId="41" fillId="24" borderId="16" xfId="83" applyNumberFormat="1" applyFont="1" applyFill="1" applyBorder="1" applyAlignment="1">
      <alignment horizontal="center" vertical="center"/>
    </xf>
    <xf numFmtId="1" fontId="41" fillId="24" borderId="10" xfId="83" applyNumberFormat="1" applyFont="1" applyFill="1" applyBorder="1" applyAlignment="1">
      <alignment horizontal="center" vertical="center"/>
    </xf>
    <xf numFmtId="1" fontId="41" fillId="24" borderId="25" xfId="83" applyNumberFormat="1" applyFont="1" applyFill="1" applyBorder="1" applyAlignment="1">
      <alignment horizontal="center" vertical="center"/>
    </xf>
    <xf numFmtId="0" fontId="81" fillId="0" borderId="26" xfId="0" applyFont="1" applyBorder="1" applyAlignment="1">
      <alignment horizontal="center" vertical="center" wrapText="1"/>
    </xf>
    <xf numFmtId="0" fontId="81" fillId="0" borderId="27" xfId="0" applyFont="1" applyBorder="1" applyAlignment="1">
      <alignment horizontal="center" vertical="center" wrapText="1"/>
    </xf>
    <xf numFmtId="0" fontId="81" fillId="0" borderId="28" xfId="0" applyFont="1" applyBorder="1" applyAlignment="1">
      <alignment horizontal="center" vertical="center" wrapText="1"/>
    </xf>
    <xf numFmtId="0" fontId="79" fillId="0" borderId="13" xfId="0" applyFont="1" applyBorder="1" applyAlignment="1">
      <alignment horizontal="center" vertical="center" wrapText="1"/>
    </xf>
    <xf numFmtId="0" fontId="79" fillId="0" borderId="11" xfId="0" applyFont="1" applyBorder="1" applyAlignment="1">
      <alignment horizontal="center" vertical="center" wrapText="1"/>
    </xf>
    <xf numFmtId="0" fontId="79" fillId="0" borderId="14" xfId="0" applyFont="1" applyBorder="1" applyAlignment="1">
      <alignment horizontal="center" vertical="center" wrapText="1"/>
    </xf>
    <xf numFmtId="0" fontId="79" fillId="0" borderId="16" xfId="0" applyFont="1" applyBorder="1" applyAlignment="1">
      <alignment horizontal="center" vertical="center" wrapText="1"/>
    </xf>
    <xf numFmtId="0" fontId="79" fillId="0" borderId="10" xfId="0" applyFont="1" applyBorder="1" applyAlignment="1">
      <alignment horizontal="center" vertical="center" wrapText="1"/>
    </xf>
    <xf numFmtId="0" fontId="79" fillId="0" borderId="25" xfId="0" applyFont="1" applyBorder="1" applyAlignment="1">
      <alignment horizontal="center" vertical="center" wrapText="1"/>
    </xf>
    <xf numFmtId="0" fontId="42" fillId="24" borderId="26" xfId="0" applyFont="1" applyFill="1" applyBorder="1" applyAlignment="1">
      <alignment horizontal="center" vertical="center" wrapText="1"/>
    </xf>
    <xf numFmtId="0" fontId="42" fillId="24" borderId="27" xfId="0" applyFont="1" applyFill="1" applyBorder="1" applyAlignment="1">
      <alignment horizontal="center" vertical="center" wrapText="1"/>
    </xf>
    <xf numFmtId="0" fontId="42" fillId="24" borderId="28" xfId="0" applyFont="1" applyFill="1" applyBorder="1" applyAlignment="1">
      <alignment horizontal="center" vertical="center" wrapText="1"/>
    </xf>
    <xf numFmtId="0" fontId="40" fillId="24" borderId="15" xfId="0" applyNumberFormat="1" applyFont="1" applyFill="1" applyBorder="1" applyAlignment="1">
      <alignment horizontal="center" vertical="center"/>
    </xf>
    <xf numFmtId="0" fontId="40" fillId="24" borderId="0" xfId="0" applyNumberFormat="1" applyFont="1" applyFill="1" applyBorder="1" applyAlignment="1">
      <alignment horizontal="center" vertical="center"/>
    </xf>
    <xf numFmtId="0" fontId="40" fillId="24" borderId="17" xfId="0" applyNumberFormat="1" applyFont="1" applyFill="1" applyBorder="1" applyAlignment="1">
      <alignment horizontal="center" vertical="center"/>
    </xf>
    <xf numFmtId="14" fontId="41" fillId="24" borderId="16" xfId="0" applyNumberFormat="1" applyFont="1" applyFill="1" applyBorder="1" applyAlignment="1">
      <alignment horizontal="center" vertical="center"/>
    </xf>
    <xf numFmtId="0" fontId="50" fillId="24" borderId="11" xfId="0" applyFont="1" applyFill="1" applyBorder="1" applyAlignment="1">
      <alignment horizontal="center" vertical="center" wrapText="1"/>
    </xf>
    <xf numFmtId="0" fontId="50" fillId="24" borderId="14" xfId="0" applyFont="1" applyFill="1" applyBorder="1" applyAlignment="1">
      <alignment horizontal="center" vertical="center" wrapText="1"/>
    </xf>
    <xf numFmtId="0" fontId="50" fillId="24" borderId="0" xfId="0" applyFont="1" applyFill="1" applyBorder="1" applyAlignment="1">
      <alignment horizontal="center" vertical="center" wrapText="1"/>
    </xf>
    <xf numFmtId="0" fontId="50" fillId="24" borderId="17" xfId="0" applyFont="1" applyFill="1" applyBorder="1" applyAlignment="1">
      <alignment horizontal="center" vertical="center" wrapText="1"/>
    </xf>
    <xf numFmtId="0" fontId="42" fillId="24" borderId="11" xfId="0" applyFont="1" applyFill="1" applyBorder="1" applyAlignment="1">
      <alignment horizontal="center" vertical="center" wrapText="1"/>
    </xf>
    <xf numFmtId="0" fontId="42" fillId="24" borderId="14" xfId="0" applyFont="1" applyFill="1" applyBorder="1" applyAlignment="1">
      <alignment horizontal="center" vertical="center" wrapText="1"/>
    </xf>
    <xf numFmtId="0" fontId="42" fillId="24" borderId="0" xfId="0" applyFont="1" applyFill="1" applyBorder="1" applyAlignment="1">
      <alignment horizontal="center" vertical="center" wrapText="1"/>
    </xf>
    <xf numFmtId="0" fontId="42" fillId="24" borderId="17" xfId="0" applyFont="1" applyFill="1" applyBorder="1" applyAlignment="1">
      <alignment horizontal="center" vertical="center" wrapText="1"/>
    </xf>
    <xf numFmtId="0" fontId="42" fillId="24" borderId="10" xfId="0" applyFont="1" applyFill="1" applyBorder="1" applyAlignment="1">
      <alignment horizontal="center" vertical="center" wrapText="1"/>
    </xf>
    <xf numFmtId="0" fontId="42" fillId="24" borderId="25" xfId="0" applyFont="1" applyFill="1" applyBorder="1" applyAlignment="1">
      <alignment horizontal="center" vertical="center" wrapText="1"/>
    </xf>
    <xf numFmtId="49" fontId="57" fillId="0" borderId="0" xfId="85" applyNumberFormat="1" applyFont="1" applyFill="1" applyBorder="1" applyAlignment="1">
      <alignment horizontal="left" vertical="center" wrapText="1"/>
    </xf>
    <xf numFmtId="1" fontId="57" fillId="24" borderId="0" xfId="85" applyNumberFormat="1" applyFont="1" applyFill="1" applyBorder="1" applyAlignment="1">
      <alignment horizontal="left" vertical="center" wrapText="1"/>
    </xf>
    <xf numFmtId="1" fontId="57" fillId="24" borderId="29" xfId="85" applyNumberFormat="1" applyFont="1" applyFill="1" applyBorder="1" applyAlignment="1">
      <alignment horizontal="left" vertical="center" wrapText="1"/>
    </xf>
    <xf numFmtId="49" fontId="64" fillId="24" borderId="0" xfId="85" applyNumberFormat="1" applyFont="1" applyFill="1" applyAlignment="1">
      <alignment wrapText="1"/>
    </xf>
    <xf numFmtId="1" fontId="64" fillId="24" borderId="0" xfId="85" applyNumberFormat="1" applyFont="1" applyFill="1" applyAlignment="1">
      <alignment horizontal="left" vertical="top" wrapText="1"/>
    </xf>
    <xf numFmtId="0" fontId="66" fillId="0" borderId="0" xfId="85" applyFont="1" applyBorder="1" applyAlignment="1">
      <alignment horizontal="left" vertical="top" wrapText="1"/>
    </xf>
    <xf numFmtId="0" fontId="56" fillId="0" borderId="0" xfId="85" applyFont="1" applyAlignment="1">
      <alignment horizontal="right"/>
    </xf>
    <xf numFmtId="0" fontId="56" fillId="0" borderId="0" xfId="85" applyFont="1" applyFill="1" applyAlignment="1">
      <alignment horizontal="center"/>
    </xf>
    <xf numFmtId="0" fontId="57" fillId="0" borderId="0" xfId="85" applyFont="1" applyAlignment="1">
      <alignment horizontal="center"/>
    </xf>
    <xf numFmtId="1" fontId="57" fillId="24" borderId="0" xfId="85" applyNumberFormat="1" applyFont="1" applyFill="1" applyBorder="1" applyAlignment="1">
      <alignment horizontal="left" vertical="center" wrapText="1" shrinkToFit="1"/>
    </xf>
    <xf numFmtId="1" fontId="57" fillId="24" borderId="29" xfId="85" applyNumberFormat="1" applyFont="1" applyFill="1" applyBorder="1" applyAlignment="1">
      <alignment horizontal="left" vertical="center" wrapText="1" shrinkToFit="1"/>
    </xf>
    <xf numFmtId="1" fontId="57" fillId="0" borderId="0" xfId="85" applyNumberFormat="1" applyFont="1" applyFill="1" applyBorder="1" applyAlignment="1">
      <alignment horizontal="left" vertical="center" wrapText="1" shrinkToFit="1"/>
    </xf>
    <xf numFmtId="1" fontId="57" fillId="0" borderId="29" xfId="85" applyNumberFormat="1" applyFont="1" applyFill="1" applyBorder="1" applyAlignment="1">
      <alignment horizontal="left" vertical="center" wrapText="1" shrinkToFit="1"/>
    </xf>
    <xf numFmtId="1" fontId="57" fillId="0" borderId="0" xfId="85" applyNumberFormat="1" applyFont="1" applyFill="1" applyBorder="1" applyAlignment="1">
      <alignment horizontal="left" vertical="center"/>
    </xf>
    <xf numFmtId="1" fontId="57" fillId="0" borderId="29" xfId="85" applyNumberFormat="1" applyFont="1" applyFill="1" applyBorder="1" applyAlignment="1">
      <alignment horizontal="left" vertical="center"/>
    </xf>
    <xf numFmtId="1" fontId="57" fillId="0" borderId="0" xfId="85" applyNumberFormat="1" applyFont="1" applyFill="1" applyBorder="1" applyAlignment="1">
      <alignment horizontal="left" vertical="center" wrapText="1"/>
    </xf>
    <xf numFmtId="1" fontId="57" fillId="0" borderId="29" xfId="85" applyNumberFormat="1" applyFont="1" applyFill="1" applyBorder="1" applyAlignment="1">
      <alignment horizontal="left" vertical="center" wrapText="1"/>
    </xf>
    <xf numFmtId="49" fontId="57" fillId="0" borderId="0" xfId="85" applyNumberFormat="1" applyFont="1" applyFill="1" applyBorder="1" applyAlignment="1">
      <alignment horizontal="left" vertical="center"/>
    </xf>
    <xf numFmtId="0" fontId="42" fillId="0" borderId="41" xfId="0" applyFont="1" applyFill="1" applyBorder="1" applyAlignment="1">
      <alignment horizontal="center" vertical="center"/>
    </xf>
    <xf numFmtId="2" fontId="42" fillId="0" borderId="42" xfId="0" applyNumberFormat="1" applyFont="1" applyFill="1" applyBorder="1" applyAlignment="1">
      <alignment horizontal="center" vertical="center"/>
    </xf>
    <xf numFmtId="0" fontId="42" fillId="0" borderId="43" xfId="0" applyFont="1" applyFill="1" applyBorder="1" applyAlignment="1">
      <alignment horizontal="center" vertical="center"/>
    </xf>
    <xf numFmtId="2" fontId="42" fillId="0" borderId="43" xfId="0" applyNumberFormat="1" applyFont="1" applyFill="1" applyBorder="1" applyAlignment="1">
      <alignment horizontal="center" vertical="center"/>
    </xf>
    <xf numFmtId="0" fontId="42" fillId="0" borderId="43" xfId="0" applyNumberFormat="1" applyFont="1" applyFill="1" applyBorder="1" applyAlignment="1">
      <alignment horizontal="center" vertical="center"/>
    </xf>
    <xf numFmtId="2" fontId="42" fillId="0" borderId="44" xfId="0" applyNumberFormat="1" applyFont="1" applyFill="1" applyBorder="1" applyAlignment="1">
      <alignment horizontal="center" vertical="center"/>
    </xf>
    <xf numFmtId="2" fontId="42" fillId="0" borderId="45" xfId="0" applyNumberFormat="1" applyFont="1" applyFill="1" applyBorder="1" applyAlignment="1">
      <alignment horizontal="center" vertical="center"/>
    </xf>
    <xf numFmtId="1" fontId="41" fillId="24" borderId="13" xfId="83" applyNumberFormat="1" applyFont="1" applyFill="1" applyBorder="1" applyAlignment="1">
      <alignment horizontal="center" vertical="center" wrapText="1"/>
    </xf>
    <xf numFmtId="1" fontId="41" fillId="24" borderId="11" xfId="83" applyNumberFormat="1" applyFont="1" applyFill="1" applyBorder="1" applyAlignment="1">
      <alignment horizontal="center" vertical="center" wrapText="1"/>
    </xf>
    <xf numFmtId="1" fontId="41" fillId="24" borderId="14" xfId="83" applyNumberFormat="1" applyFont="1" applyFill="1" applyBorder="1" applyAlignment="1">
      <alignment horizontal="center" vertical="center" wrapText="1"/>
    </xf>
    <xf numFmtId="1" fontId="41" fillId="24" borderId="16" xfId="83" applyNumberFormat="1" applyFont="1" applyFill="1" applyBorder="1" applyAlignment="1">
      <alignment horizontal="center" vertical="center" wrapText="1"/>
    </xf>
    <xf numFmtId="1" fontId="41" fillId="24" borderId="10" xfId="83" applyNumberFormat="1" applyFont="1" applyFill="1" applyBorder="1" applyAlignment="1">
      <alignment horizontal="center" vertical="center" wrapText="1"/>
    </xf>
    <xf numFmtId="1" fontId="41" fillId="24" borderId="25" xfId="83" applyNumberFormat="1" applyFont="1" applyFill="1" applyBorder="1" applyAlignment="1">
      <alignment horizontal="center" vertical="center" wrapText="1"/>
    </xf>
  </cellXfs>
  <cellStyles count="95">
    <cellStyle name="20% - Accent1" xfId="1"/>
    <cellStyle name="20% - Accent2" xfId="2"/>
    <cellStyle name="20% - Accent3" xfId="3"/>
    <cellStyle name="20% - Accent4" xfId="4"/>
    <cellStyle name="20% - Accent5" xfId="5"/>
    <cellStyle name="20% - Accent6" xfId="6"/>
    <cellStyle name="20% - Акцент1" xfId="7" builtinId="30" customBuiltin="1"/>
    <cellStyle name="20% - Акцент2" xfId="8" builtinId="34" customBuiltin="1"/>
    <cellStyle name="20% - Акцент3" xfId="9" builtinId="38" customBuiltin="1"/>
    <cellStyle name="20% - Акцент4" xfId="10" builtinId="42" customBuiltin="1"/>
    <cellStyle name="20% - Акцент5" xfId="11" builtinId="46" customBuiltin="1"/>
    <cellStyle name="20% - Акцент6" xfId="12" builtinId="50" customBuiltin="1"/>
    <cellStyle name="40% - Accent1" xfId="13"/>
    <cellStyle name="40% - Accent2" xfId="14"/>
    <cellStyle name="40% - Accent3" xfId="15"/>
    <cellStyle name="40% - Accent4" xfId="16"/>
    <cellStyle name="40% - Accent5" xfId="17"/>
    <cellStyle name="40% - Accent6" xfId="18"/>
    <cellStyle name="40% - Акцент1" xfId="19" builtinId="31" customBuiltin="1"/>
    <cellStyle name="40% - Акцент2" xfId="20" builtinId="35" customBuiltin="1"/>
    <cellStyle name="40% - Акцент3" xfId="21" builtinId="39" customBuiltin="1"/>
    <cellStyle name="40% - Акцент4" xfId="22" builtinId="43" customBuiltin="1"/>
    <cellStyle name="40% - Акцент5" xfId="23" builtinId="47" customBuiltin="1"/>
    <cellStyle name="40% - Акцент6" xfId="24" builtinId="51" customBuiltin="1"/>
    <cellStyle name="60% - Accent1" xfId="25"/>
    <cellStyle name="60% - Accent2" xfId="26"/>
    <cellStyle name="60% - Accent3" xfId="27"/>
    <cellStyle name="60% - Accent4" xfId="28"/>
    <cellStyle name="60% - Accent5" xfId="29"/>
    <cellStyle name="60% - Accent6" xfId="30"/>
    <cellStyle name="60% - Акцент1" xfId="31" builtinId="32" customBuiltin="1"/>
    <cellStyle name="60% - Акцент2" xfId="32" builtinId="36" customBuiltin="1"/>
    <cellStyle name="60% - Акцент3" xfId="33" builtinId="40" customBuiltin="1"/>
    <cellStyle name="60% - Акцент4" xfId="34" builtinId="44" customBuiltin="1"/>
    <cellStyle name="60% - Акцент5" xfId="35" builtinId="48" customBuiltin="1"/>
    <cellStyle name="60% - Акцент6" xfId="36" builtinId="52" customBuiltin="1"/>
    <cellStyle name="Accent1" xfId="37"/>
    <cellStyle name="Accent2" xfId="38"/>
    <cellStyle name="Accent3" xfId="39"/>
    <cellStyle name="Accent4" xfId="40"/>
    <cellStyle name="Accent5" xfId="41"/>
    <cellStyle name="Accent6" xfId="42"/>
    <cellStyle name="Bad" xfId="43"/>
    <cellStyle name="Binlik Ayracı 2" xfId="44"/>
    <cellStyle name="Calculation" xfId="45"/>
    <cellStyle name="Check Cell" xfId="46"/>
    <cellStyle name="Excel Built-in Normal" xfId="47"/>
    <cellStyle name="Explanatory Text" xfId="48"/>
    <cellStyle name="Good" xfId="49"/>
    <cellStyle name="Heading 1" xfId="50"/>
    <cellStyle name="Heading 2" xfId="51"/>
    <cellStyle name="Heading 3" xfId="52"/>
    <cellStyle name="Heading 4" xfId="53"/>
    <cellStyle name="Input" xfId="54"/>
    <cellStyle name="Linked Cell" xfId="55"/>
    <cellStyle name="Neutral" xfId="56"/>
    <cellStyle name="Normal 2" xfId="57"/>
    <cellStyle name="Normal 2 3 2" xfId="58"/>
    <cellStyle name="Normal 3" xfId="59"/>
    <cellStyle name="Normal 4 2" xfId="60"/>
    <cellStyle name="Note" xfId="61"/>
    <cellStyle name="Output" xfId="62"/>
    <cellStyle name="Title" xfId="63"/>
    <cellStyle name="Total" xfId="64"/>
    <cellStyle name="Warning Text" xfId="65"/>
    <cellStyle name="Акцент1" xfId="66" builtinId="29" customBuiltin="1"/>
    <cellStyle name="Акцент2" xfId="67" builtinId="33" customBuiltin="1"/>
    <cellStyle name="Акцент3" xfId="68" builtinId="37" customBuiltin="1"/>
    <cellStyle name="Акцент4" xfId="69" builtinId="41" customBuiltin="1"/>
    <cellStyle name="Акцент5" xfId="70" builtinId="45" customBuiltin="1"/>
    <cellStyle name="Акцент6" xfId="71" builtinId="49" customBuiltin="1"/>
    <cellStyle name="Ввод " xfId="72" builtinId="20" customBuiltin="1"/>
    <cellStyle name="Вывод" xfId="73" builtinId="21" customBuiltin="1"/>
    <cellStyle name="Вычисление" xfId="74" builtinId="22" customBuiltin="1"/>
    <cellStyle name="Заголовок 1" xfId="75" builtinId="16" customBuiltin="1"/>
    <cellStyle name="Заголовок 2" xfId="76" builtinId="17" customBuiltin="1"/>
    <cellStyle name="Заголовок 3" xfId="77" builtinId="18" customBuiltin="1"/>
    <cellStyle name="Заголовок 4" xfId="78" builtinId="19" customBuiltin="1"/>
    <cellStyle name="Итог" xfId="79" builtinId="25" customBuiltin="1"/>
    <cellStyle name="Контрольная ячейка" xfId="80" builtinId="23" customBuiltin="1"/>
    <cellStyle name="Название" xfId="81" builtinId="15" customBuiltin="1"/>
    <cellStyle name="Нейтральный" xfId="82" builtinId="28" customBuiltin="1"/>
    <cellStyle name="Обычный" xfId="0" builtinId="0"/>
    <cellStyle name="Обычный 2" xfId="83"/>
    <cellStyle name="Обычный 2 2" xfId="84"/>
    <cellStyle name="Обычный 2 4" xfId="94"/>
    <cellStyle name="Обычный 3" xfId="85"/>
    <cellStyle name="Плохой" xfId="86" builtinId="27" customBuiltin="1"/>
    <cellStyle name="Пояснение" xfId="87" builtinId="53" customBuiltin="1"/>
    <cellStyle name="Примечание" xfId="88" builtinId="10" customBuiltin="1"/>
    <cellStyle name="Связанная ячейка" xfId="89" builtinId="24" customBuiltin="1"/>
    <cellStyle name="Текст предупреждения" xfId="90" builtinId="11" customBuiltin="1"/>
    <cellStyle name="Финансовый 2" xfId="91"/>
    <cellStyle name="Финансовый 3" xfId="92"/>
    <cellStyle name="Хороший" xfId="93" builtinId="26" customBuiltin="1"/>
  </cellStyles>
  <dxfs count="19">
    <dxf>
      <font>
        <color rgb="FF9C0006"/>
      </font>
    </dxf>
    <dxf>
      <font>
        <color rgb="FF9C0006"/>
      </font>
    </dxf>
    <dxf>
      <font>
        <color rgb="FF9C0006"/>
      </font>
      <fill>
        <patternFill>
          <bgColor rgb="FFFFC7CE"/>
        </patternFill>
      </fill>
    </dxf>
    <dxf>
      <font>
        <b/>
        <i val="0"/>
        <color rgb="FFFF6600"/>
      </font>
    </dxf>
    <dxf>
      <font>
        <b/>
        <i val="0"/>
        <color rgb="FFFF0000"/>
      </font>
    </dxf>
    <dxf>
      <font>
        <b/>
        <i val="0"/>
        <color rgb="FFFF6600"/>
      </font>
    </dxf>
    <dxf>
      <font>
        <b/>
        <i val="0"/>
        <color rgb="FFFF0000"/>
      </font>
    </dxf>
    <dxf>
      <font>
        <b/>
        <i val="0"/>
        <color rgb="FFFF6600"/>
      </font>
    </dxf>
    <dxf>
      <font>
        <b/>
        <i val="0"/>
        <color rgb="FFFF0000"/>
      </font>
    </dxf>
    <dxf>
      <font>
        <b/>
        <i val="0"/>
        <color rgb="FFFF6600"/>
      </font>
    </dxf>
    <dxf>
      <font>
        <b/>
        <i val="0"/>
        <color rgb="FFFF0000"/>
      </font>
    </dxf>
    <dxf>
      <font>
        <b/>
        <i val="0"/>
        <color rgb="FFFF6600"/>
      </font>
    </dxf>
    <dxf>
      <font>
        <b/>
        <i val="0"/>
        <color rgb="FFFF0000"/>
      </font>
    </dxf>
    <dxf>
      <font>
        <color rgb="FF0000FF"/>
      </font>
    </dxf>
    <dxf>
      <font>
        <color theme="1"/>
      </font>
    </dxf>
    <dxf>
      <font>
        <b/>
        <i val="0"/>
        <color rgb="FFFF6600"/>
      </font>
    </dxf>
    <dxf>
      <font>
        <b/>
        <i val="0"/>
        <color rgb="FFFF0000"/>
      </font>
    </dxf>
    <dxf>
      <font>
        <color rgb="FF0000FF"/>
      </font>
    </dxf>
    <dxf>
      <font>
        <color theme="1"/>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xdr:col>
      <xdr:colOff>66675</xdr:colOff>
      <xdr:row>0</xdr:row>
      <xdr:rowOff>0</xdr:rowOff>
    </xdr:from>
    <xdr:to>
      <xdr:col>1</xdr:col>
      <xdr:colOff>970616</xdr:colOff>
      <xdr:row>3</xdr:row>
      <xdr:rowOff>22225</xdr:rowOff>
    </xdr:to>
    <xdr:grpSp>
      <xdr:nvGrpSpPr>
        <xdr:cNvPr id="2" name="Group 1"/>
        <xdr:cNvGrpSpPr>
          <a:grpSpLocks noChangeAspect="1"/>
        </xdr:cNvGrpSpPr>
      </xdr:nvGrpSpPr>
      <xdr:grpSpPr bwMode="auto">
        <a:xfrm>
          <a:off x="574675" y="0"/>
          <a:ext cx="903941" cy="949325"/>
          <a:chOff x="1525" y="954"/>
          <a:chExt cx="2519" cy="2763"/>
        </a:xfrm>
      </xdr:grpSpPr>
      <xdr:sp macro="" textlink="">
        <xdr:nvSpPr>
          <xdr:cNvPr id="1026" name="Rectangle 2"/>
          <xdr:cNvSpPr>
            <a:spLocks noChangeArrowheads="1"/>
          </xdr:cNvSpPr>
        </xdr:nvSpPr>
        <xdr:spPr bwMode="auto">
          <a:xfrm>
            <a:off x="1525" y="991"/>
            <a:ext cx="552" cy="2726"/>
          </a:xfrm>
          <a:prstGeom prst="rect">
            <a:avLst/>
          </a:prstGeom>
          <a:solidFill>
            <a:srgbClr val="FF0000"/>
          </a:solidFill>
          <a:ln w="9525">
            <a:solidFill>
              <a:srgbClr val="000000"/>
            </a:solidFill>
            <a:miter lim="800000"/>
            <a:headEnd/>
            <a:tailEnd/>
          </a:ln>
        </xdr:spPr>
      </xdr:sp>
      <xdr:sp macro="" textlink="">
        <xdr:nvSpPr>
          <xdr:cNvPr id="1027" name="AutoShape 3"/>
          <xdr:cNvSpPr>
            <a:spLocks noChangeArrowheads="1"/>
          </xdr:cNvSpPr>
        </xdr:nvSpPr>
        <xdr:spPr bwMode="auto">
          <a:xfrm>
            <a:off x="2065" y="991"/>
            <a:ext cx="1979" cy="2726"/>
          </a:xfrm>
          <a:prstGeom prst="triangle">
            <a:avLst>
              <a:gd name="adj" fmla="val 0"/>
            </a:avLst>
          </a:prstGeom>
          <a:solidFill>
            <a:srgbClr val="0000FF"/>
          </a:solidFill>
          <a:ln w="9525">
            <a:solidFill>
              <a:srgbClr val="000000"/>
            </a:solidFill>
            <a:miter lim="800000"/>
            <a:headEnd/>
            <a:tailEnd/>
          </a:ln>
        </xdr:spPr>
      </xdr:sp>
      <xdr:sp macro="" textlink="">
        <xdr:nvSpPr>
          <xdr:cNvPr id="1028" name="AutoShape 4"/>
          <xdr:cNvSpPr>
            <a:spLocks noChangeArrowheads="1"/>
          </xdr:cNvSpPr>
        </xdr:nvSpPr>
        <xdr:spPr bwMode="auto">
          <a:xfrm flipV="1">
            <a:off x="2065" y="991"/>
            <a:ext cx="1979" cy="2698"/>
          </a:xfrm>
          <a:prstGeom prst="triangle">
            <a:avLst>
              <a:gd name="adj" fmla="val 0"/>
            </a:avLst>
          </a:prstGeom>
          <a:solidFill>
            <a:srgbClr val="FFFFFF"/>
          </a:solidFill>
          <a:ln w="9525">
            <a:solidFill>
              <a:srgbClr val="000000"/>
            </a:solidFill>
            <a:miter lim="800000"/>
            <a:headEnd/>
            <a:tailEnd/>
          </a:ln>
        </xdr:spPr>
      </xdr:sp>
      <xdr:sp macro="" textlink="">
        <xdr:nvSpPr>
          <xdr:cNvPr id="1029" name="WordArt 5"/>
          <xdr:cNvSpPr>
            <a:spLocks noChangeArrowheads="1" noChangeShapeType="1" noTextEdit="1"/>
          </xdr:cNvSpPr>
        </xdr:nvSpPr>
        <xdr:spPr bwMode="auto">
          <a:xfrm rot="-24863950">
            <a:off x="1675" y="2132"/>
            <a:ext cx="2536" cy="179"/>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sk-SK" sz="2000" b="1" kern="10" spc="0">
                <a:ln w="12700">
                  <a:solidFill>
                    <a:srgbClr val="993300"/>
                  </a:solidFill>
                  <a:round/>
                  <a:headEnd/>
                  <a:tailEnd/>
                </a:ln>
                <a:solidFill>
                  <a:srgbClr val="FFFF00"/>
                </a:solidFill>
                <a:effectLst/>
                <a:latin typeface="Square721 BT"/>
              </a:rPr>
              <a:t>SLOVATEX</a:t>
            </a:r>
            <a:endParaRPr lang="ru-RU" sz="2000" b="1" kern="10" spc="0">
              <a:ln w="12700">
                <a:solidFill>
                  <a:srgbClr val="993300"/>
                </a:solidFill>
                <a:round/>
                <a:headEnd/>
                <a:tailEnd/>
              </a:ln>
              <a:solidFill>
                <a:srgbClr val="FFFF00"/>
              </a:solidFill>
              <a:effectLst/>
            </a:endParaRPr>
          </a:p>
        </xdr:txBody>
      </xdr:sp>
    </xdr:grpSp>
    <xdr:clientData/>
  </xdr:twoCellAnchor>
  <xdr:twoCellAnchor editAs="oneCell">
    <xdr:from>
      <xdr:col>1</xdr:col>
      <xdr:colOff>2805792</xdr:colOff>
      <xdr:row>890</xdr:row>
      <xdr:rowOff>177800</xdr:rowOff>
    </xdr:from>
    <xdr:to>
      <xdr:col>4</xdr:col>
      <xdr:colOff>830036</xdr:colOff>
      <xdr:row>895</xdr:row>
      <xdr:rowOff>136311</xdr:rowOff>
    </xdr:to>
    <xdr:pic>
      <xdr:nvPicPr>
        <xdr:cNvPr id="8" name="Рисунок 1"/>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313792" y="137071100"/>
          <a:ext cx="2794908" cy="10253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1178682</xdr:colOff>
      <xdr:row>889</xdr:row>
      <xdr:rowOff>140759</xdr:rowOff>
    </xdr:from>
    <xdr:to>
      <xdr:col>1</xdr:col>
      <xdr:colOff>2459266</xdr:colOff>
      <xdr:row>893</xdr:row>
      <xdr:rowOff>13909</xdr:rowOff>
    </xdr:to>
    <xdr:pic>
      <xdr:nvPicPr>
        <xdr:cNvPr id="10" name="Рисунок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86682" y="136830859"/>
          <a:ext cx="1280584" cy="7367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lexander.AK69\AppData\Roaming\Skype\My%20Skype%20Received%20Files\invoice%20%20&#1086;&#1076;&#1077;&#1078;&#1076;&#1072;%208%20&#1040;&#1050;%20~%20&#1054;&#1041;&#1056;&#1040;&#1041;&#1054;&#1058;&#1050;&#1040;.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40;&#1083;&#1077;&#1082;&#1089;&#1072;&#1085;&#1076;&#1088;\Desktop\!!!\!-!\!!&#1082;&#1086;&#1089;&#1084;&#1077;&#1090;&#1080;&#1082;&#1072;\14.01\!190\invoice%20%20Domarco_TPB%2019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нфо"/>
      <sheetName val="Лист1"/>
      <sheetName val="VZOR 1"/>
      <sheetName val="Загрузка"/>
      <sheetName val="ЗЦены01"/>
      <sheetName val="ГТД"/>
    </sheetNames>
    <sheetDataSet>
      <sheetData sheetId="0"/>
      <sheetData sheetId="1"/>
      <sheetData sheetId="2"/>
      <sheetData sheetId="3">
        <row r="1">
          <cell r="BI1" t="str">
            <v>ИНВ</v>
          </cell>
          <cell r="BO1" t="str">
            <v>!СКД</v>
          </cell>
          <cell r="DN1">
            <v>90</v>
          </cell>
        </row>
        <row r="2">
          <cell r="DN2">
            <v>160</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нвойс"/>
      <sheetName val="Specification"/>
      <sheetName val="Расчет"/>
    </sheetNames>
    <sheetDataSet>
      <sheetData sheetId="0"/>
      <sheetData sheetId="1"/>
      <sheetData sheetId="2"/>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02"/>
  <sheetViews>
    <sheetView tabSelected="1" view="pageBreakPreview" topLeftCell="A178" zoomScale="75" zoomScaleNormal="85" zoomScaleSheetLayoutView="75" zoomScalePageLayoutView="70" workbookViewId="0">
      <selection activeCell="A14" sqref="A14:C15"/>
    </sheetView>
  </sheetViews>
  <sheetFormatPr defaultRowHeight="15" x14ac:dyDescent="0.25"/>
  <cols>
    <col min="1" max="1" width="7.5703125" style="1" customWidth="1"/>
    <col min="2" max="2" width="42.7109375" style="1" customWidth="1"/>
    <col min="3" max="3" width="11.85546875" style="1" customWidth="1"/>
    <col min="4" max="4" width="16.85546875" style="1" customWidth="1"/>
    <col min="5" max="5" width="18.85546875" style="1" customWidth="1"/>
    <col min="6" max="6" width="16.42578125" style="1" customWidth="1"/>
    <col min="7" max="7" width="20.28515625" style="1" customWidth="1"/>
    <col min="8" max="8" width="14.140625" style="1" customWidth="1"/>
    <col min="9" max="9" width="11.140625" style="1" customWidth="1"/>
    <col min="10" max="10" width="13.5703125" style="1" customWidth="1"/>
    <col min="11" max="11" width="15.5703125" style="1" customWidth="1"/>
    <col min="12" max="12" width="11.140625" style="1" customWidth="1"/>
    <col min="13" max="13" width="16.7109375" style="1" customWidth="1"/>
    <col min="14" max="14" width="14.42578125" style="1" customWidth="1"/>
    <col min="15" max="15" width="11.140625" style="1" customWidth="1"/>
    <col min="16" max="16" width="11" style="1" customWidth="1"/>
    <col min="17" max="17" width="12.85546875" style="1" customWidth="1"/>
    <col min="18" max="18" width="12.140625" style="1" customWidth="1"/>
    <col min="19" max="19" width="9.140625" style="249" hidden="1" customWidth="1"/>
    <col min="20" max="20" width="9.140625" style="1" hidden="1" customWidth="1"/>
    <col min="21" max="21" width="0" style="1" hidden="1" customWidth="1"/>
    <col min="22" max="16384" width="9.140625" style="1"/>
  </cols>
  <sheetData>
    <row r="1" spans="1:19" ht="25.5" x14ac:dyDescent="0.25">
      <c r="A1" s="228"/>
      <c r="B1" s="12"/>
      <c r="C1" s="11"/>
      <c r="D1" s="5"/>
      <c r="E1" s="5"/>
      <c r="F1" s="5"/>
      <c r="G1" s="5"/>
      <c r="H1" s="5"/>
      <c r="I1" s="5"/>
      <c r="J1" s="5"/>
      <c r="K1" s="5"/>
      <c r="L1" s="5"/>
      <c r="M1" s="5"/>
      <c r="N1" s="5"/>
      <c r="O1" s="5"/>
      <c r="P1" s="5"/>
      <c r="Q1" s="11"/>
      <c r="R1" s="13"/>
    </row>
    <row r="2" spans="1:19" ht="25.5" x14ac:dyDescent="0.25">
      <c r="A2" s="14"/>
      <c r="B2" s="15"/>
      <c r="C2" s="114" t="s">
        <v>67</v>
      </c>
      <c r="D2" s="4"/>
      <c r="E2" s="4"/>
      <c r="F2" s="4"/>
      <c r="G2" s="4"/>
      <c r="H2" s="4"/>
      <c r="I2" s="4"/>
      <c r="J2" s="4"/>
      <c r="K2" s="6"/>
      <c r="L2" s="4"/>
      <c r="M2" s="4"/>
      <c r="N2" s="4"/>
      <c r="O2" s="4"/>
      <c r="P2" s="4"/>
      <c r="Q2" s="6"/>
      <c r="R2" s="21"/>
    </row>
    <row r="3" spans="1:19" ht="21" thickBot="1" x14ac:dyDescent="0.3">
      <c r="A3" s="160"/>
      <c r="B3" s="2"/>
      <c r="C3" s="118" t="s">
        <v>72</v>
      </c>
      <c r="D3" s="3"/>
      <c r="E3" s="3"/>
      <c r="F3" s="3"/>
      <c r="G3" s="3"/>
      <c r="H3" s="4"/>
      <c r="I3" s="4"/>
      <c r="J3" s="4"/>
      <c r="K3" s="6"/>
      <c r="L3" s="4"/>
      <c r="M3" s="4"/>
      <c r="N3" s="16"/>
      <c r="O3" s="4"/>
      <c r="P3" s="4"/>
      <c r="Q3" s="6"/>
      <c r="R3" s="29"/>
    </row>
    <row r="4" spans="1:19" ht="15.75" customHeight="1" x14ac:dyDescent="0.25">
      <c r="A4" s="20"/>
      <c r="B4" s="5"/>
      <c r="C4" s="5"/>
      <c r="D4" s="5"/>
      <c r="E4" s="5"/>
      <c r="F4" s="31"/>
      <c r="G4" s="32"/>
      <c r="H4" s="32"/>
      <c r="I4" s="33"/>
      <c r="J4" s="307" t="s">
        <v>98</v>
      </c>
      <c r="K4" s="307"/>
      <c r="L4" s="307"/>
      <c r="M4" s="307"/>
      <c r="N4" s="307"/>
      <c r="O4" s="307"/>
      <c r="P4" s="307"/>
      <c r="Q4" s="307"/>
      <c r="R4" s="308"/>
    </row>
    <row r="5" spans="1:19" ht="27.75" customHeight="1" thickBot="1" x14ac:dyDescent="0.3">
      <c r="A5" s="150" t="s">
        <v>0</v>
      </c>
      <c r="B5" s="4"/>
      <c r="C5" s="4"/>
      <c r="D5" s="4"/>
      <c r="E5" s="4"/>
      <c r="F5" s="303">
        <v>2017206</v>
      </c>
      <c r="G5" s="304"/>
      <c r="H5" s="304"/>
      <c r="I5" s="305"/>
      <c r="J5" s="309"/>
      <c r="K5" s="309"/>
      <c r="L5" s="309"/>
      <c r="M5" s="309"/>
      <c r="N5" s="309"/>
      <c r="O5" s="309"/>
      <c r="P5" s="309"/>
      <c r="Q5" s="309"/>
      <c r="R5" s="310"/>
    </row>
    <row r="6" spans="1:19" ht="18.75" customHeight="1" thickBot="1" x14ac:dyDescent="0.3">
      <c r="A6" s="151" t="s">
        <v>61</v>
      </c>
      <c r="B6" s="4"/>
      <c r="C6" s="6"/>
      <c r="D6" s="6"/>
      <c r="E6" s="6"/>
      <c r="F6" s="34"/>
      <c r="G6" s="35"/>
      <c r="H6" s="35"/>
      <c r="I6" s="36"/>
      <c r="J6" s="311" t="s">
        <v>99</v>
      </c>
      <c r="K6" s="311"/>
      <c r="L6" s="311"/>
      <c r="M6" s="311"/>
      <c r="N6" s="311"/>
      <c r="O6" s="311"/>
      <c r="P6" s="311"/>
      <c r="Q6" s="311"/>
      <c r="R6" s="312"/>
    </row>
    <row r="7" spans="1:19" ht="10.5" customHeight="1" x14ac:dyDescent="0.25">
      <c r="A7" s="152"/>
      <c r="B7" s="4"/>
      <c r="C7" s="6"/>
      <c r="D7" s="6"/>
      <c r="E7" s="6"/>
      <c r="F7" s="39"/>
      <c r="G7" s="37"/>
      <c r="H7" s="37"/>
      <c r="I7" s="38"/>
      <c r="J7" s="313"/>
      <c r="K7" s="313"/>
      <c r="L7" s="313"/>
      <c r="M7" s="313"/>
      <c r="N7" s="313"/>
      <c r="O7" s="313"/>
      <c r="P7" s="313"/>
      <c r="Q7" s="313"/>
      <c r="R7" s="314"/>
    </row>
    <row r="8" spans="1:19" ht="21" thickBot="1" x14ac:dyDescent="0.3">
      <c r="A8" s="153" t="s">
        <v>3</v>
      </c>
      <c r="B8" s="4"/>
      <c r="C8" s="18"/>
      <c r="D8" s="6"/>
      <c r="E8" s="6"/>
      <c r="F8" s="306">
        <v>42789</v>
      </c>
      <c r="G8" s="283"/>
      <c r="H8" s="283"/>
      <c r="I8" s="284"/>
      <c r="J8" s="313"/>
      <c r="K8" s="313"/>
      <c r="L8" s="313"/>
      <c r="M8" s="313"/>
      <c r="N8" s="313"/>
      <c r="O8" s="313"/>
      <c r="P8" s="313"/>
      <c r="Q8" s="313"/>
      <c r="R8" s="314"/>
    </row>
    <row r="9" spans="1:19" ht="18" x14ac:dyDescent="0.25">
      <c r="A9" s="151" t="s">
        <v>33</v>
      </c>
      <c r="B9" s="4"/>
      <c r="C9" s="6"/>
      <c r="D9" s="4"/>
      <c r="E9" s="6"/>
      <c r="F9" s="20"/>
      <c r="G9" s="5"/>
      <c r="H9" s="5"/>
      <c r="I9" s="22"/>
      <c r="J9" s="313"/>
      <c r="K9" s="313"/>
      <c r="L9" s="313"/>
      <c r="M9" s="313"/>
      <c r="N9" s="313"/>
      <c r="O9" s="313"/>
      <c r="P9" s="313"/>
      <c r="Q9" s="313"/>
      <c r="R9" s="314"/>
    </row>
    <row r="10" spans="1:19" ht="21" thickBot="1" x14ac:dyDescent="0.3">
      <c r="A10" s="153" t="s">
        <v>5</v>
      </c>
      <c r="B10" s="4"/>
      <c r="C10" s="6"/>
      <c r="D10" s="4"/>
      <c r="E10" s="6"/>
      <c r="F10" s="306">
        <v>42803</v>
      </c>
      <c r="G10" s="283"/>
      <c r="H10" s="283"/>
      <c r="I10" s="284"/>
      <c r="J10" s="315"/>
      <c r="K10" s="315"/>
      <c r="L10" s="315"/>
      <c r="M10" s="315"/>
      <c r="N10" s="315"/>
      <c r="O10" s="315"/>
      <c r="P10" s="315"/>
      <c r="Q10" s="315"/>
      <c r="R10" s="316"/>
    </row>
    <row r="11" spans="1:19" ht="18" x14ac:dyDescent="0.25">
      <c r="A11" s="151" t="s">
        <v>34</v>
      </c>
      <c r="B11" s="4"/>
      <c r="C11" s="6"/>
      <c r="D11" s="4"/>
      <c r="E11" s="6"/>
      <c r="F11" s="4"/>
      <c r="G11" s="4"/>
      <c r="H11" s="4"/>
      <c r="I11" s="4"/>
      <c r="J11" s="23"/>
      <c r="K11" s="23"/>
      <c r="L11" s="23"/>
      <c r="M11" s="23"/>
      <c r="N11" s="23"/>
      <c r="O11" s="23"/>
      <c r="P11" s="23"/>
      <c r="Q11" s="23"/>
      <c r="R11" s="13"/>
    </row>
    <row r="12" spans="1:19" ht="16.5" thickBot="1" x14ac:dyDescent="0.35">
      <c r="A12" s="154" t="s">
        <v>35</v>
      </c>
      <c r="B12" s="4"/>
      <c r="C12" s="16"/>
      <c r="D12" s="30"/>
      <c r="E12" s="6"/>
      <c r="F12" s="4"/>
      <c r="G12" s="4"/>
      <c r="H12" s="4"/>
      <c r="I12" s="4"/>
      <c r="J12" s="23"/>
      <c r="K12" s="23"/>
      <c r="L12" s="23"/>
      <c r="M12" s="23"/>
      <c r="N12" s="23"/>
      <c r="O12" s="23"/>
      <c r="P12" s="23"/>
      <c r="Q12" s="23"/>
      <c r="R12" s="29"/>
    </row>
    <row r="13" spans="1:19" ht="30.75" customHeight="1" thickBot="1" x14ac:dyDescent="0.3">
      <c r="A13" s="268" t="s">
        <v>77</v>
      </c>
      <c r="B13" s="269"/>
      <c r="C13" s="270"/>
      <c r="D13" s="268" t="s">
        <v>31</v>
      </c>
      <c r="E13" s="269"/>
      <c r="F13" s="270"/>
      <c r="G13" s="291" t="s">
        <v>68</v>
      </c>
      <c r="H13" s="292"/>
      <c r="I13" s="293"/>
      <c r="J13" s="300" t="s">
        <v>79</v>
      </c>
      <c r="K13" s="301"/>
      <c r="L13" s="301"/>
      <c r="M13" s="302"/>
      <c r="N13" s="268" t="s">
        <v>78</v>
      </c>
      <c r="O13" s="269"/>
      <c r="P13" s="269"/>
      <c r="Q13" s="269"/>
      <c r="R13" s="270"/>
    </row>
    <row r="14" spans="1:19" ht="60.75" customHeight="1" x14ac:dyDescent="0.25">
      <c r="A14" s="271" t="s">
        <v>992</v>
      </c>
      <c r="B14" s="272"/>
      <c r="C14" s="273"/>
      <c r="D14" s="285" t="s">
        <v>80</v>
      </c>
      <c r="E14" s="286"/>
      <c r="F14" s="287"/>
      <c r="G14" s="294" t="s">
        <v>113</v>
      </c>
      <c r="H14" s="295"/>
      <c r="I14" s="296"/>
      <c r="J14" s="342" t="s">
        <v>991</v>
      </c>
      <c r="K14" s="343"/>
      <c r="L14" s="343"/>
      <c r="M14" s="344"/>
      <c r="N14" s="279">
        <v>2017051</v>
      </c>
      <c r="O14" s="280"/>
      <c r="P14" s="280"/>
      <c r="Q14" s="280"/>
      <c r="R14" s="281"/>
    </row>
    <row r="15" spans="1:19" ht="60.75" customHeight="1" thickBot="1" x14ac:dyDescent="0.3">
      <c r="A15" s="274"/>
      <c r="B15" s="275"/>
      <c r="C15" s="276"/>
      <c r="D15" s="288"/>
      <c r="E15" s="289"/>
      <c r="F15" s="290"/>
      <c r="G15" s="297"/>
      <c r="H15" s="298"/>
      <c r="I15" s="299"/>
      <c r="J15" s="345"/>
      <c r="K15" s="346"/>
      <c r="L15" s="346"/>
      <c r="M15" s="347"/>
      <c r="N15" s="282"/>
      <c r="O15" s="283"/>
      <c r="P15" s="283"/>
      <c r="Q15" s="283"/>
      <c r="R15" s="284"/>
    </row>
    <row r="16" spans="1:19" s="7" customFormat="1" ht="16.5" thickBot="1" x14ac:dyDescent="0.3">
      <c r="A16" s="155" t="s">
        <v>6</v>
      </c>
      <c r="B16" s="24"/>
      <c r="C16" s="204"/>
      <c r="D16" s="24"/>
      <c r="E16" s="204"/>
      <c r="F16" s="204"/>
      <c r="G16" s="204"/>
      <c r="H16" s="205"/>
      <c r="I16" s="206"/>
      <c r="J16" s="15"/>
      <c r="K16" s="15"/>
      <c r="L16" s="15"/>
      <c r="M16" s="207"/>
      <c r="N16" s="207"/>
      <c r="O16" s="207"/>
      <c r="P16" s="207"/>
      <c r="Q16" s="207"/>
      <c r="R16" s="208"/>
      <c r="S16" s="249"/>
    </row>
    <row r="17" spans="1:20" ht="32.25" thickBot="1" x14ac:dyDescent="0.3">
      <c r="A17" s="209" t="s">
        <v>4</v>
      </c>
      <c r="B17" s="210" t="s">
        <v>88</v>
      </c>
      <c r="C17" s="211" t="s">
        <v>123</v>
      </c>
      <c r="D17" s="210" t="s">
        <v>87</v>
      </c>
      <c r="E17" s="212" t="s">
        <v>7</v>
      </c>
      <c r="F17" s="211" t="s">
        <v>11</v>
      </c>
      <c r="G17" s="211" t="s">
        <v>12</v>
      </c>
      <c r="H17" s="211" t="s">
        <v>13</v>
      </c>
      <c r="I17" s="213" t="s">
        <v>14</v>
      </c>
      <c r="J17" s="214" t="s">
        <v>91</v>
      </c>
      <c r="K17" s="215" t="s">
        <v>90</v>
      </c>
      <c r="L17" s="213" t="s">
        <v>15</v>
      </c>
      <c r="M17" s="209" t="s">
        <v>8</v>
      </c>
      <c r="N17" s="214" t="s">
        <v>89</v>
      </c>
      <c r="O17" s="209" t="s">
        <v>17</v>
      </c>
      <c r="P17" s="209" t="s">
        <v>16</v>
      </c>
      <c r="Q17" s="209" t="s">
        <v>2</v>
      </c>
      <c r="R17" s="209" t="s">
        <v>1</v>
      </c>
    </row>
    <row r="18" spans="1:20" ht="63.75" thickBot="1" x14ac:dyDescent="0.3">
      <c r="A18" s="216" t="s">
        <v>29</v>
      </c>
      <c r="B18" s="217" t="s">
        <v>28</v>
      </c>
      <c r="C18" s="218" t="s">
        <v>27</v>
      </c>
      <c r="D18" s="219" t="s">
        <v>86</v>
      </c>
      <c r="E18" s="218" t="s">
        <v>26</v>
      </c>
      <c r="F18" s="218" t="s">
        <v>25</v>
      </c>
      <c r="G18" s="218" t="s">
        <v>24</v>
      </c>
      <c r="H18" s="218" t="s">
        <v>23</v>
      </c>
      <c r="I18" s="218" t="s">
        <v>22</v>
      </c>
      <c r="J18" s="218" t="s">
        <v>21</v>
      </c>
      <c r="K18" s="218" t="s">
        <v>20</v>
      </c>
      <c r="L18" s="218" t="s">
        <v>62</v>
      </c>
      <c r="M18" s="218" t="s">
        <v>30</v>
      </c>
      <c r="N18" s="218" t="s">
        <v>18</v>
      </c>
      <c r="O18" s="218" t="s">
        <v>19</v>
      </c>
      <c r="P18" s="218" t="s">
        <v>32</v>
      </c>
      <c r="Q18" s="218" t="s">
        <v>63</v>
      </c>
      <c r="R18" s="220" t="s">
        <v>64</v>
      </c>
    </row>
    <row r="19" spans="1:20" ht="33" thickTop="1" thickBot="1" x14ac:dyDescent="0.3">
      <c r="A19" s="137">
        <v>1</v>
      </c>
      <c r="B19" s="171" t="s">
        <v>485</v>
      </c>
      <c r="C19" s="171" t="s">
        <v>122</v>
      </c>
      <c r="D19" s="171" t="s">
        <v>114</v>
      </c>
      <c r="E19" s="171" t="s">
        <v>114</v>
      </c>
      <c r="F19" s="171">
        <v>4202210000</v>
      </c>
      <c r="G19" s="171" t="s">
        <v>132</v>
      </c>
      <c r="H19" s="171" t="s">
        <v>92</v>
      </c>
      <c r="I19" s="171">
        <v>17</v>
      </c>
      <c r="J19" s="129">
        <f t="shared" ref="J19:J82" si="0">ROUNDUP(S19*Q19/I19,2)</f>
        <v>9.7200000000000006</v>
      </c>
      <c r="K19" s="129">
        <f t="shared" ref="K19:K82" si="1">ROUND(J19*I19,2)</f>
        <v>165.24</v>
      </c>
      <c r="L19" s="201">
        <f t="shared" ref="L19:L82" si="2">1-M19/J19</f>
        <v>0.90020576131687247</v>
      </c>
      <c r="M19" s="129">
        <f t="shared" ref="M19:M82" si="3">ROUND(J19/10,2)</f>
        <v>0.97</v>
      </c>
      <c r="N19" s="129">
        <f t="shared" ref="N19:N82" si="4">ROUND(M19*I19,2)</f>
        <v>16.489999999999998</v>
      </c>
      <c r="O19" s="128" t="s">
        <v>194</v>
      </c>
      <c r="P19" s="171">
        <v>1</v>
      </c>
      <c r="Q19" s="258">
        <f t="shared" ref="Q19:Q82" si="5">ROUNDUP(R19*0.95,2)</f>
        <v>8.5500000000000007</v>
      </c>
      <c r="R19" s="246">
        <v>9</v>
      </c>
      <c r="S19" s="241">
        <v>19.32</v>
      </c>
      <c r="T19">
        <v>0</v>
      </c>
    </row>
    <row r="20" spans="1:20" ht="32.25" thickBot="1" x14ac:dyDescent="0.3">
      <c r="A20" s="137">
        <v>2</v>
      </c>
      <c r="B20" s="185" t="s">
        <v>485</v>
      </c>
      <c r="C20" s="185" t="s">
        <v>122</v>
      </c>
      <c r="D20" s="171" t="s">
        <v>114</v>
      </c>
      <c r="E20" s="171" t="s">
        <v>114</v>
      </c>
      <c r="F20" s="185">
        <v>4202210000</v>
      </c>
      <c r="G20" s="171" t="s">
        <v>132</v>
      </c>
      <c r="H20" s="185" t="s">
        <v>92</v>
      </c>
      <c r="I20" s="185">
        <v>29</v>
      </c>
      <c r="J20" s="141">
        <f t="shared" si="0"/>
        <v>7.6</v>
      </c>
      <c r="K20" s="141">
        <f t="shared" si="1"/>
        <v>220.4</v>
      </c>
      <c r="L20" s="200">
        <f t="shared" si="2"/>
        <v>0.9</v>
      </c>
      <c r="M20" s="141">
        <f t="shared" si="3"/>
        <v>0.76</v>
      </c>
      <c r="N20" s="141">
        <f t="shared" si="4"/>
        <v>22.04</v>
      </c>
      <c r="O20" s="140" t="s">
        <v>194</v>
      </c>
      <c r="P20" s="185">
        <v>1</v>
      </c>
      <c r="Q20" s="260">
        <f t="shared" si="5"/>
        <v>11.4</v>
      </c>
      <c r="R20" s="247">
        <v>12</v>
      </c>
      <c r="S20" s="242">
        <v>19.32</v>
      </c>
      <c r="T20">
        <v>0</v>
      </c>
    </row>
    <row r="21" spans="1:20" ht="32.25" thickBot="1" x14ac:dyDescent="0.3">
      <c r="A21" s="137">
        <v>3</v>
      </c>
      <c r="B21" s="185" t="s">
        <v>485</v>
      </c>
      <c r="C21" s="185" t="s">
        <v>122</v>
      </c>
      <c r="D21" s="171" t="s">
        <v>114</v>
      </c>
      <c r="E21" s="171" t="s">
        <v>114</v>
      </c>
      <c r="F21" s="185">
        <v>4202210000</v>
      </c>
      <c r="G21" s="171" t="s">
        <v>132</v>
      </c>
      <c r="H21" s="185" t="s">
        <v>92</v>
      </c>
      <c r="I21" s="185">
        <v>5</v>
      </c>
      <c r="J21" s="141">
        <f t="shared" si="0"/>
        <v>14.69</v>
      </c>
      <c r="K21" s="141">
        <f t="shared" si="1"/>
        <v>73.45</v>
      </c>
      <c r="L21" s="200">
        <f t="shared" si="2"/>
        <v>0.89993192648059905</v>
      </c>
      <c r="M21" s="141">
        <f t="shared" si="3"/>
        <v>1.47</v>
      </c>
      <c r="N21" s="141">
        <f t="shared" si="4"/>
        <v>7.35</v>
      </c>
      <c r="O21" s="140" t="s">
        <v>194</v>
      </c>
      <c r="P21" s="185" t="s">
        <v>108</v>
      </c>
      <c r="Q21" s="260">
        <f t="shared" si="5"/>
        <v>3.8</v>
      </c>
      <c r="R21" s="247">
        <v>4</v>
      </c>
      <c r="S21" s="243">
        <v>19.32</v>
      </c>
      <c r="T21">
        <v>0</v>
      </c>
    </row>
    <row r="22" spans="1:20" ht="32.25" thickBot="1" x14ac:dyDescent="0.3">
      <c r="A22" s="137">
        <v>4</v>
      </c>
      <c r="B22" s="185" t="s">
        <v>485</v>
      </c>
      <c r="C22" s="185" t="s">
        <v>122</v>
      </c>
      <c r="D22" s="171" t="s">
        <v>114</v>
      </c>
      <c r="E22" s="171" t="s">
        <v>114</v>
      </c>
      <c r="F22" s="185">
        <v>4202210000</v>
      </c>
      <c r="G22" s="171" t="s">
        <v>132</v>
      </c>
      <c r="H22" s="185" t="s">
        <v>92</v>
      </c>
      <c r="I22" s="185">
        <v>12</v>
      </c>
      <c r="J22" s="141">
        <f t="shared" si="0"/>
        <v>4.59</v>
      </c>
      <c r="K22" s="141">
        <f t="shared" si="1"/>
        <v>55.08</v>
      </c>
      <c r="L22" s="200">
        <f t="shared" si="2"/>
        <v>0.89978213507625271</v>
      </c>
      <c r="M22" s="141">
        <f t="shared" si="3"/>
        <v>0.46</v>
      </c>
      <c r="N22" s="141">
        <f t="shared" si="4"/>
        <v>5.52</v>
      </c>
      <c r="O22" s="140" t="s">
        <v>194</v>
      </c>
      <c r="P22" s="185" t="s">
        <v>108</v>
      </c>
      <c r="Q22" s="260">
        <f t="shared" si="5"/>
        <v>2.85</v>
      </c>
      <c r="R22" s="247">
        <v>3</v>
      </c>
      <c r="S22" s="242">
        <v>19.32</v>
      </c>
      <c r="T22">
        <v>0</v>
      </c>
    </row>
    <row r="23" spans="1:20" ht="32.25" thickBot="1" x14ac:dyDescent="0.3">
      <c r="A23" s="137">
        <v>5</v>
      </c>
      <c r="B23" s="185" t="s">
        <v>485</v>
      </c>
      <c r="C23" s="185" t="s">
        <v>122</v>
      </c>
      <c r="D23" s="171" t="s">
        <v>114</v>
      </c>
      <c r="E23" s="171" t="s">
        <v>114</v>
      </c>
      <c r="F23" s="185">
        <v>4202210000</v>
      </c>
      <c r="G23" s="171" t="s">
        <v>132</v>
      </c>
      <c r="H23" s="185" t="s">
        <v>92</v>
      </c>
      <c r="I23" s="185">
        <v>12</v>
      </c>
      <c r="J23" s="141">
        <f t="shared" si="0"/>
        <v>6.12</v>
      </c>
      <c r="K23" s="141">
        <f t="shared" si="1"/>
        <v>73.44</v>
      </c>
      <c r="L23" s="200">
        <f t="shared" si="2"/>
        <v>0.90032679738562094</v>
      </c>
      <c r="M23" s="141">
        <f t="shared" si="3"/>
        <v>0.61</v>
      </c>
      <c r="N23" s="141">
        <f t="shared" si="4"/>
        <v>7.32</v>
      </c>
      <c r="O23" s="140" t="s">
        <v>194</v>
      </c>
      <c r="P23" s="185" t="s">
        <v>108</v>
      </c>
      <c r="Q23" s="260">
        <f t="shared" si="5"/>
        <v>3.8</v>
      </c>
      <c r="R23" s="247">
        <v>4</v>
      </c>
      <c r="S23" s="243">
        <v>19.32</v>
      </c>
      <c r="T23">
        <v>0</v>
      </c>
    </row>
    <row r="24" spans="1:20" ht="32.25" thickBot="1" x14ac:dyDescent="0.3">
      <c r="A24" s="137">
        <v>6</v>
      </c>
      <c r="B24" s="185" t="s">
        <v>485</v>
      </c>
      <c r="C24" s="185" t="s">
        <v>122</v>
      </c>
      <c r="D24" s="171" t="s">
        <v>114</v>
      </c>
      <c r="E24" s="171" t="s">
        <v>114</v>
      </c>
      <c r="F24" s="185">
        <v>4202210000</v>
      </c>
      <c r="G24" s="171" t="s">
        <v>132</v>
      </c>
      <c r="H24" s="185" t="s">
        <v>92</v>
      </c>
      <c r="I24" s="185">
        <v>12</v>
      </c>
      <c r="J24" s="141">
        <f t="shared" si="0"/>
        <v>14.54</v>
      </c>
      <c r="K24" s="141">
        <f t="shared" si="1"/>
        <v>174.48</v>
      </c>
      <c r="L24" s="200">
        <f t="shared" si="2"/>
        <v>0.90027510316368642</v>
      </c>
      <c r="M24" s="141">
        <f t="shared" si="3"/>
        <v>1.45</v>
      </c>
      <c r="N24" s="141">
        <f t="shared" si="4"/>
        <v>17.399999999999999</v>
      </c>
      <c r="O24" s="140" t="s">
        <v>194</v>
      </c>
      <c r="P24" s="185">
        <v>1</v>
      </c>
      <c r="Q24" s="260">
        <f t="shared" si="5"/>
        <v>9.0299999999999994</v>
      </c>
      <c r="R24" s="247">
        <v>9.5</v>
      </c>
      <c r="S24" s="242">
        <v>19.32</v>
      </c>
      <c r="T24">
        <v>0</v>
      </c>
    </row>
    <row r="25" spans="1:20" ht="32.25" thickBot="1" x14ac:dyDescent="0.3">
      <c r="A25" s="137">
        <v>7</v>
      </c>
      <c r="B25" s="185" t="s">
        <v>485</v>
      </c>
      <c r="C25" s="185" t="s">
        <v>122</v>
      </c>
      <c r="D25" s="171" t="s">
        <v>114</v>
      </c>
      <c r="E25" s="171" t="s">
        <v>114</v>
      </c>
      <c r="F25" s="185">
        <v>4202210000</v>
      </c>
      <c r="G25" s="171" t="s">
        <v>132</v>
      </c>
      <c r="H25" s="185" t="s">
        <v>92</v>
      </c>
      <c r="I25" s="185">
        <v>13</v>
      </c>
      <c r="J25" s="141">
        <f t="shared" si="0"/>
        <v>20.900000000000002</v>
      </c>
      <c r="K25" s="141">
        <f t="shared" si="1"/>
        <v>271.7</v>
      </c>
      <c r="L25" s="200">
        <f t="shared" si="2"/>
        <v>0.9</v>
      </c>
      <c r="M25" s="141">
        <f t="shared" si="3"/>
        <v>2.09</v>
      </c>
      <c r="N25" s="141">
        <f t="shared" si="4"/>
        <v>27.17</v>
      </c>
      <c r="O25" s="140" t="s">
        <v>194</v>
      </c>
      <c r="P25" s="185">
        <v>1</v>
      </c>
      <c r="Q25" s="260">
        <f t="shared" si="5"/>
        <v>14.06</v>
      </c>
      <c r="R25" s="247">
        <v>14.8</v>
      </c>
      <c r="S25" s="243">
        <v>19.32</v>
      </c>
      <c r="T25">
        <v>0</v>
      </c>
    </row>
    <row r="26" spans="1:20" ht="32.25" thickBot="1" x14ac:dyDescent="0.3">
      <c r="A26" s="137">
        <v>8</v>
      </c>
      <c r="B26" s="185" t="s">
        <v>485</v>
      </c>
      <c r="C26" s="185" t="s">
        <v>122</v>
      </c>
      <c r="D26" s="171" t="s">
        <v>114</v>
      </c>
      <c r="E26" s="171" t="s">
        <v>114</v>
      </c>
      <c r="F26" s="185">
        <v>4202210000</v>
      </c>
      <c r="G26" s="171" t="s">
        <v>132</v>
      </c>
      <c r="H26" s="185" t="s">
        <v>92</v>
      </c>
      <c r="I26" s="185">
        <v>21</v>
      </c>
      <c r="J26" s="141">
        <f t="shared" si="0"/>
        <v>15.56</v>
      </c>
      <c r="K26" s="141">
        <f t="shared" si="1"/>
        <v>326.76</v>
      </c>
      <c r="L26" s="200">
        <f t="shared" si="2"/>
        <v>0.89974293059125965</v>
      </c>
      <c r="M26" s="141">
        <f t="shared" si="3"/>
        <v>1.56</v>
      </c>
      <c r="N26" s="141">
        <f t="shared" si="4"/>
        <v>32.76</v>
      </c>
      <c r="O26" s="140" t="s">
        <v>194</v>
      </c>
      <c r="P26" s="185">
        <v>1</v>
      </c>
      <c r="Q26" s="260">
        <f t="shared" si="5"/>
        <v>16.91</v>
      </c>
      <c r="R26" s="247">
        <v>17.8</v>
      </c>
      <c r="S26" s="242">
        <v>19.32</v>
      </c>
      <c r="T26">
        <v>0</v>
      </c>
    </row>
    <row r="27" spans="1:20" ht="32.25" thickBot="1" x14ac:dyDescent="0.3">
      <c r="A27" s="137">
        <v>9</v>
      </c>
      <c r="B27" s="185" t="s">
        <v>485</v>
      </c>
      <c r="C27" s="185" t="s">
        <v>122</v>
      </c>
      <c r="D27" s="171" t="s">
        <v>114</v>
      </c>
      <c r="E27" s="171" t="s">
        <v>114</v>
      </c>
      <c r="F27" s="185">
        <v>4202210000</v>
      </c>
      <c r="G27" s="171" t="s">
        <v>132</v>
      </c>
      <c r="H27" s="185" t="s">
        <v>92</v>
      </c>
      <c r="I27" s="185">
        <v>52</v>
      </c>
      <c r="J27" s="141">
        <f t="shared" si="0"/>
        <v>15.89</v>
      </c>
      <c r="K27" s="141">
        <f t="shared" si="1"/>
        <v>826.28</v>
      </c>
      <c r="L27" s="200">
        <f t="shared" si="2"/>
        <v>0.89993706733794843</v>
      </c>
      <c r="M27" s="141">
        <f t="shared" si="3"/>
        <v>1.59</v>
      </c>
      <c r="N27" s="141">
        <f t="shared" si="4"/>
        <v>82.68</v>
      </c>
      <c r="O27" s="140" t="s">
        <v>194</v>
      </c>
      <c r="P27" s="185">
        <v>3</v>
      </c>
      <c r="Q27" s="260">
        <f t="shared" si="5"/>
        <v>42.75</v>
      </c>
      <c r="R27" s="247">
        <v>45</v>
      </c>
      <c r="S27" s="243">
        <v>19.32</v>
      </c>
      <c r="T27">
        <v>0</v>
      </c>
    </row>
    <row r="28" spans="1:20" ht="32.25" thickBot="1" x14ac:dyDescent="0.3">
      <c r="A28" s="137">
        <v>10</v>
      </c>
      <c r="B28" s="185" t="s">
        <v>485</v>
      </c>
      <c r="C28" s="185" t="s">
        <v>122</v>
      </c>
      <c r="D28" s="171" t="s">
        <v>114</v>
      </c>
      <c r="E28" s="171" t="s">
        <v>114</v>
      </c>
      <c r="F28" s="185">
        <v>4202210000</v>
      </c>
      <c r="G28" s="171" t="s">
        <v>132</v>
      </c>
      <c r="H28" s="185" t="s">
        <v>92</v>
      </c>
      <c r="I28" s="185">
        <v>60</v>
      </c>
      <c r="J28" s="141">
        <f t="shared" si="0"/>
        <v>14.379999999999999</v>
      </c>
      <c r="K28" s="141">
        <f t="shared" si="1"/>
        <v>862.8</v>
      </c>
      <c r="L28" s="200">
        <f t="shared" si="2"/>
        <v>0.89986091794158551</v>
      </c>
      <c r="M28" s="141">
        <f t="shared" si="3"/>
        <v>1.44</v>
      </c>
      <c r="N28" s="141">
        <f t="shared" si="4"/>
        <v>86.4</v>
      </c>
      <c r="O28" s="140" t="s">
        <v>194</v>
      </c>
      <c r="P28" s="185">
        <v>2</v>
      </c>
      <c r="Q28" s="260">
        <f t="shared" si="5"/>
        <v>44.65</v>
      </c>
      <c r="R28" s="247">
        <v>47</v>
      </c>
      <c r="S28" s="242">
        <v>19.32</v>
      </c>
      <c r="T28">
        <v>0</v>
      </c>
    </row>
    <row r="29" spans="1:20" ht="32.25" thickBot="1" x14ac:dyDescent="0.3">
      <c r="A29" s="137">
        <v>11</v>
      </c>
      <c r="B29" s="185" t="s">
        <v>485</v>
      </c>
      <c r="C29" s="185" t="s">
        <v>122</v>
      </c>
      <c r="D29" s="171" t="s">
        <v>114</v>
      </c>
      <c r="E29" s="171" t="s">
        <v>114</v>
      </c>
      <c r="F29" s="185">
        <v>4202210000</v>
      </c>
      <c r="G29" s="171" t="s">
        <v>132</v>
      </c>
      <c r="H29" s="185" t="s">
        <v>92</v>
      </c>
      <c r="I29" s="185">
        <v>63</v>
      </c>
      <c r="J29" s="141">
        <f t="shared" si="0"/>
        <v>12.68</v>
      </c>
      <c r="K29" s="141">
        <f t="shared" si="1"/>
        <v>798.84</v>
      </c>
      <c r="L29" s="200">
        <f t="shared" si="2"/>
        <v>0.89984227129337535</v>
      </c>
      <c r="M29" s="141">
        <f t="shared" si="3"/>
        <v>1.27</v>
      </c>
      <c r="N29" s="141">
        <f t="shared" si="4"/>
        <v>80.010000000000005</v>
      </c>
      <c r="O29" s="140" t="s">
        <v>194</v>
      </c>
      <c r="P29" s="185">
        <v>2</v>
      </c>
      <c r="Q29" s="260">
        <f t="shared" si="5"/>
        <v>41.33</v>
      </c>
      <c r="R29" s="247">
        <v>43.5</v>
      </c>
      <c r="S29" s="243">
        <v>19.32</v>
      </c>
      <c r="T29">
        <v>0</v>
      </c>
    </row>
    <row r="30" spans="1:20" ht="32.25" thickBot="1" x14ac:dyDescent="0.3">
      <c r="A30" s="137">
        <v>12</v>
      </c>
      <c r="B30" s="185" t="s">
        <v>485</v>
      </c>
      <c r="C30" s="185" t="s">
        <v>122</v>
      </c>
      <c r="D30" s="171" t="s">
        <v>114</v>
      </c>
      <c r="E30" s="171" t="s">
        <v>114</v>
      </c>
      <c r="F30" s="185">
        <v>4202210000</v>
      </c>
      <c r="G30" s="171" t="s">
        <v>132</v>
      </c>
      <c r="H30" s="185" t="s">
        <v>92</v>
      </c>
      <c r="I30" s="185">
        <v>66</v>
      </c>
      <c r="J30" s="141">
        <f t="shared" si="0"/>
        <v>10.16</v>
      </c>
      <c r="K30" s="141">
        <f t="shared" si="1"/>
        <v>670.56</v>
      </c>
      <c r="L30" s="200">
        <f t="shared" si="2"/>
        <v>0.89960629921259838</v>
      </c>
      <c r="M30" s="141">
        <f t="shared" si="3"/>
        <v>1.02</v>
      </c>
      <c r="N30" s="141">
        <f t="shared" si="4"/>
        <v>67.319999999999993</v>
      </c>
      <c r="O30" s="140" t="s">
        <v>194</v>
      </c>
      <c r="P30" s="185">
        <v>2</v>
      </c>
      <c r="Q30" s="260">
        <f t="shared" si="5"/>
        <v>34.68</v>
      </c>
      <c r="R30" s="247">
        <v>36.5</v>
      </c>
      <c r="S30" s="242">
        <v>19.32</v>
      </c>
      <c r="T30">
        <v>0</v>
      </c>
    </row>
    <row r="31" spans="1:20" ht="32.25" thickBot="1" x14ac:dyDescent="0.3">
      <c r="A31" s="137">
        <v>13</v>
      </c>
      <c r="B31" s="185" t="s">
        <v>485</v>
      </c>
      <c r="C31" s="185" t="s">
        <v>122</v>
      </c>
      <c r="D31" s="171" t="s">
        <v>114</v>
      </c>
      <c r="E31" s="171" t="s">
        <v>114</v>
      </c>
      <c r="F31" s="185">
        <v>4202210000</v>
      </c>
      <c r="G31" s="171" t="s">
        <v>132</v>
      </c>
      <c r="H31" s="185" t="s">
        <v>92</v>
      </c>
      <c r="I31" s="185">
        <v>74</v>
      </c>
      <c r="J31" s="141">
        <f t="shared" si="0"/>
        <v>11.04</v>
      </c>
      <c r="K31" s="141">
        <f t="shared" si="1"/>
        <v>816.96</v>
      </c>
      <c r="L31" s="200">
        <f t="shared" si="2"/>
        <v>0.90036231884057971</v>
      </c>
      <c r="M31" s="141">
        <f t="shared" si="3"/>
        <v>1.1000000000000001</v>
      </c>
      <c r="N31" s="141">
        <f t="shared" si="4"/>
        <v>81.400000000000006</v>
      </c>
      <c r="O31" s="140" t="s">
        <v>194</v>
      </c>
      <c r="P31" s="185">
        <v>2</v>
      </c>
      <c r="Q31" s="260">
        <f t="shared" si="5"/>
        <v>42.28</v>
      </c>
      <c r="R31" s="247">
        <v>44.5</v>
      </c>
      <c r="S31" s="243">
        <v>19.32</v>
      </c>
      <c r="T31">
        <v>0</v>
      </c>
    </row>
    <row r="32" spans="1:20" ht="32.25" thickBot="1" x14ac:dyDescent="0.3">
      <c r="A32" s="137">
        <v>14</v>
      </c>
      <c r="B32" s="185" t="s">
        <v>485</v>
      </c>
      <c r="C32" s="185" t="s">
        <v>122</v>
      </c>
      <c r="D32" s="171" t="s">
        <v>114</v>
      </c>
      <c r="E32" s="171" t="s">
        <v>114</v>
      </c>
      <c r="F32" s="185">
        <v>4202210000</v>
      </c>
      <c r="G32" s="171" t="s">
        <v>132</v>
      </c>
      <c r="H32" s="185" t="s">
        <v>92</v>
      </c>
      <c r="I32" s="185">
        <v>81</v>
      </c>
      <c r="J32" s="141">
        <f t="shared" si="0"/>
        <v>11.33</v>
      </c>
      <c r="K32" s="141">
        <f t="shared" si="1"/>
        <v>917.73</v>
      </c>
      <c r="L32" s="200">
        <f t="shared" si="2"/>
        <v>0.90026478375992935</v>
      </c>
      <c r="M32" s="141">
        <f t="shared" si="3"/>
        <v>1.1299999999999999</v>
      </c>
      <c r="N32" s="141">
        <f t="shared" si="4"/>
        <v>91.53</v>
      </c>
      <c r="O32" s="140" t="s">
        <v>194</v>
      </c>
      <c r="P32" s="185">
        <v>3</v>
      </c>
      <c r="Q32" s="260">
        <f t="shared" si="5"/>
        <v>47.5</v>
      </c>
      <c r="R32" s="247">
        <v>50</v>
      </c>
      <c r="S32" s="242">
        <v>19.32</v>
      </c>
      <c r="T32">
        <v>0</v>
      </c>
    </row>
    <row r="33" spans="1:20" ht="32.25" thickBot="1" x14ac:dyDescent="0.3">
      <c r="A33" s="137">
        <v>15</v>
      </c>
      <c r="B33" s="185" t="s">
        <v>486</v>
      </c>
      <c r="C33" s="185" t="s">
        <v>122</v>
      </c>
      <c r="D33" s="171" t="s">
        <v>114</v>
      </c>
      <c r="E33" s="171" t="s">
        <v>114</v>
      </c>
      <c r="F33" s="185">
        <v>4202210000</v>
      </c>
      <c r="G33" s="171" t="s">
        <v>132</v>
      </c>
      <c r="H33" s="185" t="s">
        <v>92</v>
      </c>
      <c r="I33" s="185">
        <v>27</v>
      </c>
      <c r="J33" s="141">
        <f t="shared" si="0"/>
        <v>18.57</v>
      </c>
      <c r="K33" s="141">
        <f t="shared" si="1"/>
        <v>501.39</v>
      </c>
      <c r="L33" s="200">
        <f t="shared" si="2"/>
        <v>0.89983844911147015</v>
      </c>
      <c r="M33" s="141">
        <f t="shared" si="3"/>
        <v>1.86</v>
      </c>
      <c r="N33" s="141">
        <f t="shared" si="4"/>
        <v>50.22</v>
      </c>
      <c r="O33" s="140" t="s">
        <v>194</v>
      </c>
      <c r="P33" s="185">
        <v>1</v>
      </c>
      <c r="Q33" s="260">
        <f t="shared" si="5"/>
        <v>25.94</v>
      </c>
      <c r="R33" s="247">
        <v>27.3</v>
      </c>
      <c r="S33" s="243">
        <v>19.32</v>
      </c>
      <c r="T33">
        <v>0</v>
      </c>
    </row>
    <row r="34" spans="1:20" ht="48" thickBot="1" x14ac:dyDescent="0.3">
      <c r="A34" s="137">
        <v>16</v>
      </c>
      <c r="B34" s="185" t="s">
        <v>487</v>
      </c>
      <c r="C34" s="185" t="s">
        <v>122</v>
      </c>
      <c r="D34" s="171" t="s">
        <v>114</v>
      </c>
      <c r="E34" s="171" t="s">
        <v>114</v>
      </c>
      <c r="F34" s="185">
        <v>4202221000</v>
      </c>
      <c r="G34" s="171" t="s">
        <v>132</v>
      </c>
      <c r="H34" s="185" t="s">
        <v>92</v>
      </c>
      <c r="I34" s="185">
        <v>10</v>
      </c>
      <c r="J34" s="141">
        <f t="shared" si="0"/>
        <v>14.26</v>
      </c>
      <c r="K34" s="141">
        <f t="shared" si="1"/>
        <v>142.6</v>
      </c>
      <c r="L34" s="200">
        <f t="shared" si="2"/>
        <v>0.89971949509116411</v>
      </c>
      <c r="M34" s="141">
        <f t="shared" si="3"/>
        <v>1.43</v>
      </c>
      <c r="N34" s="141">
        <f t="shared" si="4"/>
        <v>14.3</v>
      </c>
      <c r="O34" s="140" t="s">
        <v>194</v>
      </c>
      <c r="P34" s="185" t="s">
        <v>108</v>
      </c>
      <c r="Q34" s="260">
        <f t="shared" si="5"/>
        <v>4.75</v>
      </c>
      <c r="R34" s="247">
        <v>5</v>
      </c>
      <c r="S34" s="242">
        <v>30.02</v>
      </c>
      <c r="T34">
        <v>0</v>
      </c>
    </row>
    <row r="35" spans="1:20" ht="48" thickBot="1" x14ac:dyDescent="0.3">
      <c r="A35" s="137">
        <v>17</v>
      </c>
      <c r="B35" s="185" t="s">
        <v>487</v>
      </c>
      <c r="C35" s="185" t="s">
        <v>122</v>
      </c>
      <c r="D35" s="171" t="s">
        <v>114</v>
      </c>
      <c r="E35" s="171" t="s">
        <v>114</v>
      </c>
      <c r="F35" s="185">
        <v>4202221000</v>
      </c>
      <c r="G35" s="171" t="s">
        <v>132</v>
      </c>
      <c r="H35" s="185" t="s">
        <v>92</v>
      </c>
      <c r="I35" s="185">
        <v>2</v>
      </c>
      <c r="J35" s="141">
        <f t="shared" si="0"/>
        <v>7.21</v>
      </c>
      <c r="K35" s="141">
        <f t="shared" si="1"/>
        <v>14.42</v>
      </c>
      <c r="L35" s="200">
        <f t="shared" si="2"/>
        <v>0.90013869625520115</v>
      </c>
      <c r="M35" s="141">
        <f t="shared" si="3"/>
        <v>0.72</v>
      </c>
      <c r="N35" s="141">
        <f t="shared" si="4"/>
        <v>1.44</v>
      </c>
      <c r="O35" s="140" t="s">
        <v>194</v>
      </c>
      <c r="P35" s="185" t="s">
        <v>108</v>
      </c>
      <c r="Q35" s="260">
        <f t="shared" si="5"/>
        <v>0.48</v>
      </c>
      <c r="R35" s="247">
        <v>0.5</v>
      </c>
      <c r="S35" s="243">
        <v>30.02</v>
      </c>
      <c r="T35">
        <v>0</v>
      </c>
    </row>
    <row r="36" spans="1:20" ht="32.25" thickBot="1" x14ac:dyDescent="0.3">
      <c r="A36" s="137">
        <v>18</v>
      </c>
      <c r="B36" s="185" t="s">
        <v>488</v>
      </c>
      <c r="C36" s="185" t="s">
        <v>122</v>
      </c>
      <c r="D36" s="185" t="s">
        <v>443</v>
      </c>
      <c r="E36" s="185" t="s">
        <v>443</v>
      </c>
      <c r="F36" s="185">
        <v>4911109000</v>
      </c>
      <c r="G36" s="185" t="s">
        <v>131</v>
      </c>
      <c r="H36" s="185" t="s">
        <v>92</v>
      </c>
      <c r="I36" s="185">
        <v>83</v>
      </c>
      <c r="J36" s="141">
        <f t="shared" si="0"/>
        <v>50.11</v>
      </c>
      <c r="K36" s="141">
        <f t="shared" si="1"/>
        <v>4159.13</v>
      </c>
      <c r="L36" s="200">
        <f t="shared" si="2"/>
        <v>0.90001995609658747</v>
      </c>
      <c r="M36" s="141">
        <f t="shared" si="3"/>
        <v>5.01</v>
      </c>
      <c r="N36" s="141">
        <f t="shared" si="4"/>
        <v>415.83</v>
      </c>
      <c r="O36" s="140" t="s">
        <v>194</v>
      </c>
      <c r="P36" s="185" t="s">
        <v>108</v>
      </c>
      <c r="Q36" s="260">
        <f t="shared" si="5"/>
        <v>7.22</v>
      </c>
      <c r="R36" s="247">
        <v>7.6</v>
      </c>
      <c r="S36" s="242">
        <v>576</v>
      </c>
      <c r="T36">
        <v>0</v>
      </c>
    </row>
    <row r="37" spans="1:20" ht="95.25" thickBot="1" x14ac:dyDescent="0.3">
      <c r="A37" s="137">
        <v>19</v>
      </c>
      <c r="B37" s="185" t="s">
        <v>489</v>
      </c>
      <c r="C37" s="185" t="s">
        <v>122</v>
      </c>
      <c r="D37" s="255" t="s">
        <v>145</v>
      </c>
      <c r="E37" s="255" t="s">
        <v>145</v>
      </c>
      <c r="F37" s="185">
        <v>6110119000</v>
      </c>
      <c r="G37" s="185" t="s">
        <v>131</v>
      </c>
      <c r="H37" s="185" t="s">
        <v>92</v>
      </c>
      <c r="I37" s="185">
        <v>10</v>
      </c>
      <c r="J37" s="141">
        <f t="shared" si="0"/>
        <v>11.129999999999999</v>
      </c>
      <c r="K37" s="141">
        <f t="shared" si="1"/>
        <v>111.3</v>
      </c>
      <c r="L37" s="200">
        <f t="shared" si="2"/>
        <v>0.90026954177897567</v>
      </c>
      <c r="M37" s="141">
        <f t="shared" si="3"/>
        <v>1.1100000000000001</v>
      </c>
      <c r="N37" s="141">
        <f t="shared" si="4"/>
        <v>11.1</v>
      </c>
      <c r="O37" s="140" t="s">
        <v>194</v>
      </c>
      <c r="P37" s="185" t="s">
        <v>108</v>
      </c>
      <c r="Q37" s="260">
        <f t="shared" si="5"/>
        <v>2.85</v>
      </c>
      <c r="R37" s="247">
        <v>3</v>
      </c>
      <c r="S37" s="243">
        <v>39.020000000000003</v>
      </c>
      <c r="T37" s="1">
        <v>0</v>
      </c>
    </row>
    <row r="38" spans="1:20" ht="95.25" thickBot="1" x14ac:dyDescent="0.3">
      <c r="A38" s="137">
        <v>20</v>
      </c>
      <c r="B38" s="185" t="s">
        <v>490</v>
      </c>
      <c r="C38" s="185" t="s">
        <v>122</v>
      </c>
      <c r="D38" s="255" t="s">
        <v>145</v>
      </c>
      <c r="E38" s="255" t="s">
        <v>145</v>
      </c>
      <c r="F38" s="185">
        <v>6110119000</v>
      </c>
      <c r="G38" s="185" t="s">
        <v>131</v>
      </c>
      <c r="H38" s="185" t="s">
        <v>92</v>
      </c>
      <c r="I38" s="185">
        <v>9</v>
      </c>
      <c r="J38" s="141">
        <f t="shared" si="0"/>
        <v>8.24</v>
      </c>
      <c r="K38" s="141">
        <f t="shared" si="1"/>
        <v>74.16</v>
      </c>
      <c r="L38" s="200">
        <f t="shared" si="2"/>
        <v>0.90048543689320393</v>
      </c>
      <c r="M38" s="141">
        <f t="shared" si="3"/>
        <v>0.82</v>
      </c>
      <c r="N38" s="141">
        <f t="shared" si="4"/>
        <v>7.38</v>
      </c>
      <c r="O38" s="140" t="s">
        <v>194</v>
      </c>
      <c r="P38" s="185" t="s">
        <v>108</v>
      </c>
      <c r="Q38" s="260">
        <f t="shared" si="5"/>
        <v>1.9</v>
      </c>
      <c r="R38" s="247">
        <v>2</v>
      </c>
      <c r="S38" s="242">
        <v>39.020000000000003</v>
      </c>
      <c r="T38" s="1">
        <v>0</v>
      </c>
    </row>
    <row r="39" spans="1:20" ht="79.5" thickBot="1" x14ac:dyDescent="0.3">
      <c r="A39" s="137">
        <v>21</v>
      </c>
      <c r="B39" s="185" t="s">
        <v>491</v>
      </c>
      <c r="C39" s="185" t="s">
        <v>122</v>
      </c>
      <c r="D39" s="257" t="s">
        <v>134</v>
      </c>
      <c r="E39" s="257" t="s">
        <v>134</v>
      </c>
      <c r="F39" s="185">
        <v>6110119000</v>
      </c>
      <c r="G39" s="185" t="s">
        <v>131</v>
      </c>
      <c r="H39" s="185" t="s">
        <v>92</v>
      </c>
      <c r="I39" s="185">
        <v>1</v>
      </c>
      <c r="J39" s="141">
        <f t="shared" si="0"/>
        <v>11.32</v>
      </c>
      <c r="K39" s="141">
        <f t="shared" si="1"/>
        <v>11.32</v>
      </c>
      <c r="L39" s="200">
        <f t="shared" si="2"/>
        <v>0.90017667844522964</v>
      </c>
      <c r="M39" s="141">
        <f t="shared" si="3"/>
        <v>1.1299999999999999</v>
      </c>
      <c r="N39" s="141">
        <f t="shared" si="4"/>
        <v>1.1299999999999999</v>
      </c>
      <c r="O39" s="140" t="s">
        <v>194</v>
      </c>
      <c r="P39" s="185" t="s">
        <v>108</v>
      </c>
      <c r="Q39" s="260">
        <f t="shared" si="5"/>
        <v>0.29000000000000004</v>
      </c>
      <c r="R39" s="247">
        <v>0.3</v>
      </c>
      <c r="S39" s="243">
        <v>39.020000000000003</v>
      </c>
      <c r="T39">
        <v>0</v>
      </c>
    </row>
    <row r="40" spans="1:20" ht="95.25" thickBot="1" x14ac:dyDescent="0.3">
      <c r="A40" s="137">
        <v>22</v>
      </c>
      <c r="B40" s="185" t="s">
        <v>492</v>
      </c>
      <c r="C40" s="185" t="s">
        <v>122</v>
      </c>
      <c r="D40" s="257" t="s">
        <v>134</v>
      </c>
      <c r="E40" s="257" t="s">
        <v>134</v>
      </c>
      <c r="F40" s="185">
        <v>6110129009</v>
      </c>
      <c r="G40" s="185" t="s">
        <v>131</v>
      </c>
      <c r="H40" s="185" t="s">
        <v>92</v>
      </c>
      <c r="I40" s="185">
        <v>1</v>
      </c>
      <c r="J40" s="141">
        <f t="shared" si="0"/>
        <v>13.64</v>
      </c>
      <c r="K40" s="141">
        <f t="shared" si="1"/>
        <v>13.64</v>
      </c>
      <c r="L40" s="200">
        <f t="shared" si="2"/>
        <v>0.90029325513196479</v>
      </c>
      <c r="M40" s="141">
        <f t="shared" si="3"/>
        <v>1.36</v>
      </c>
      <c r="N40" s="141">
        <f t="shared" si="4"/>
        <v>1.36</v>
      </c>
      <c r="O40" s="140" t="s">
        <v>194</v>
      </c>
      <c r="P40" s="185" t="s">
        <v>108</v>
      </c>
      <c r="Q40" s="260">
        <f t="shared" si="5"/>
        <v>0.29000000000000004</v>
      </c>
      <c r="R40" s="247">
        <v>0.3</v>
      </c>
      <c r="S40" s="242">
        <v>47.02</v>
      </c>
      <c r="T40">
        <v>0</v>
      </c>
    </row>
    <row r="41" spans="1:20" ht="95.25" thickBot="1" x14ac:dyDescent="0.3">
      <c r="A41" s="137">
        <v>23</v>
      </c>
      <c r="B41" s="185" t="s">
        <v>493</v>
      </c>
      <c r="C41" s="185" t="s">
        <v>122</v>
      </c>
      <c r="D41" s="185" t="s">
        <v>158</v>
      </c>
      <c r="E41" s="185" t="s">
        <v>158</v>
      </c>
      <c r="F41" s="185">
        <v>6110209900</v>
      </c>
      <c r="G41" s="185" t="s">
        <v>137</v>
      </c>
      <c r="H41" s="185" t="s">
        <v>92</v>
      </c>
      <c r="I41" s="185">
        <v>2</v>
      </c>
      <c r="J41" s="141">
        <f t="shared" si="0"/>
        <v>5.04</v>
      </c>
      <c r="K41" s="141">
        <f t="shared" si="1"/>
        <v>10.08</v>
      </c>
      <c r="L41" s="200">
        <f t="shared" si="2"/>
        <v>0.90079365079365081</v>
      </c>
      <c r="M41" s="141">
        <f t="shared" si="3"/>
        <v>0.5</v>
      </c>
      <c r="N41" s="141">
        <f t="shared" si="4"/>
        <v>1</v>
      </c>
      <c r="O41" s="140" t="s">
        <v>194</v>
      </c>
      <c r="P41" s="185" t="s">
        <v>108</v>
      </c>
      <c r="Q41" s="260">
        <f t="shared" si="5"/>
        <v>0.95</v>
      </c>
      <c r="R41" s="247">
        <v>1</v>
      </c>
      <c r="S41" s="243">
        <v>10.59</v>
      </c>
      <c r="T41" s="1">
        <v>0</v>
      </c>
    </row>
    <row r="42" spans="1:20" ht="95.25" thickBot="1" x14ac:dyDescent="0.3">
      <c r="A42" s="137">
        <v>24</v>
      </c>
      <c r="B42" s="185" t="s">
        <v>494</v>
      </c>
      <c r="C42" s="185" t="s">
        <v>122</v>
      </c>
      <c r="D42" s="256" t="s">
        <v>154</v>
      </c>
      <c r="E42" s="256" t="s">
        <v>154</v>
      </c>
      <c r="F42" s="185">
        <v>6110209900</v>
      </c>
      <c r="G42" s="185" t="s">
        <v>132</v>
      </c>
      <c r="H42" s="185" t="s">
        <v>92</v>
      </c>
      <c r="I42" s="185">
        <v>3</v>
      </c>
      <c r="J42" s="141">
        <f t="shared" si="0"/>
        <v>9.07</v>
      </c>
      <c r="K42" s="141">
        <f t="shared" si="1"/>
        <v>27.21</v>
      </c>
      <c r="L42" s="200">
        <f t="shared" si="2"/>
        <v>0.89966923925027564</v>
      </c>
      <c r="M42" s="141">
        <f t="shared" si="3"/>
        <v>0.91</v>
      </c>
      <c r="N42" s="141">
        <f t="shared" si="4"/>
        <v>2.73</v>
      </c>
      <c r="O42" s="140" t="s">
        <v>194</v>
      </c>
      <c r="P42" s="185" t="s">
        <v>108</v>
      </c>
      <c r="Q42" s="260">
        <f t="shared" si="5"/>
        <v>1.43</v>
      </c>
      <c r="R42" s="247">
        <v>1.5</v>
      </c>
      <c r="S42" s="242">
        <v>19.02</v>
      </c>
      <c r="T42" s="1">
        <v>0</v>
      </c>
    </row>
    <row r="43" spans="1:20" ht="79.5" thickBot="1" x14ac:dyDescent="0.3">
      <c r="A43" s="137">
        <v>25</v>
      </c>
      <c r="B43" s="185" t="s">
        <v>495</v>
      </c>
      <c r="C43" s="185" t="s">
        <v>122</v>
      </c>
      <c r="D43" s="256" t="s">
        <v>154</v>
      </c>
      <c r="E43" s="256" t="s">
        <v>154</v>
      </c>
      <c r="F43" s="185">
        <v>6110209900</v>
      </c>
      <c r="G43" s="185" t="s">
        <v>132</v>
      </c>
      <c r="H43" s="185" t="s">
        <v>92</v>
      </c>
      <c r="I43" s="185">
        <v>4</v>
      </c>
      <c r="J43" s="141">
        <f t="shared" si="0"/>
        <v>4.5199999999999996</v>
      </c>
      <c r="K43" s="141">
        <f t="shared" si="1"/>
        <v>18.079999999999998</v>
      </c>
      <c r="L43" s="200">
        <f t="shared" si="2"/>
        <v>0.90044247787610621</v>
      </c>
      <c r="M43" s="141">
        <f t="shared" si="3"/>
        <v>0.45</v>
      </c>
      <c r="N43" s="141">
        <f t="shared" si="4"/>
        <v>1.8</v>
      </c>
      <c r="O43" s="140" t="s">
        <v>194</v>
      </c>
      <c r="P43" s="185" t="s">
        <v>108</v>
      </c>
      <c r="Q43" s="260">
        <f t="shared" si="5"/>
        <v>0.95</v>
      </c>
      <c r="R43" s="247">
        <v>1</v>
      </c>
      <c r="S43" s="243">
        <v>19.02</v>
      </c>
      <c r="T43" s="1">
        <v>0</v>
      </c>
    </row>
    <row r="44" spans="1:20" ht="111" thickBot="1" x14ac:dyDescent="0.3">
      <c r="A44" s="137">
        <v>26</v>
      </c>
      <c r="B44" s="185" t="s">
        <v>496</v>
      </c>
      <c r="C44" s="185" t="s">
        <v>122</v>
      </c>
      <c r="D44" s="256" t="s">
        <v>154</v>
      </c>
      <c r="E44" s="256" t="s">
        <v>154</v>
      </c>
      <c r="F44" s="185">
        <v>6110209900</v>
      </c>
      <c r="G44" s="185" t="s">
        <v>132</v>
      </c>
      <c r="H44" s="185" t="s">
        <v>92</v>
      </c>
      <c r="I44" s="185">
        <v>173</v>
      </c>
      <c r="J44" s="141">
        <f t="shared" si="0"/>
        <v>4.92</v>
      </c>
      <c r="K44" s="141">
        <f t="shared" si="1"/>
        <v>851.16</v>
      </c>
      <c r="L44" s="200">
        <f t="shared" si="2"/>
        <v>0.90040650406504064</v>
      </c>
      <c r="M44" s="141">
        <f t="shared" si="3"/>
        <v>0.49</v>
      </c>
      <c r="N44" s="141">
        <f t="shared" si="4"/>
        <v>84.77</v>
      </c>
      <c r="O44" s="140" t="s">
        <v>194</v>
      </c>
      <c r="P44" s="185">
        <v>3</v>
      </c>
      <c r="Q44" s="260">
        <f t="shared" si="5"/>
        <v>44.75</v>
      </c>
      <c r="R44" s="247">
        <v>47.1</v>
      </c>
      <c r="S44" s="242">
        <v>19.02</v>
      </c>
      <c r="T44" s="1">
        <v>0</v>
      </c>
    </row>
    <row r="45" spans="1:20" ht="79.5" thickBot="1" x14ac:dyDescent="0.3">
      <c r="A45" s="137">
        <v>27</v>
      </c>
      <c r="B45" s="185" t="s">
        <v>495</v>
      </c>
      <c r="C45" s="185" t="s">
        <v>122</v>
      </c>
      <c r="D45" s="256" t="s">
        <v>154</v>
      </c>
      <c r="E45" s="256" t="s">
        <v>154</v>
      </c>
      <c r="F45" s="185">
        <v>6110209900</v>
      </c>
      <c r="G45" s="185" t="s">
        <v>132</v>
      </c>
      <c r="H45" s="185" t="s">
        <v>92</v>
      </c>
      <c r="I45" s="185">
        <v>3</v>
      </c>
      <c r="J45" s="141">
        <f t="shared" si="0"/>
        <v>6.0299999999999994</v>
      </c>
      <c r="K45" s="141">
        <f t="shared" si="1"/>
        <v>18.09</v>
      </c>
      <c r="L45" s="200">
        <f t="shared" si="2"/>
        <v>0.90049751243781095</v>
      </c>
      <c r="M45" s="141">
        <f t="shared" si="3"/>
        <v>0.6</v>
      </c>
      <c r="N45" s="141">
        <f t="shared" si="4"/>
        <v>1.8</v>
      </c>
      <c r="O45" s="140" t="s">
        <v>194</v>
      </c>
      <c r="P45" s="185" t="s">
        <v>108</v>
      </c>
      <c r="Q45" s="260">
        <f t="shared" si="5"/>
        <v>0.95</v>
      </c>
      <c r="R45" s="247">
        <v>1</v>
      </c>
      <c r="S45" s="243">
        <v>19.02</v>
      </c>
      <c r="T45">
        <v>0</v>
      </c>
    </row>
    <row r="46" spans="1:20" ht="95.25" thickBot="1" x14ac:dyDescent="0.3">
      <c r="A46" s="137">
        <v>28</v>
      </c>
      <c r="B46" s="185" t="s">
        <v>497</v>
      </c>
      <c r="C46" s="185" t="s">
        <v>122</v>
      </c>
      <c r="D46" s="256" t="s">
        <v>154</v>
      </c>
      <c r="E46" s="256" t="s">
        <v>154</v>
      </c>
      <c r="F46" s="185">
        <v>6110209900</v>
      </c>
      <c r="G46" s="185" t="s">
        <v>132</v>
      </c>
      <c r="H46" s="185" t="s">
        <v>92</v>
      </c>
      <c r="I46" s="185">
        <v>14</v>
      </c>
      <c r="J46" s="141">
        <f t="shared" si="0"/>
        <v>6.46</v>
      </c>
      <c r="K46" s="141">
        <f t="shared" si="1"/>
        <v>90.44</v>
      </c>
      <c r="L46" s="200">
        <f t="shared" si="2"/>
        <v>0.89938080495356032</v>
      </c>
      <c r="M46" s="141">
        <f t="shared" si="3"/>
        <v>0.65</v>
      </c>
      <c r="N46" s="141">
        <f t="shared" si="4"/>
        <v>9.1</v>
      </c>
      <c r="O46" s="140" t="s">
        <v>194</v>
      </c>
      <c r="P46" s="185" t="s">
        <v>108</v>
      </c>
      <c r="Q46" s="260">
        <f t="shared" si="5"/>
        <v>4.75</v>
      </c>
      <c r="R46" s="247">
        <v>5</v>
      </c>
      <c r="S46" s="242">
        <v>19.02</v>
      </c>
      <c r="T46">
        <v>0</v>
      </c>
    </row>
    <row r="47" spans="1:20" ht="95.25" thickBot="1" x14ac:dyDescent="0.3">
      <c r="A47" s="137">
        <v>29</v>
      </c>
      <c r="B47" s="185" t="s">
        <v>497</v>
      </c>
      <c r="C47" s="185" t="s">
        <v>122</v>
      </c>
      <c r="D47" s="256" t="s">
        <v>154</v>
      </c>
      <c r="E47" s="256" t="s">
        <v>154</v>
      </c>
      <c r="F47" s="185">
        <v>6110209900</v>
      </c>
      <c r="G47" s="185" t="s">
        <v>132</v>
      </c>
      <c r="H47" s="185" t="s">
        <v>92</v>
      </c>
      <c r="I47" s="185">
        <v>4</v>
      </c>
      <c r="J47" s="141">
        <f t="shared" si="0"/>
        <v>3.6199999999999997</v>
      </c>
      <c r="K47" s="141">
        <f t="shared" si="1"/>
        <v>14.48</v>
      </c>
      <c r="L47" s="200">
        <f t="shared" si="2"/>
        <v>0.90055248618784534</v>
      </c>
      <c r="M47" s="141">
        <f t="shared" si="3"/>
        <v>0.36</v>
      </c>
      <c r="N47" s="141">
        <f t="shared" si="4"/>
        <v>1.44</v>
      </c>
      <c r="O47" s="140" t="s">
        <v>194</v>
      </c>
      <c r="P47" s="185" t="s">
        <v>108</v>
      </c>
      <c r="Q47" s="260">
        <f t="shared" si="5"/>
        <v>0.76</v>
      </c>
      <c r="R47" s="247">
        <v>0.8</v>
      </c>
      <c r="S47" s="243">
        <v>19.02</v>
      </c>
      <c r="T47">
        <v>0</v>
      </c>
    </row>
    <row r="48" spans="1:20" ht="95.25" thickBot="1" x14ac:dyDescent="0.3">
      <c r="A48" s="137">
        <v>30</v>
      </c>
      <c r="B48" s="185" t="s">
        <v>497</v>
      </c>
      <c r="C48" s="185" t="s">
        <v>122</v>
      </c>
      <c r="D48" s="255" t="s">
        <v>145</v>
      </c>
      <c r="E48" s="255" t="s">
        <v>145</v>
      </c>
      <c r="F48" s="185">
        <v>6110209900</v>
      </c>
      <c r="G48" s="185" t="s">
        <v>131</v>
      </c>
      <c r="H48" s="185" t="s">
        <v>92</v>
      </c>
      <c r="I48" s="185">
        <v>8</v>
      </c>
      <c r="J48" s="141">
        <f t="shared" si="0"/>
        <v>4.5199999999999996</v>
      </c>
      <c r="K48" s="141">
        <f t="shared" si="1"/>
        <v>36.159999999999997</v>
      </c>
      <c r="L48" s="200">
        <f t="shared" si="2"/>
        <v>0.90044247787610621</v>
      </c>
      <c r="M48" s="141">
        <f t="shared" si="3"/>
        <v>0.45</v>
      </c>
      <c r="N48" s="141">
        <f t="shared" si="4"/>
        <v>3.6</v>
      </c>
      <c r="O48" s="140" t="s">
        <v>194</v>
      </c>
      <c r="P48" s="185" t="s">
        <v>108</v>
      </c>
      <c r="Q48" s="260">
        <f t="shared" si="5"/>
        <v>1.9</v>
      </c>
      <c r="R48" s="247">
        <v>2</v>
      </c>
      <c r="S48" s="242">
        <v>19.02</v>
      </c>
      <c r="T48">
        <v>0</v>
      </c>
    </row>
    <row r="49" spans="1:20" ht="95.25" thickBot="1" x14ac:dyDescent="0.3">
      <c r="A49" s="137">
        <v>31</v>
      </c>
      <c r="B49" s="185" t="s">
        <v>497</v>
      </c>
      <c r="C49" s="185" t="s">
        <v>122</v>
      </c>
      <c r="D49" s="255" t="s">
        <v>145</v>
      </c>
      <c r="E49" s="255" t="s">
        <v>145</v>
      </c>
      <c r="F49" s="185">
        <v>6110209900</v>
      </c>
      <c r="G49" s="185" t="s">
        <v>131</v>
      </c>
      <c r="H49" s="185" t="s">
        <v>92</v>
      </c>
      <c r="I49" s="185">
        <v>8</v>
      </c>
      <c r="J49" s="141">
        <f t="shared" si="0"/>
        <v>6.7799999999999994</v>
      </c>
      <c r="K49" s="141">
        <f t="shared" si="1"/>
        <v>54.24</v>
      </c>
      <c r="L49" s="200">
        <f t="shared" si="2"/>
        <v>0.89970501474926257</v>
      </c>
      <c r="M49" s="141">
        <f t="shared" si="3"/>
        <v>0.68</v>
      </c>
      <c r="N49" s="141">
        <f t="shared" si="4"/>
        <v>5.44</v>
      </c>
      <c r="O49" s="140" t="s">
        <v>194</v>
      </c>
      <c r="P49" s="185" t="s">
        <v>108</v>
      </c>
      <c r="Q49" s="260">
        <f t="shared" si="5"/>
        <v>2.85</v>
      </c>
      <c r="R49" s="247">
        <v>3</v>
      </c>
      <c r="S49" s="243">
        <v>19.02</v>
      </c>
      <c r="T49">
        <v>0</v>
      </c>
    </row>
    <row r="50" spans="1:20" ht="95.25" thickBot="1" x14ac:dyDescent="0.3">
      <c r="A50" s="137">
        <v>32</v>
      </c>
      <c r="B50" s="185" t="s">
        <v>498</v>
      </c>
      <c r="C50" s="185" t="s">
        <v>122</v>
      </c>
      <c r="D50" s="255" t="s">
        <v>165</v>
      </c>
      <c r="E50" s="255" t="s">
        <v>165</v>
      </c>
      <c r="F50" s="185">
        <v>6110209900</v>
      </c>
      <c r="G50" s="185" t="s">
        <v>131</v>
      </c>
      <c r="H50" s="185" t="s">
        <v>92</v>
      </c>
      <c r="I50" s="185">
        <v>98</v>
      </c>
      <c r="J50" s="141">
        <f t="shared" si="0"/>
        <v>3.69</v>
      </c>
      <c r="K50" s="141">
        <f t="shared" si="1"/>
        <v>361.62</v>
      </c>
      <c r="L50" s="200">
        <f t="shared" si="2"/>
        <v>0.89972899728997291</v>
      </c>
      <c r="M50" s="141">
        <f t="shared" si="3"/>
        <v>0.37</v>
      </c>
      <c r="N50" s="141">
        <f t="shared" si="4"/>
        <v>36.26</v>
      </c>
      <c r="O50" s="140" t="s">
        <v>194</v>
      </c>
      <c r="P50" s="185">
        <v>1</v>
      </c>
      <c r="Q50" s="260">
        <f t="shared" si="5"/>
        <v>19</v>
      </c>
      <c r="R50" s="247">
        <v>20</v>
      </c>
      <c r="S50" s="242">
        <v>19.02</v>
      </c>
      <c r="T50">
        <v>0</v>
      </c>
    </row>
    <row r="51" spans="1:20" ht="79.5" thickBot="1" x14ac:dyDescent="0.3">
      <c r="A51" s="137">
        <v>33</v>
      </c>
      <c r="B51" s="185" t="s">
        <v>495</v>
      </c>
      <c r="C51" s="185" t="s">
        <v>122</v>
      </c>
      <c r="D51" s="185" t="s">
        <v>158</v>
      </c>
      <c r="E51" s="185" t="s">
        <v>158</v>
      </c>
      <c r="F51" s="185">
        <v>6110209900</v>
      </c>
      <c r="G51" s="185" t="s">
        <v>137</v>
      </c>
      <c r="H51" s="185" t="s">
        <v>92</v>
      </c>
      <c r="I51" s="185">
        <v>2</v>
      </c>
      <c r="J51" s="141">
        <f t="shared" si="0"/>
        <v>4.0299999999999994</v>
      </c>
      <c r="K51" s="141">
        <f t="shared" si="1"/>
        <v>8.06</v>
      </c>
      <c r="L51" s="200">
        <f t="shared" si="2"/>
        <v>0.90074441687344908</v>
      </c>
      <c r="M51" s="141">
        <f t="shared" si="3"/>
        <v>0.4</v>
      </c>
      <c r="N51" s="141">
        <f t="shared" si="4"/>
        <v>0.8</v>
      </c>
      <c r="O51" s="140" t="s">
        <v>194</v>
      </c>
      <c r="P51" s="185" t="s">
        <v>108</v>
      </c>
      <c r="Q51" s="260">
        <f t="shared" si="5"/>
        <v>0.76</v>
      </c>
      <c r="R51" s="247">
        <v>0.8</v>
      </c>
      <c r="S51" s="243">
        <v>10.59</v>
      </c>
      <c r="T51">
        <v>0</v>
      </c>
    </row>
    <row r="52" spans="1:20" ht="95.25" thickBot="1" x14ac:dyDescent="0.3">
      <c r="A52" s="137">
        <v>34</v>
      </c>
      <c r="B52" s="185" t="s">
        <v>499</v>
      </c>
      <c r="C52" s="185" t="s">
        <v>122</v>
      </c>
      <c r="D52" s="185" t="s">
        <v>158</v>
      </c>
      <c r="E52" s="185" t="s">
        <v>158</v>
      </c>
      <c r="F52" s="185">
        <v>6110209900</v>
      </c>
      <c r="G52" s="185" t="s">
        <v>132</v>
      </c>
      <c r="H52" s="185" t="s">
        <v>92</v>
      </c>
      <c r="I52" s="185">
        <v>2</v>
      </c>
      <c r="J52" s="141">
        <f t="shared" si="0"/>
        <v>9.0399999999999991</v>
      </c>
      <c r="K52" s="141">
        <f t="shared" si="1"/>
        <v>18.079999999999998</v>
      </c>
      <c r="L52" s="200">
        <f t="shared" si="2"/>
        <v>0.90044247787610621</v>
      </c>
      <c r="M52" s="141">
        <f t="shared" si="3"/>
        <v>0.9</v>
      </c>
      <c r="N52" s="141">
        <f t="shared" si="4"/>
        <v>1.8</v>
      </c>
      <c r="O52" s="140" t="s">
        <v>194</v>
      </c>
      <c r="P52" s="185" t="s">
        <v>108</v>
      </c>
      <c r="Q52" s="260">
        <f t="shared" si="5"/>
        <v>0.95</v>
      </c>
      <c r="R52" s="247">
        <v>1</v>
      </c>
      <c r="S52" s="242">
        <v>19.02</v>
      </c>
      <c r="T52">
        <v>0</v>
      </c>
    </row>
    <row r="53" spans="1:20" ht="95.25" thickBot="1" x14ac:dyDescent="0.3">
      <c r="A53" s="137">
        <v>35</v>
      </c>
      <c r="B53" s="185" t="s">
        <v>497</v>
      </c>
      <c r="C53" s="185" t="s">
        <v>122</v>
      </c>
      <c r="D53" s="185" t="s">
        <v>158</v>
      </c>
      <c r="E53" s="185" t="s">
        <v>158</v>
      </c>
      <c r="F53" s="185">
        <v>6110209900</v>
      </c>
      <c r="G53" s="185" t="s">
        <v>132</v>
      </c>
      <c r="H53" s="185" t="s">
        <v>92</v>
      </c>
      <c r="I53" s="185">
        <v>4</v>
      </c>
      <c r="J53" s="141">
        <f t="shared" si="0"/>
        <v>4.5199999999999996</v>
      </c>
      <c r="K53" s="141">
        <f t="shared" si="1"/>
        <v>18.079999999999998</v>
      </c>
      <c r="L53" s="200">
        <f t="shared" si="2"/>
        <v>0.90044247787610621</v>
      </c>
      <c r="M53" s="141">
        <f t="shared" si="3"/>
        <v>0.45</v>
      </c>
      <c r="N53" s="141">
        <f t="shared" si="4"/>
        <v>1.8</v>
      </c>
      <c r="O53" s="140" t="s">
        <v>194</v>
      </c>
      <c r="P53" s="185" t="s">
        <v>108</v>
      </c>
      <c r="Q53" s="260">
        <f t="shared" si="5"/>
        <v>0.95</v>
      </c>
      <c r="R53" s="247">
        <v>1</v>
      </c>
      <c r="S53" s="243">
        <v>19.02</v>
      </c>
      <c r="T53">
        <v>0</v>
      </c>
    </row>
    <row r="54" spans="1:20" ht="95.25" thickBot="1" x14ac:dyDescent="0.3">
      <c r="A54" s="137">
        <v>36</v>
      </c>
      <c r="B54" s="185" t="s">
        <v>497</v>
      </c>
      <c r="C54" s="185" t="s">
        <v>122</v>
      </c>
      <c r="D54" s="185" t="s">
        <v>158</v>
      </c>
      <c r="E54" s="185" t="s">
        <v>158</v>
      </c>
      <c r="F54" s="185">
        <v>6110209900</v>
      </c>
      <c r="G54" s="185" t="s">
        <v>132</v>
      </c>
      <c r="H54" s="185" t="s">
        <v>92</v>
      </c>
      <c r="I54" s="185">
        <v>5</v>
      </c>
      <c r="J54" s="141">
        <f t="shared" si="0"/>
        <v>7.2299999999999995</v>
      </c>
      <c r="K54" s="141">
        <f t="shared" si="1"/>
        <v>36.15</v>
      </c>
      <c r="L54" s="200">
        <f t="shared" si="2"/>
        <v>0.90041493775933612</v>
      </c>
      <c r="M54" s="141">
        <f t="shared" si="3"/>
        <v>0.72</v>
      </c>
      <c r="N54" s="141">
        <f t="shared" si="4"/>
        <v>3.6</v>
      </c>
      <c r="O54" s="140" t="s">
        <v>194</v>
      </c>
      <c r="P54" s="185" t="s">
        <v>108</v>
      </c>
      <c r="Q54" s="260">
        <f t="shared" si="5"/>
        <v>1.9</v>
      </c>
      <c r="R54" s="247">
        <v>2</v>
      </c>
      <c r="S54" s="242">
        <v>19.02</v>
      </c>
      <c r="T54">
        <v>0</v>
      </c>
    </row>
    <row r="55" spans="1:20" ht="95.25" thickBot="1" x14ac:dyDescent="0.3">
      <c r="A55" s="137">
        <v>37</v>
      </c>
      <c r="B55" s="185" t="s">
        <v>500</v>
      </c>
      <c r="C55" s="185" t="s">
        <v>122</v>
      </c>
      <c r="D55" s="185" t="s">
        <v>173</v>
      </c>
      <c r="E55" s="185" t="s">
        <v>173</v>
      </c>
      <c r="F55" s="185">
        <v>6110209900</v>
      </c>
      <c r="G55" s="185" t="s">
        <v>131</v>
      </c>
      <c r="H55" s="185" t="s">
        <v>92</v>
      </c>
      <c r="I55" s="185">
        <v>5</v>
      </c>
      <c r="J55" s="141">
        <f t="shared" si="0"/>
        <v>7.2299999999999995</v>
      </c>
      <c r="K55" s="141">
        <f t="shared" si="1"/>
        <v>36.15</v>
      </c>
      <c r="L55" s="200">
        <f t="shared" si="2"/>
        <v>0.90041493775933612</v>
      </c>
      <c r="M55" s="141">
        <f t="shared" si="3"/>
        <v>0.72</v>
      </c>
      <c r="N55" s="141">
        <f t="shared" si="4"/>
        <v>3.6</v>
      </c>
      <c r="O55" s="140" t="s">
        <v>194</v>
      </c>
      <c r="P55" s="185" t="s">
        <v>108</v>
      </c>
      <c r="Q55" s="260">
        <f t="shared" si="5"/>
        <v>1.9</v>
      </c>
      <c r="R55" s="247">
        <v>2</v>
      </c>
      <c r="S55" s="243">
        <v>19.02</v>
      </c>
      <c r="T55">
        <v>0</v>
      </c>
    </row>
    <row r="56" spans="1:20" ht="95.25" thickBot="1" x14ac:dyDescent="0.3">
      <c r="A56" s="137">
        <v>38</v>
      </c>
      <c r="B56" s="185" t="s">
        <v>500</v>
      </c>
      <c r="C56" s="185" t="s">
        <v>122</v>
      </c>
      <c r="D56" s="185" t="s">
        <v>173</v>
      </c>
      <c r="E56" s="185" t="s">
        <v>173</v>
      </c>
      <c r="F56" s="185">
        <v>6110209900</v>
      </c>
      <c r="G56" s="185" t="s">
        <v>131</v>
      </c>
      <c r="H56" s="185" t="s">
        <v>92</v>
      </c>
      <c r="I56" s="185">
        <v>8</v>
      </c>
      <c r="J56" s="141">
        <f t="shared" si="0"/>
        <v>6.7799999999999994</v>
      </c>
      <c r="K56" s="141">
        <f t="shared" si="1"/>
        <v>54.24</v>
      </c>
      <c r="L56" s="200">
        <f t="shared" si="2"/>
        <v>0.89970501474926257</v>
      </c>
      <c r="M56" s="141">
        <f t="shared" si="3"/>
        <v>0.68</v>
      </c>
      <c r="N56" s="141">
        <f t="shared" si="4"/>
        <v>5.44</v>
      </c>
      <c r="O56" s="140" t="s">
        <v>194</v>
      </c>
      <c r="P56" s="185" t="s">
        <v>108</v>
      </c>
      <c r="Q56" s="260">
        <f t="shared" si="5"/>
        <v>2.85</v>
      </c>
      <c r="R56" s="247">
        <v>3</v>
      </c>
      <c r="S56" s="242">
        <v>19.02</v>
      </c>
      <c r="T56">
        <v>0</v>
      </c>
    </row>
    <row r="57" spans="1:20" ht="79.5" thickBot="1" x14ac:dyDescent="0.3">
      <c r="A57" s="137">
        <v>39</v>
      </c>
      <c r="B57" s="185" t="s">
        <v>495</v>
      </c>
      <c r="C57" s="185" t="s">
        <v>122</v>
      </c>
      <c r="D57" s="185" t="s">
        <v>134</v>
      </c>
      <c r="E57" s="185" t="s">
        <v>134</v>
      </c>
      <c r="F57" s="185">
        <v>6110209900</v>
      </c>
      <c r="G57" s="185" t="s">
        <v>131</v>
      </c>
      <c r="H57" s="185" t="s">
        <v>92</v>
      </c>
      <c r="I57" s="185">
        <v>3</v>
      </c>
      <c r="J57" s="141">
        <f t="shared" si="0"/>
        <v>6.0299999999999994</v>
      </c>
      <c r="K57" s="141">
        <f t="shared" si="1"/>
        <v>18.09</v>
      </c>
      <c r="L57" s="200">
        <f t="shared" si="2"/>
        <v>0.90049751243781095</v>
      </c>
      <c r="M57" s="141">
        <f t="shared" si="3"/>
        <v>0.6</v>
      </c>
      <c r="N57" s="141">
        <f t="shared" si="4"/>
        <v>1.8</v>
      </c>
      <c r="O57" s="140" t="s">
        <v>194</v>
      </c>
      <c r="P57" s="185" t="s">
        <v>108</v>
      </c>
      <c r="Q57" s="260">
        <f t="shared" si="5"/>
        <v>0.95</v>
      </c>
      <c r="R57" s="247">
        <v>1</v>
      </c>
      <c r="S57" s="243">
        <v>19.02</v>
      </c>
      <c r="T57">
        <v>0</v>
      </c>
    </row>
    <row r="58" spans="1:20" ht="79.5" thickBot="1" x14ac:dyDescent="0.3">
      <c r="A58" s="137">
        <v>40</v>
      </c>
      <c r="B58" s="185" t="s">
        <v>501</v>
      </c>
      <c r="C58" s="185" t="s">
        <v>122</v>
      </c>
      <c r="D58" s="185" t="s">
        <v>173</v>
      </c>
      <c r="E58" s="185" t="s">
        <v>173</v>
      </c>
      <c r="F58" s="185">
        <v>6110209900</v>
      </c>
      <c r="G58" s="185" t="s">
        <v>131</v>
      </c>
      <c r="H58" s="185" t="s">
        <v>92</v>
      </c>
      <c r="I58" s="185">
        <v>1</v>
      </c>
      <c r="J58" s="141">
        <f t="shared" si="0"/>
        <v>5.52</v>
      </c>
      <c r="K58" s="141">
        <f t="shared" si="1"/>
        <v>5.52</v>
      </c>
      <c r="L58" s="200">
        <f t="shared" si="2"/>
        <v>0.90036231884057971</v>
      </c>
      <c r="M58" s="141">
        <f t="shared" si="3"/>
        <v>0.55000000000000004</v>
      </c>
      <c r="N58" s="141">
        <f t="shared" si="4"/>
        <v>0.55000000000000004</v>
      </c>
      <c r="O58" s="140" t="s">
        <v>194</v>
      </c>
      <c r="P58" s="185" t="s">
        <v>108</v>
      </c>
      <c r="Q58" s="260">
        <f t="shared" si="5"/>
        <v>0.29000000000000004</v>
      </c>
      <c r="R58" s="247">
        <v>0.3</v>
      </c>
      <c r="S58" s="242">
        <v>19.02</v>
      </c>
      <c r="T58">
        <v>0</v>
      </c>
    </row>
    <row r="59" spans="1:20" ht="95.25" thickBot="1" x14ac:dyDescent="0.3">
      <c r="A59" s="137">
        <v>41</v>
      </c>
      <c r="B59" s="185" t="s">
        <v>497</v>
      </c>
      <c r="C59" s="185" t="s">
        <v>122</v>
      </c>
      <c r="D59" s="185" t="s">
        <v>173</v>
      </c>
      <c r="E59" s="185" t="s">
        <v>173</v>
      </c>
      <c r="F59" s="185">
        <v>6110209900</v>
      </c>
      <c r="G59" s="185" t="s">
        <v>131</v>
      </c>
      <c r="H59" s="185" t="s">
        <v>92</v>
      </c>
      <c r="I59" s="185">
        <v>2</v>
      </c>
      <c r="J59" s="141">
        <f t="shared" si="0"/>
        <v>4.5699999999999994</v>
      </c>
      <c r="K59" s="141">
        <f t="shared" si="1"/>
        <v>9.14</v>
      </c>
      <c r="L59" s="200">
        <f t="shared" si="2"/>
        <v>0.89934354485776802</v>
      </c>
      <c r="M59" s="141">
        <f t="shared" si="3"/>
        <v>0.46</v>
      </c>
      <c r="N59" s="141">
        <f t="shared" si="4"/>
        <v>0.92</v>
      </c>
      <c r="O59" s="140" t="s">
        <v>194</v>
      </c>
      <c r="P59" s="185" t="s">
        <v>108</v>
      </c>
      <c r="Q59" s="260">
        <f t="shared" si="5"/>
        <v>0.48</v>
      </c>
      <c r="R59" s="247">
        <v>0.5</v>
      </c>
      <c r="S59" s="243">
        <v>19.02</v>
      </c>
      <c r="T59">
        <v>0</v>
      </c>
    </row>
    <row r="60" spans="1:20" ht="79.5" thickBot="1" x14ac:dyDescent="0.3">
      <c r="A60" s="137">
        <v>42</v>
      </c>
      <c r="B60" s="185" t="s">
        <v>495</v>
      </c>
      <c r="C60" s="185" t="s">
        <v>122</v>
      </c>
      <c r="D60" s="185" t="s">
        <v>173</v>
      </c>
      <c r="E60" s="185" t="s">
        <v>173</v>
      </c>
      <c r="F60" s="185">
        <v>6110209900</v>
      </c>
      <c r="G60" s="185" t="s">
        <v>131</v>
      </c>
      <c r="H60" s="185" t="s">
        <v>92</v>
      </c>
      <c r="I60" s="185">
        <v>4</v>
      </c>
      <c r="J60" s="141">
        <f t="shared" si="0"/>
        <v>4.5199999999999996</v>
      </c>
      <c r="K60" s="141">
        <f t="shared" si="1"/>
        <v>18.079999999999998</v>
      </c>
      <c r="L60" s="200">
        <f t="shared" si="2"/>
        <v>0.90044247787610621</v>
      </c>
      <c r="M60" s="141">
        <f t="shared" si="3"/>
        <v>0.45</v>
      </c>
      <c r="N60" s="141">
        <f t="shared" si="4"/>
        <v>1.8</v>
      </c>
      <c r="O60" s="140" t="s">
        <v>194</v>
      </c>
      <c r="P60" s="185" t="s">
        <v>108</v>
      </c>
      <c r="Q60" s="260">
        <f t="shared" si="5"/>
        <v>0.95</v>
      </c>
      <c r="R60" s="247">
        <v>1</v>
      </c>
      <c r="S60" s="242">
        <v>19.02</v>
      </c>
      <c r="T60">
        <v>0</v>
      </c>
    </row>
    <row r="61" spans="1:20" ht="95.25" thickBot="1" x14ac:dyDescent="0.3">
      <c r="A61" s="137">
        <v>43</v>
      </c>
      <c r="B61" s="185" t="s">
        <v>497</v>
      </c>
      <c r="C61" s="185" t="s">
        <v>122</v>
      </c>
      <c r="D61" s="185" t="s">
        <v>173</v>
      </c>
      <c r="E61" s="185" t="s">
        <v>173</v>
      </c>
      <c r="F61" s="185">
        <v>6110209900</v>
      </c>
      <c r="G61" s="185" t="s">
        <v>131</v>
      </c>
      <c r="H61" s="185" t="s">
        <v>92</v>
      </c>
      <c r="I61" s="185">
        <v>5</v>
      </c>
      <c r="J61" s="141">
        <f t="shared" si="0"/>
        <v>6.17</v>
      </c>
      <c r="K61" s="141">
        <f t="shared" si="1"/>
        <v>30.85</v>
      </c>
      <c r="L61" s="200">
        <f t="shared" si="2"/>
        <v>0.89951377633711505</v>
      </c>
      <c r="M61" s="141">
        <f t="shared" si="3"/>
        <v>0.62</v>
      </c>
      <c r="N61" s="141">
        <f t="shared" si="4"/>
        <v>3.1</v>
      </c>
      <c r="O61" s="140" t="s">
        <v>194</v>
      </c>
      <c r="P61" s="185" t="s">
        <v>108</v>
      </c>
      <c r="Q61" s="260">
        <f t="shared" si="5"/>
        <v>1.62</v>
      </c>
      <c r="R61" s="247">
        <v>1.7</v>
      </c>
      <c r="S61" s="243">
        <v>19.02</v>
      </c>
      <c r="T61">
        <v>0</v>
      </c>
    </row>
    <row r="62" spans="1:20" ht="95.25" thickBot="1" x14ac:dyDescent="0.3">
      <c r="A62" s="137">
        <v>44</v>
      </c>
      <c r="B62" s="185" t="s">
        <v>497</v>
      </c>
      <c r="C62" s="185" t="s">
        <v>122</v>
      </c>
      <c r="D62" s="185" t="s">
        <v>173</v>
      </c>
      <c r="E62" s="185" t="s">
        <v>173</v>
      </c>
      <c r="F62" s="185">
        <v>6110209900</v>
      </c>
      <c r="G62" s="185" t="s">
        <v>131</v>
      </c>
      <c r="H62" s="185" t="s">
        <v>92</v>
      </c>
      <c r="I62" s="185">
        <v>5</v>
      </c>
      <c r="J62" s="141">
        <f t="shared" si="0"/>
        <v>7.2299999999999995</v>
      </c>
      <c r="K62" s="141">
        <f t="shared" si="1"/>
        <v>36.15</v>
      </c>
      <c r="L62" s="200">
        <f t="shared" si="2"/>
        <v>0.90041493775933612</v>
      </c>
      <c r="M62" s="141">
        <f t="shared" si="3"/>
        <v>0.72</v>
      </c>
      <c r="N62" s="141">
        <f t="shared" si="4"/>
        <v>3.6</v>
      </c>
      <c r="O62" s="140" t="s">
        <v>194</v>
      </c>
      <c r="P62" s="185" t="s">
        <v>108</v>
      </c>
      <c r="Q62" s="260">
        <f t="shared" si="5"/>
        <v>1.9</v>
      </c>
      <c r="R62" s="247">
        <v>2</v>
      </c>
      <c r="S62" s="242">
        <v>19.02</v>
      </c>
      <c r="T62">
        <v>0</v>
      </c>
    </row>
    <row r="63" spans="1:20" ht="79.5" thickBot="1" x14ac:dyDescent="0.3">
      <c r="A63" s="137">
        <v>45</v>
      </c>
      <c r="B63" s="185" t="s">
        <v>495</v>
      </c>
      <c r="C63" s="185" t="s">
        <v>122</v>
      </c>
      <c r="D63" s="185" t="s">
        <v>143</v>
      </c>
      <c r="E63" s="185" t="s">
        <v>143</v>
      </c>
      <c r="F63" s="185">
        <v>6110209900</v>
      </c>
      <c r="G63" s="185" t="s">
        <v>131</v>
      </c>
      <c r="H63" s="185" t="s">
        <v>92</v>
      </c>
      <c r="I63" s="185">
        <v>15</v>
      </c>
      <c r="J63" s="141">
        <f t="shared" si="0"/>
        <v>4.8199999999999994</v>
      </c>
      <c r="K63" s="141">
        <f t="shared" si="1"/>
        <v>72.3</v>
      </c>
      <c r="L63" s="200">
        <f t="shared" si="2"/>
        <v>0.90041493775933612</v>
      </c>
      <c r="M63" s="141">
        <f t="shared" si="3"/>
        <v>0.48</v>
      </c>
      <c r="N63" s="141">
        <f t="shared" si="4"/>
        <v>7.2</v>
      </c>
      <c r="O63" s="140" t="s">
        <v>194</v>
      </c>
      <c r="P63" s="185" t="s">
        <v>108</v>
      </c>
      <c r="Q63" s="260">
        <f t="shared" si="5"/>
        <v>3.8</v>
      </c>
      <c r="R63" s="247">
        <v>4</v>
      </c>
      <c r="S63" s="243">
        <v>19.02</v>
      </c>
      <c r="T63">
        <v>0</v>
      </c>
    </row>
    <row r="64" spans="1:20" ht="95.25" thickBot="1" x14ac:dyDescent="0.3">
      <c r="A64" s="137">
        <v>46</v>
      </c>
      <c r="B64" s="185" t="s">
        <v>497</v>
      </c>
      <c r="C64" s="185" t="s">
        <v>122</v>
      </c>
      <c r="D64" s="185" t="s">
        <v>184</v>
      </c>
      <c r="E64" s="185" t="s">
        <v>184</v>
      </c>
      <c r="F64" s="185">
        <v>6110209900</v>
      </c>
      <c r="G64" s="185" t="s">
        <v>132</v>
      </c>
      <c r="H64" s="185" t="s">
        <v>92</v>
      </c>
      <c r="I64" s="185">
        <v>2</v>
      </c>
      <c r="J64" s="141">
        <f t="shared" si="0"/>
        <v>4.5699999999999994</v>
      </c>
      <c r="K64" s="141">
        <f t="shared" si="1"/>
        <v>9.14</v>
      </c>
      <c r="L64" s="200">
        <f t="shared" si="2"/>
        <v>0.89934354485776802</v>
      </c>
      <c r="M64" s="141">
        <f t="shared" si="3"/>
        <v>0.46</v>
      </c>
      <c r="N64" s="141">
        <f t="shared" si="4"/>
        <v>0.92</v>
      </c>
      <c r="O64" s="140" t="s">
        <v>194</v>
      </c>
      <c r="P64" s="185" t="s">
        <v>108</v>
      </c>
      <c r="Q64" s="260">
        <f t="shared" si="5"/>
        <v>0.48</v>
      </c>
      <c r="R64" s="247">
        <v>0.5</v>
      </c>
      <c r="S64" s="242">
        <v>19.02</v>
      </c>
      <c r="T64">
        <v>0</v>
      </c>
    </row>
    <row r="65" spans="1:20" ht="79.5" thickBot="1" x14ac:dyDescent="0.3">
      <c r="A65" s="137">
        <v>47</v>
      </c>
      <c r="B65" s="185" t="s">
        <v>495</v>
      </c>
      <c r="C65" s="185" t="s">
        <v>122</v>
      </c>
      <c r="D65" s="185" t="s">
        <v>184</v>
      </c>
      <c r="E65" s="185" t="s">
        <v>184</v>
      </c>
      <c r="F65" s="185">
        <v>6110209900</v>
      </c>
      <c r="G65" s="185" t="s">
        <v>132</v>
      </c>
      <c r="H65" s="185" t="s">
        <v>92</v>
      </c>
      <c r="I65" s="185">
        <v>3</v>
      </c>
      <c r="J65" s="141">
        <f t="shared" si="0"/>
        <v>6.0299999999999994</v>
      </c>
      <c r="K65" s="141">
        <f t="shared" si="1"/>
        <v>18.09</v>
      </c>
      <c r="L65" s="200">
        <f t="shared" si="2"/>
        <v>0.90049751243781095</v>
      </c>
      <c r="M65" s="141">
        <f t="shared" si="3"/>
        <v>0.6</v>
      </c>
      <c r="N65" s="141">
        <f t="shared" si="4"/>
        <v>1.8</v>
      </c>
      <c r="O65" s="140" t="s">
        <v>194</v>
      </c>
      <c r="P65" s="185" t="s">
        <v>108</v>
      </c>
      <c r="Q65" s="260">
        <f t="shared" si="5"/>
        <v>0.95</v>
      </c>
      <c r="R65" s="247">
        <v>1</v>
      </c>
      <c r="S65" s="243">
        <v>19.02</v>
      </c>
      <c r="T65">
        <v>0</v>
      </c>
    </row>
    <row r="66" spans="1:20" ht="111" thickBot="1" x14ac:dyDescent="0.3">
      <c r="A66" s="137">
        <v>48</v>
      </c>
      <c r="B66" s="185" t="s">
        <v>502</v>
      </c>
      <c r="C66" s="185" t="s">
        <v>122</v>
      </c>
      <c r="D66" s="185" t="s">
        <v>143</v>
      </c>
      <c r="E66" s="185" t="s">
        <v>143</v>
      </c>
      <c r="F66" s="185">
        <v>6110209900</v>
      </c>
      <c r="G66" s="185" t="s">
        <v>131</v>
      </c>
      <c r="H66" s="185" t="s">
        <v>92</v>
      </c>
      <c r="I66" s="185">
        <v>120</v>
      </c>
      <c r="J66" s="141">
        <f t="shared" si="0"/>
        <v>5.7</v>
      </c>
      <c r="K66" s="141">
        <f t="shared" si="1"/>
        <v>684</v>
      </c>
      <c r="L66" s="200">
        <f t="shared" si="2"/>
        <v>0.9</v>
      </c>
      <c r="M66" s="141">
        <f t="shared" si="3"/>
        <v>0.56999999999999995</v>
      </c>
      <c r="N66" s="141">
        <f t="shared" si="4"/>
        <v>68.400000000000006</v>
      </c>
      <c r="O66" s="140" t="s">
        <v>194</v>
      </c>
      <c r="P66" s="185">
        <v>2</v>
      </c>
      <c r="Q66" s="260">
        <f t="shared" si="5"/>
        <v>35.909999999999997</v>
      </c>
      <c r="R66" s="247">
        <v>37.799999999999997</v>
      </c>
      <c r="S66" s="242">
        <v>19.02</v>
      </c>
      <c r="T66">
        <v>0</v>
      </c>
    </row>
    <row r="67" spans="1:20" ht="95.25" thickBot="1" x14ac:dyDescent="0.3">
      <c r="A67" s="137">
        <v>49</v>
      </c>
      <c r="B67" s="185" t="s">
        <v>503</v>
      </c>
      <c r="C67" s="185" t="s">
        <v>122</v>
      </c>
      <c r="D67" s="185" t="s">
        <v>143</v>
      </c>
      <c r="E67" s="185" t="s">
        <v>143</v>
      </c>
      <c r="F67" s="185">
        <v>6110209900</v>
      </c>
      <c r="G67" s="185" t="s">
        <v>131</v>
      </c>
      <c r="H67" s="185" t="s">
        <v>92</v>
      </c>
      <c r="I67" s="185">
        <v>60</v>
      </c>
      <c r="J67" s="141">
        <f t="shared" si="0"/>
        <v>4.5199999999999996</v>
      </c>
      <c r="K67" s="141">
        <f t="shared" si="1"/>
        <v>271.2</v>
      </c>
      <c r="L67" s="200">
        <f t="shared" si="2"/>
        <v>0.90044247787610621</v>
      </c>
      <c r="M67" s="141">
        <f t="shared" si="3"/>
        <v>0.45</v>
      </c>
      <c r="N67" s="141">
        <f t="shared" si="4"/>
        <v>27</v>
      </c>
      <c r="O67" s="140" t="s">
        <v>194</v>
      </c>
      <c r="P67" s="185">
        <v>1</v>
      </c>
      <c r="Q67" s="260">
        <f t="shared" si="5"/>
        <v>14.25</v>
      </c>
      <c r="R67" s="247">
        <v>15</v>
      </c>
      <c r="S67" s="243">
        <v>19.02</v>
      </c>
      <c r="T67">
        <v>0</v>
      </c>
    </row>
    <row r="68" spans="1:20" ht="95.25" thickBot="1" x14ac:dyDescent="0.3">
      <c r="A68" s="137">
        <v>50</v>
      </c>
      <c r="B68" s="185" t="s">
        <v>504</v>
      </c>
      <c r="C68" s="185" t="s">
        <v>122</v>
      </c>
      <c r="D68" s="185" t="s">
        <v>158</v>
      </c>
      <c r="E68" s="185" t="s">
        <v>158</v>
      </c>
      <c r="F68" s="185">
        <v>6110209900</v>
      </c>
      <c r="G68" s="185" t="s">
        <v>137</v>
      </c>
      <c r="H68" s="185" t="s">
        <v>92</v>
      </c>
      <c r="I68" s="185">
        <v>24</v>
      </c>
      <c r="J68" s="141">
        <f t="shared" si="0"/>
        <v>4.95</v>
      </c>
      <c r="K68" s="141">
        <f t="shared" si="1"/>
        <v>118.8</v>
      </c>
      <c r="L68" s="200">
        <f t="shared" si="2"/>
        <v>0.89898989898989901</v>
      </c>
      <c r="M68" s="141">
        <f t="shared" si="3"/>
        <v>0.5</v>
      </c>
      <c r="N68" s="141">
        <f t="shared" si="4"/>
        <v>12</v>
      </c>
      <c r="O68" s="140" t="s">
        <v>194</v>
      </c>
      <c r="P68" s="185">
        <v>1</v>
      </c>
      <c r="Q68" s="260">
        <f t="shared" si="5"/>
        <v>11.21</v>
      </c>
      <c r="R68" s="247">
        <v>11.8</v>
      </c>
      <c r="S68" s="242">
        <v>10.59</v>
      </c>
      <c r="T68">
        <v>0</v>
      </c>
    </row>
    <row r="69" spans="1:20" ht="95.25" thickBot="1" x14ac:dyDescent="0.3">
      <c r="A69" s="137">
        <v>51</v>
      </c>
      <c r="B69" s="185" t="s">
        <v>497</v>
      </c>
      <c r="C69" s="185" t="s">
        <v>122</v>
      </c>
      <c r="D69" s="185" t="s">
        <v>159</v>
      </c>
      <c r="E69" s="185" t="s">
        <v>159</v>
      </c>
      <c r="F69" s="185">
        <v>6110209900</v>
      </c>
      <c r="G69" s="185" t="s">
        <v>131</v>
      </c>
      <c r="H69" s="185" t="s">
        <v>92</v>
      </c>
      <c r="I69" s="185">
        <v>3</v>
      </c>
      <c r="J69" s="141">
        <f t="shared" si="0"/>
        <v>6.0299999999999994</v>
      </c>
      <c r="K69" s="141">
        <f t="shared" si="1"/>
        <v>18.09</v>
      </c>
      <c r="L69" s="200">
        <f t="shared" si="2"/>
        <v>0.90049751243781095</v>
      </c>
      <c r="M69" s="141">
        <f t="shared" si="3"/>
        <v>0.6</v>
      </c>
      <c r="N69" s="141">
        <f t="shared" si="4"/>
        <v>1.8</v>
      </c>
      <c r="O69" s="140" t="s">
        <v>194</v>
      </c>
      <c r="P69" s="185" t="s">
        <v>108</v>
      </c>
      <c r="Q69" s="260">
        <f t="shared" si="5"/>
        <v>0.95</v>
      </c>
      <c r="R69" s="247">
        <v>1</v>
      </c>
      <c r="S69" s="243">
        <v>19.02</v>
      </c>
      <c r="T69">
        <v>0</v>
      </c>
    </row>
    <row r="70" spans="1:20" ht="95.25" thickBot="1" x14ac:dyDescent="0.3">
      <c r="A70" s="137">
        <v>52</v>
      </c>
      <c r="B70" s="185" t="s">
        <v>505</v>
      </c>
      <c r="C70" s="185" t="s">
        <v>122</v>
      </c>
      <c r="D70" s="185" t="s">
        <v>134</v>
      </c>
      <c r="E70" s="185" t="s">
        <v>134</v>
      </c>
      <c r="F70" s="185">
        <v>6110209900</v>
      </c>
      <c r="G70" s="185" t="s">
        <v>131</v>
      </c>
      <c r="H70" s="185" t="s">
        <v>92</v>
      </c>
      <c r="I70" s="185">
        <v>5</v>
      </c>
      <c r="J70" s="141">
        <f t="shared" si="0"/>
        <v>3.6199999999999997</v>
      </c>
      <c r="K70" s="141">
        <f t="shared" si="1"/>
        <v>18.100000000000001</v>
      </c>
      <c r="L70" s="200">
        <f t="shared" si="2"/>
        <v>0.90055248618784534</v>
      </c>
      <c r="M70" s="141">
        <f t="shared" si="3"/>
        <v>0.36</v>
      </c>
      <c r="N70" s="141">
        <f t="shared" si="4"/>
        <v>1.8</v>
      </c>
      <c r="O70" s="140" t="s">
        <v>194</v>
      </c>
      <c r="P70" s="185" t="s">
        <v>108</v>
      </c>
      <c r="Q70" s="260">
        <f t="shared" si="5"/>
        <v>0.95</v>
      </c>
      <c r="R70" s="247">
        <v>1</v>
      </c>
      <c r="S70" s="242">
        <v>19.02</v>
      </c>
      <c r="T70">
        <v>0</v>
      </c>
    </row>
    <row r="71" spans="1:20" ht="79.5" thickBot="1" x14ac:dyDescent="0.3">
      <c r="A71" s="137">
        <v>53</v>
      </c>
      <c r="B71" s="185" t="s">
        <v>495</v>
      </c>
      <c r="C71" s="185" t="s">
        <v>122</v>
      </c>
      <c r="D71" s="185" t="s">
        <v>134</v>
      </c>
      <c r="E71" s="185" t="s">
        <v>134</v>
      </c>
      <c r="F71" s="185">
        <v>6110209900</v>
      </c>
      <c r="G71" s="185" t="s">
        <v>131</v>
      </c>
      <c r="H71" s="185" t="s">
        <v>92</v>
      </c>
      <c r="I71" s="185">
        <v>9</v>
      </c>
      <c r="J71" s="141">
        <f t="shared" si="0"/>
        <v>6.0299999999999994</v>
      </c>
      <c r="K71" s="141">
        <f t="shared" si="1"/>
        <v>54.27</v>
      </c>
      <c r="L71" s="200">
        <f t="shared" si="2"/>
        <v>0.90049751243781095</v>
      </c>
      <c r="M71" s="141">
        <f t="shared" si="3"/>
        <v>0.6</v>
      </c>
      <c r="N71" s="141">
        <f t="shared" si="4"/>
        <v>5.4</v>
      </c>
      <c r="O71" s="140" t="s">
        <v>194</v>
      </c>
      <c r="P71" s="185" t="s">
        <v>108</v>
      </c>
      <c r="Q71" s="260">
        <f t="shared" si="5"/>
        <v>2.85</v>
      </c>
      <c r="R71" s="247">
        <v>3</v>
      </c>
      <c r="S71" s="243">
        <v>19.02</v>
      </c>
      <c r="T71">
        <v>0</v>
      </c>
    </row>
    <row r="72" spans="1:20" ht="95.25" thickBot="1" x14ac:dyDescent="0.3">
      <c r="A72" s="137">
        <v>54</v>
      </c>
      <c r="B72" s="185" t="s">
        <v>506</v>
      </c>
      <c r="C72" s="185" t="s">
        <v>122</v>
      </c>
      <c r="D72" s="185" t="s">
        <v>134</v>
      </c>
      <c r="E72" s="185" t="s">
        <v>134</v>
      </c>
      <c r="F72" s="185">
        <v>6110209900</v>
      </c>
      <c r="G72" s="185" t="s">
        <v>131</v>
      </c>
      <c r="H72" s="185" t="s">
        <v>92</v>
      </c>
      <c r="I72" s="185">
        <v>14</v>
      </c>
      <c r="J72" s="141">
        <f t="shared" si="0"/>
        <v>6.46</v>
      </c>
      <c r="K72" s="141">
        <f t="shared" si="1"/>
        <v>90.44</v>
      </c>
      <c r="L72" s="200">
        <f t="shared" si="2"/>
        <v>0.89938080495356032</v>
      </c>
      <c r="M72" s="141">
        <f t="shared" si="3"/>
        <v>0.65</v>
      </c>
      <c r="N72" s="141">
        <f t="shared" si="4"/>
        <v>9.1</v>
      </c>
      <c r="O72" s="140" t="s">
        <v>194</v>
      </c>
      <c r="P72" s="185" t="s">
        <v>108</v>
      </c>
      <c r="Q72" s="260">
        <f t="shared" si="5"/>
        <v>4.75</v>
      </c>
      <c r="R72" s="247">
        <v>5</v>
      </c>
      <c r="S72" s="242">
        <v>19.02</v>
      </c>
      <c r="T72">
        <v>0</v>
      </c>
    </row>
    <row r="73" spans="1:20" ht="79.5" thickBot="1" x14ac:dyDescent="0.3">
      <c r="A73" s="137">
        <v>55</v>
      </c>
      <c r="B73" s="185" t="s">
        <v>495</v>
      </c>
      <c r="C73" s="185" t="s">
        <v>122</v>
      </c>
      <c r="D73" s="185" t="s">
        <v>158</v>
      </c>
      <c r="E73" s="185" t="s">
        <v>158</v>
      </c>
      <c r="F73" s="185">
        <v>6110209900</v>
      </c>
      <c r="G73" s="185" t="s">
        <v>137</v>
      </c>
      <c r="H73" s="185" t="s">
        <v>92</v>
      </c>
      <c r="I73" s="185">
        <v>3</v>
      </c>
      <c r="J73" s="141">
        <f t="shared" si="0"/>
        <v>5.05</v>
      </c>
      <c r="K73" s="141">
        <f t="shared" si="1"/>
        <v>15.15</v>
      </c>
      <c r="L73" s="200">
        <f t="shared" si="2"/>
        <v>0.89900990099009903</v>
      </c>
      <c r="M73" s="141">
        <f t="shared" si="3"/>
        <v>0.51</v>
      </c>
      <c r="N73" s="141">
        <f t="shared" si="4"/>
        <v>1.53</v>
      </c>
      <c r="O73" s="140" t="s">
        <v>194</v>
      </c>
      <c r="P73" s="185" t="s">
        <v>108</v>
      </c>
      <c r="Q73" s="260">
        <f t="shared" si="5"/>
        <v>1.43</v>
      </c>
      <c r="R73" s="247">
        <v>1.5</v>
      </c>
      <c r="S73" s="243">
        <v>10.59</v>
      </c>
      <c r="T73">
        <v>0</v>
      </c>
    </row>
    <row r="74" spans="1:20" ht="79.5" thickBot="1" x14ac:dyDescent="0.3">
      <c r="A74" s="137">
        <v>56</v>
      </c>
      <c r="B74" s="185" t="s">
        <v>495</v>
      </c>
      <c r="C74" s="185" t="s">
        <v>122</v>
      </c>
      <c r="D74" s="185" t="s">
        <v>158</v>
      </c>
      <c r="E74" s="185" t="s">
        <v>158</v>
      </c>
      <c r="F74" s="185">
        <v>6110209900</v>
      </c>
      <c r="G74" s="185" t="s">
        <v>137</v>
      </c>
      <c r="H74" s="185" t="s">
        <v>92</v>
      </c>
      <c r="I74" s="185">
        <v>3</v>
      </c>
      <c r="J74" s="141">
        <f t="shared" si="0"/>
        <v>5.05</v>
      </c>
      <c r="K74" s="141">
        <f t="shared" si="1"/>
        <v>15.15</v>
      </c>
      <c r="L74" s="200">
        <f t="shared" si="2"/>
        <v>0.89900990099009903</v>
      </c>
      <c r="M74" s="141">
        <f t="shared" si="3"/>
        <v>0.51</v>
      </c>
      <c r="N74" s="141">
        <f t="shared" si="4"/>
        <v>1.53</v>
      </c>
      <c r="O74" s="140" t="s">
        <v>194</v>
      </c>
      <c r="P74" s="185" t="s">
        <v>108</v>
      </c>
      <c r="Q74" s="260">
        <f t="shared" si="5"/>
        <v>1.43</v>
      </c>
      <c r="R74" s="247">
        <v>1.5</v>
      </c>
      <c r="S74" s="242">
        <v>10.59</v>
      </c>
      <c r="T74">
        <v>0</v>
      </c>
    </row>
    <row r="75" spans="1:20" ht="95.25" thickBot="1" x14ac:dyDescent="0.3">
      <c r="A75" s="137">
        <v>57</v>
      </c>
      <c r="B75" s="185" t="s">
        <v>497</v>
      </c>
      <c r="C75" s="185" t="s">
        <v>122</v>
      </c>
      <c r="D75" s="185" t="s">
        <v>158</v>
      </c>
      <c r="E75" s="185" t="s">
        <v>158</v>
      </c>
      <c r="F75" s="185">
        <v>6110209900</v>
      </c>
      <c r="G75" s="185" t="s">
        <v>137</v>
      </c>
      <c r="H75" s="185" t="s">
        <v>92</v>
      </c>
      <c r="I75" s="185">
        <v>4</v>
      </c>
      <c r="J75" s="141">
        <f t="shared" si="0"/>
        <v>5.04</v>
      </c>
      <c r="K75" s="141">
        <f t="shared" si="1"/>
        <v>20.16</v>
      </c>
      <c r="L75" s="200">
        <f t="shared" si="2"/>
        <v>0.90079365079365081</v>
      </c>
      <c r="M75" s="141">
        <f t="shared" si="3"/>
        <v>0.5</v>
      </c>
      <c r="N75" s="141">
        <f t="shared" si="4"/>
        <v>2</v>
      </c>
      <c r="O75" s="140" t="s">
        <v>194</v>
      </c>
      <c r="P75" s="185" t="s">
        <v>108</v>
      </c>
      <c r="Q75" s="260">
        <f t="shared" si="5"/>
        <v>1.9</v>
      </c>
      <c r="R75" s="247">
        <v>2</v>
      </c>
      <c r="S75" s="243">
        <v>10.59</v>
      </c>
      <c r="T75">
        <v>0</v>
      </c>
    </row>
    <row r="76" spans="1:20" ht="79.5" thickBot="1" x14ac:dyDescent="0.3">
      <c r="A76" s="137">
        <v>58</v>
      </c>
      <c r="B76" s="185" t="s">
        <v>495</v>
      </c>
      <c r="C76" s="185" t="s">
        <v>122</v>
      </c>
      <c r="D76" s="185" t="s">
        <v>158</v>
      </c>
      <c r="E76" s="185" t="s">
        <v>158</v>
      </c>
      <c r="F76" s="185">
        <v>6110209900</v>
      </c>
      <c r="G76" s="185" t="s">
        <v>137</v>
      </c>
      <c r="H76" s="185" t="s">
        <v>92</v>
      </c>
      <c r="I76" s="185">
        <v>15</v>
      </c>
      <c r="J76" s="141">
        <f t="shared" si="0"/>
        <v>4.7</v>
      </c>
      <c r="K76" s="141">
        <f t="shared" si="1"/>
        <v>70.5</v>
      </c>
      <c r="L76" s="200">
        <f t="shared" si="2"/>
        <v>0.9</v>
      </c>
      <c r="M76" s="141">
        <f t="shared" si="3"/>
        <v>0.47</v>
      </c>
      <c r="N76" s="141">
        <f t="shared" si="4"/>
        <v>7.05</v>
      </c>
      <c r="O76" s="140" t="s">
        <v>194</v>
      </c>
      <c r="P76" s="185" t="s">
        <v>108</v>
      </c>
      <c r="Q76" s="260">
        <f t="shared" si="5"/>
        <v>6.65</v>
      </c>
      <c r="R76" s="247">
        <v>7</v>
      </c>
      <c r="S76" s="242">
        <v>10.59</v>
      </c>
      <c r="T76">
        <v>0</v>
      </c>
    </row>
    <row r="77" spans="1:20" ht="95.25" thickBot="1" x14ac:dyDescent="0.3">
      <c r="A77" s="137">
        <v>59</v>
      </c>
      <c r="B77" s="185" t="s">
        <v>497</v>
      </c>
      <c r="C77" s="185" t="s">
        <v>122</v>
      </c>
      <c r="D77" s="185" t="s">
        <v>433</v>
      </c>
      <c r="E77" s="185" t="s">
        <v>433</v>
      </c>
      <c r="F77" s="185">
        <v>6110209900</v>
      </c>
      <c r="G77" s="185" t="s">
        <v>132</v>
      </c>
      <c r="H77" s="185" t="s">
        <v>92</v>
      </c>
      <c r="I77" s="185">
        <v>15</v>
      </c>
      <c r="J77" s="141">
        <f t="shared" si="0"/>
        <v>6.0299999999999994</v>
      </c>
      <c r="K77" s="141">
        <f t="shared" si="1"/>
        <v>90.45</v>
      </c>
      <c r="L77" s="200">
        <f t="shared" si="2"/>
        <v>0.90049751243781095</v>
      </c>
      <c r="M77" s="141">
        <f t="shared" si="3"/>
        <v>0.6</v>
      </c>
      <c r="N77" s="141">
        <f t="shared" si="4"/>
        <v>9</v>
      </c>
      <c r="O77" s="140" t="s">
        <v>194</v>
      </c>
      <c r="P77" s="185" t="s">
        <v>108</v>
      </c>
      <c r="Q77" s="260">
        <f t="shared" si="5"/>
        <v>4.75</v>
      </c>
      <c r="R77" s="247">
        <v>5</v>
      </c>
      <c r="S77" s="243">
        <v>19.02</v>
      </c>
      <c r="T77">
        <v>0</v>
      </c>
    </row>
    <row r="78" spans="1:20" ht="95.25" thickBot="1" x14ac:dyDescent="0.3">
      <c r="A78" s="137">
        <v>60</v>
      </c>
      <c r="B78" s="185" t="s">
        <v>497</v>
      </c>
      <c r="C78" s="185" t="s">
        <v>122</v>
      </c>
      <c r="D78" s="185" t="s">
        <v>433</v>
      </c>
      <c r="E78" s="185" t="s">
        <v>433</v>
      </c>
      <c r="F78" s="185">
        <v>6110209900</v>
      </c>
      <c r="G78" s="185" t="s">
        <v>132</v>
      </c>
      <c r="H78" s="185" t="s">
        <v>92</v>
      </c>
      <c r="I78" s="185">
        <v>16</v>
      </c>
      <c r="J78" s="141">
        <f t="shared" si="0"/>
        <v>4.5199999999999996</v>
      </c>
      <c r="K78" s="141">
        <f t="shared" si="1"/>
        <v>72.319999999999993</v>
      </c>
      <c r="L78" s="200">
        <f t="shared" si="2"/>
        <v>0.90044247787610621</v>
      </c>
      <c r="M78" s="141">
        <f t="shared" si="3"/>
        <v>0.45</v>
      </c>
      <c r="N78" s="141">
        <f t="shared" si="4"/>
        <v>7.2</v>
      </c>
      <c r="O78" s="140" t="s">
        <v>194</v>
      </c>
      <c r="P78" s="185" t="s">
        <v>108</v>
      </c>
      <c r="Q78" s="260">
        <f t="shared" si="5"/>
        <v>3.8</v>
      </c>
      <c r="R78" s="247">
        <v>4</v>
      </c>
      <c r="S78" s="242">
        <v>19.02</v>
      </c>
      <c r="T78">
        <v>0</v>
      </c>
    </row>
    <row r="79" spans="1:20" ht="111" thickBot="1" x14ac:dyDescent="0.3">
      <c r="A79" s="137">
        <v>61</v>
      </c>
      <c r="B79" s="185" t="s">
        <v>507</v>
      </c>
      <c r="C79" s="185" t="s">
        <v>122</v>
      </c>
      <c r="D79" s="185" t="s">
        <v>161</v>
      </c>
      <c r="E79" s="185" t="s">
        <v>161</v>
      </c>
      <c r="F79" s="185">
        <v>6110209900</v>
      </c>
      <c r="G79" s="185" t="s">
        <v>131</v>
      </c>
      <c r="H79" s="185" t="s">
        <v>92</v>
      </c>
      <c r="I79" s="185">
        <v>10</v>
      </c>
      <c r="J79" s="141">
        <f t="shared" si="0"/>
        <v>5.43</v>
      </c>
      <c r="K79" s="141">
        <f t="shared" si="1"/>
        <v>54.3</v>
      </c>
      <c r="L79" s="200">
        <f t="shared" si="2"/>
        <v>0.90055248618784534</v>
      </c>
      <c r="M79" s="141">
        <f t="shared" si="3"/>
        <v>0.54</v>
      </c>
      <c r="N79" s="141">
        <f t="shared" si="4"/>
        <v>5.4</v>
      </c>
      <c r="O79" s="140" t="s">
        <v>194</v>
      </c>
      <c r="P79" s="185" t="s">
        <v>108</v>
      </c>
      <c r="Q79" s="260">
        <f t="shared" si="5"/>
        <v>2.85</v>
      </c>
      <c r="R79" s="247">
        <v>3</v>
      </c>
      <c r="S79" s="243">
        <v>19.02</v>
      </c>
      <c r="T79">
        <v>0</v>
      </c>
    </row>
    <row r="80" spans="1:20" ht="111" thickBot="1" x14ac:dyDescent="0.3">
      <c r="A80" s="137">
        <v>62</v>
      </c>
      <c r="B80" s="185" t="s">
        <v>507</v>
      </c>
      <c r="C80" s="185" t="s">
        <v>122</v>
      </c>
      <c r="D80" s="185" t="s">
        <v>161</v>
      </c>
      <c r="E80" s="185" t="s">
        <v>161</v>
      </c>
      <c r="F80" s="185">
        <v>6110209900</v>
      </c>
      <c r="G80" s="185" t="s">
        <v>131</v>
      </c>
      <c r="H80" s="185" t="s">
        <v>92</v>
      </c>
      <c r="I80" s="185">
        <v>90</v>
      </c>
      <c r="J80" s="141">
        <f t="shared" si="0"/>
        <v>5.63</v>
      </c>
      <c r="K80" s="141">
        <f t="shared" si="1"/>
        <v>506.7</v>
      </c>
      <c r="L80" s="200">
        <f t="shared" si="2"/>
        <v>0.90053285968028418</v>
      </c>
      <c r="M80" s="141">
        <f t="shared" si="3"/>
        <v>0.56000000000000005</v>
      </c>
      <c r="N80" s="141">
        <f t="shared" si="4"/>
        <v>50.4</v>
      </c>
      <c r="O80" s="140" t="s">
        <v>194</v>
      </c>
      <c r="P80" s="185">
        <v>2</v>
      </c>
      <c r="Q80" s="260">
        <f t="shared" si="5"/>
        <v>26.6</v>
      </c>
      <c r="R80" s="247">
        <v>28</v>
      </c>
      <c r="S80" s="242">
        <v>19.02</v>
      </c>
      <c r="T80">
        <v>0</v>
      </c>
    </row>
    <row r="81" spans="1:20" ht="111" thickBot="1" x14ac:dyDescent="0.3">
      <c r="A81" s="137">
        <v>63</v>
      </c>
      <c r="B81" s="185" t="s">
        <v>507</v>
      </c>
      <c r="C81" s="185" t="s">
        <v>122</v>
      </c>
      <c r="D81" s="185" t="s">
        <v>161</v>
      </c>
      <c r="E81" s="185" t="s">
        <v>161</v>
      </c>
      <c r="F81" s="185">
        <v>6110209900</v>
      </c>
      <c r="G81" s="185" t="s">
        <v>131</v>
      </c>
      <c r="H81" s="185" t="s">
        <v>92</v>
      </c>
      <c r="I81" s="185">
        <v>100</v>
      </c>
      <c r="J81" s="141">
        <f t="shared" si="0"/>
        <v>5.52</v>
      </c>
      <c r="K81" s="141">
        <f t="shared" si="1"/>
        <v>552</v>
      </c>
      <c r="L81" s="200">
        <f t="shared" si="2"/>
        <v>0.90036231884057971</v>
      </c>
      <c r="M81" s="141">
        <f t="shared" si="3"/>
        <v>0.55000000000000004</v>
      </c>
      <c r="N81" s="141">
        <f t="shared" si="4"/>
        <v>55</v>
      </c>
      <c r="O81" s="140" t="s">
        <v>194</v>
      </c>
      <c r="P81" s="185">
        <v>2</v>
      </c>
      <c r="Q81" s="260">
        <f t="shared" si="5"/>
        <v>28.98</v>
      </c>
      <c r="R81" s="247">
        <v>30.5</v>
      </c>
      <c r="S81" s="243">
        <v>19.02</v>
      </c>
      <c r="T81">
        <v>0</v>
      </c>
    </row>
    <row r="82" spans="1:20" ht="111" thickBot="1" x14ac:dyDescent="0.3">
      <c r="A82" s="137">
        <v>64</v>
      </c>
      <c r="B82" s="185" t="s">
        <v>507</v>
      </c>
      <c r="C82" s="185" t="s">
        <v>122</v>
      </c>
      <c r="D82" s="185" t="s">
        <v>161</v>
      </c>
      <c r="E82" s="185" t="s">
        <v>161</v>
      </c>
      <c r="F82" s="185">
        <v>6110209900</v>
      </c>
      <c r="G82" s="185" t="s">
        <v>131</v>
      </c>
      <c r="H82" s="185" t="s">
        <v>92</v>
      </c>
      <c r="I82" s="185">
        <v>125</v>
      </c>
      <c r="J82" s="141">
        <f t="shared" si="0"/>
        <v>5.64</v>
      </c>
      <c r="K82" s="141">
        <f t="shared" si="1"/>
        <v>705</v>
      </c>
      <c r="L82" s="200">
        <f t="shared" si="2"/>
        <v>0.900709219858156</v>
      </c>
      <c r="M82" s="141">
        <f t="shared" si="3"/>
        <v>0.56000000000000005</v>
      </c>
      <c r="N82" s="141">
        <f t="shared" si="4"/>
        <v>70</v>
      </c>
      <c r="O82" s="140" t="s">
        <v>194</v>
      </c>
      <c r="P82" s="185">
        <v>2</v>
      </c>
      <c r="Q82" s="260">
        <f t="shared" si="5"/>
        <v>37.049999999999997</v>
      </c>
      <c r="R82" s="247">
        <v>39</v>
      </c>
      <c r="S82" s="242">
        <v>19.02</v>
      </c>
      <c r="T82">
        <v>0</v>
      </c>
    </row>
    <row r="83" spans="1:20" ht="79.5" thickBot="1" x14ac:dyDescent="0.3">
      <c r="A83" s="137">
        <v>65</v>
      </c>
      <c r="B83" s="185" t="s">
        <v>501</v>
      </c>
      <c r="C83" s="185" t="s">
        <v>122</v>
      </c>
      <c r="D83" s="185" t="s">
        <v>433</v>
      </c>
      <c r="E83" s="185" t="s">
        <v>433</v>
      </c>
      <c r="F83" s="185">
        <v>6110209900</v>
      </c>
      <c r="G83" s="185" t="s">
        <v>132</v>
      </c>
      <c r="H83" s="185" t="s">
        <v>92</v>
      </c>
      <c r="I83" s="185">
        <v>1</v>
      </c>
      <c r="J83" s="141">
        <f t="shared" ref="J83:J146" si="6">ROUNDUP(S83*Q83/I83,2)</f>
        <v>9.129999999999999</v>
      </c>
      <c r="K83" s="141">
        <f t="shared" ref="K83:K146" si="7">ROUND(J83*I83,2)</f>
        <v>9.1300000000000008</v>
      </c>
      <c r="L83" s="200">
        <f t="shared" ref="L83:L146" si="8">1-M83/J83</f>
        <v>0.90032858707557506</v>
      </c>
      <c r="M83" s="141">
        <f t="shared" ref="M83:M146" si="9">ROUND(J83/10,2)</f>
        <v>0.91</v>
      </c>
      <c r="N83" s="141">
        <f t="shared" ref="N83:N146" si="10">ROUND(M83*I83,2)</f>
        <v>0.91</v>
      </c>
      <c r="O83" s="140" t="s">
        <v>194</v>
      </c>
      <c r="P83" s="185" t="s">
        <v>108</v>
      </c>
      <c r="Q83" s="260">
        <f t="shared" ref="Q83:Q146" si="11">ROUNDUP(R83*0.95,2)</f>
        <v>0.48</v>
      </c>
      <c r="R83" s="247">
        <v>0.5</v>
      </c>
      <c r="S83" s="243">
        <v>19.02</v>
      </c>
      <c r="T83">
        <v>0</v>
      </c>
    </row>
    <row r="84" spans="1:20" ht="79.5" thickBot="1" x14ac:dyDescent="0.3">
      <c r="A84" s="137">
        <v>66</v>
      </c>
      <c r="B84" s="185" t="s">
        <v>501</v>
      </c>
      <c r="C84" s="185" t="s">
        <v>122</v>
      </c>
      <c r="D84" s="185" t="s">
        <v>433</v>
      </c>
      <c r="E84" s="185" t="s">
        <v>433</v>
      </c>
      <c r="F84" s="185">
        <v>6110209900</v>
      </c>
      <c r="G84" s="185" t="s">
        <v>132</v>
      </c>
      <c r="H84" s="185" t="s">
        <v>92</v>
      </c>
      <c r="I84" s="185">
        <v>1</v>
      </c>
      <c r="J84" s="141">
        <f t="shared" si="6"/>
        <v>9.129999999999999</v>
      </c>
      <c r="K84" s="141">
        <f t="shared" si="7"/>
        <v>9.1300000000000008</v>
      </c>
      <c r="L84" s="200">
        <f t="shared" si="8"/>
        <v>0.90032858707557506</v>
      </c>
      <c r="M84" s="141">
        <f t="shared" si="9"/>
        <v>0.91</v>
      </c>
      <c r="N84" s="141">
        <f t="shared" si="10"/>
        <v>0.91</v>
      </c>
      <c r="O84" s="140" t="s">
        <v>194</v>
      </c>
      <c r="P84" s="185" t="s">
        <v>108</v>
      </c>
      <c r="Q84" s="260">
        <f t="shared" si="11"/>
        <v>0.48</v>
      </c>
      <c r="R84" s="247">
        <v>0.5</v>
      </c>
      <c r="S84" s="242">
        <v>19.02</v>
      </c>
      <c r="T84">
        <v>0</v>
      </c>
    </row>
    <row r="85" spans="1:20" ht="95.25" thickBot="1" x14ac:dyDescent="0.3">
      <c r="A85" s="137">
        <v>67</v>
      </c>
      <c r="B85" s="185" t="s">
        <v>508</v>
      </c>
      <c r="C85" s="185" t="s">
        <v>122</v>
      </c>
      <c r="D85" s="185" t="s">
        <v>433</v>
      </c>
      <c r="E85" s="185" t="s">
        <v>433</v>
      </c>
      <c r="F85" s="185">
        <v>6110209900</v>
      </c>
      <c r="G85" s="185" t="s">
        <v>132</v>
      </c>
      <c r="H85" s="185" t="s">
        <v>92</v>
      </c>
      <c r="I85" s="185">
        <v>1</v>
      </c>
      <c r="J85" s="141">
        <f t="shared" si="6"/>
        <v>9.129999999999999</v>
      </c>
      <c r="K85" s="141">
        <f t="shared" si="7"/>
        <v>9.1300000000000008</v>
      </c>
      <c r="L85" s="200">
        <f t="shared" si="8"/>
        <v>0.90032858707557506</v>
      </c>
      <c r="M85" s="141">
        <f t="shared" si="9"/>
        <v>0.91</v>
      </c>
      <c r="N85" s="141">
        <f t="shared" si="10"/>
        <v>0.91</v>
      </c>
      <c r="O85" s="140" t="s">
        <v>194</v>
      </c>
      <c r="P85" s="185" t="s">
        <v>108</v>
      </c>
      <c r="Q85" s="260">
        <f t="shared" si="11"/>
        <v>0.48</v>
      </c>
      <c r="R85" s="247">
        <v>0.5</v>
      </c>
      <c r="S85" s="243">
        <v>19.02</v>
      </c>
      <c r="T85">
        <v>0</v>
      </c>
    </row>
    <row r="86" spans="1:20" ht="111" thickBot="1" x14ac:dyDescent="0.3">
      <c r="A86" s="137">
        <v>68</v>
      </c>
      <c r="B86" s="185" t="s">
        <v>509</v>
      </c>
      <c r="C86" s="185" t="s">
        <v>122</v>
      </c>
      <c r="D86" s="185" t="s">
        <v>433</v>
      </c>
      <c r="E86" s="185" t="s">
        <v>433</v>
      </c>
      <c r="F86" s="185">
        <v>6110209900</v>
      </c>
      <c r="G86" s="185" t="s">
        <v>132</v>
      </c>
      <c r="H86" s="185" t="s">
        <v>92</v>
      </c>
      <c r="I86" s="185">
        <v>3</v>
      </c>
      <c r="J86" s="141">
        <f t="shared" si="6"/>
        <v>6.0299999999999994</v>
      </c>
      <c r="K86" s="141">
        <f t="shared" si="7"/>
        <v>18.09</v>
      </c>
      <c r="L86" s="200">
        <f t="shared" si="8"/>
        <v>0.90049751243781095</v>
      </c>
      <c r="M86" s="141">
        <f t="shared" si="9"/>
        <v>0.6</v>
      </c>
      <c r="N86" s="141">
        <f t="shared" si="10"/>
        <v>1.8</v>
      </c>
      <c r="O86" s="140" t="s">
        <v>194</v>
      </c>
      <c r="P86" s="185" t="s">
        <v>108</v>
      </c>
      <c r="Q86" s="260">
        <f t="shared" si="11"/>
        <v>0.95</v>
      </c>
      <c r="R86" s="247">
        <v>1</v>
      </c>
      <c r="S86" s="242">
        <v>19.02</v>
      </c>
      <c r="T86">
        <v>0</v>
      </c>
    </row>
    <row r="87" spans="1:20" ht="95.25" thickBot="1" x14ac:dyDescent="0.3">
      <c r="A87" s="137">
        <v>69</v>
      </c>
      <c r="B87" s="185" t="s">
        <v>497</v>
      </c>
      <c r="C87" s="185" t="s">
        <v>122</v>
      </c>
      <c r="D87" s="185" t="s">
        <v>433</v>
      </c>
      <c r="E87" s="185" t="s">
        <v>433</v>
      </c>
      <c r="F87" s="185">
        <v>6110209900</v>
      </c>
      <c r="G87" s="185" t="s">
        <v>132</v>
      </c>
      <c r="H87" s="185" t="s">
        <v>92</v>
      </c>
      <c r="I87" s="185">
        <v>5</v>
      </c>
      <c r="J87" s="141">
        <f t="shared" si="6"/>
        <v>3.6199999999999997</v>
      </c>
      <c r="K87" s="141">
        <f t="shared" si="7"/>
        <v>18.100000000000001</v>
      </c>
      <c r="L87" s="200">
        <f t="shared" si="8"/>
        <v>0.90055248618784534</v>
      </c>
      <c r="M87" s="141">
        <f t="shared" si="9"/>
        <v>0.36</v>
      </c>
      <c r="N87" s="141">
        <f t="shared" si="10"/>
        <v>1.8</v>
      </c>
      <c r="O87" s="140" t="s">
        <v>194</v>
      </c>
      <c r="P87" s="185" t="s">
        <v>108</v>
      </c>
      <c r="Q87" s="260">
        <f t="shared" si="11"/>
        <v>0.95</v>
      </c>
      <c r="R87" s="247">
        <v>1</v>
      </c>
      <c r="S87" s="243">
        <v>19.02</v>
      </c>
      <c r="T87">
        <v>0</v>
      </c>
    </row>
    <row r="88" spans="1:20" ht="95.25" thickBot="1" x14ac:dyDescent="0.3">
      <c r="A88" s="137">
        <v>70</v>
      </c>
      <c r="B88" s="185" t="s">
        <v>510</v>
      </c>
      <c r="C88" s="185" t="s">
        <v>122</v>
      </c>
      <c r="D88" s="185" t="s">
        <v>181</v>
      </c>
      <c r="E88" s="185" t="s">
        <v>181</v>
      </c>
      <c r="F88" s="185">
        <v>6110209900</v>
      </c>
      <c r="G88" s="185" t="s">
        <v>131</v>
      </c>
      <c r="H88" s="185" t="s">
        <v>92</v>
      </c>
      <c r="I88" s="185">
        <v>3</v>
      </c>
      <c r="J88" s="141">
        <f t="shared" si="6"/>
        <v>6.0299999999999994</v>
      </c>
      <c r="K88" s="141">
        <f t="shared" si="7"/>
        <v>18.09</v>
      </c>
      <c r="L88" s="200">
        <f t="shared" si="8"/>
        <v>0.90049751243781095</v>
      </c>
      <c r="M88" s="141">
        <f t="shared" si="9"/>
        <v>0.6</v>
      </c>
      <c r="N88" s="141">
        <f t="shared" si="10"/>
        <v>1.8</v>
      </c>
      <c r="O88" s="140" t="s">
        <v>194</v>
      </c>
      <c r="P88" s="185" t="s">
        <v>108</v>
      </c>
      <c r="Q88" s="260">
        <f t="shared" si="11"/>
        <v>0.95</v>
      </c>
      <c r="R88" s="247">
        <v>1</v>
      </c>
      <c r="S88" s="242">
        <v>19.02</v>
      </c>
      <c r="T88">
        <v>0</v>
      </c>
    </row>
    <row r="89" spans="1:20" ht="95.25" thickBot="1" x14ac:dyDescent="0.3">
      <c r="A89" s="137">
        <v>71</v>
      </c>
      <c r="B89" s="185" t="s">
        <v>497</v>
      </c>
      <c r="C89" s="185" t="s">
        <v>122</v>
      </c>
      <c r="D89" s="185" t="s">
        <v>433</v>
      </c>
      <c r="E89" s="185" t="s">
        <v>433</v>
      </c>
      <c r="F89" s="185">
        <v>6110209900</v>
      </c>
      <c r="G89" s="185" t="s">
        <v>132</v>
      </c>
      <c r="H89" s="185" t="s">
        <v>92</v>
      </c>
      <c r="I89" s="185">
        <v>8</v>
      </c>
      <c r="J89" s="141">
        <f t="shared" si="6"/>
        <v>4.5199999999999996</v>
      </c>
      <c r="K89" s="141">
        <f t="shared" si="7"/>
        <v>36.159999999999997</v>
      </c>
      <c r="L89" s="200">
        <f t="shared" si="8"/>
        <v>0.90044247787610621</v>
      </c>
      <c r="M89" s="141">
        <f t="shared" si="9"/>
        <v>0.45</v>
      </c>
      <c r="N89" s="141">
        <f t="shared" si="10"/>
        <v>3.6</v>
      </c>
      <c r="O89" s="140" t="s">
        <v>194</v>
      </c>
      <c r="P89" s="185" t="s">
        <v>108</v>
      </c>
      <c r="Q89" s="260">
        <f t="shared" si="11"/>
        <v>1.9</v>
      </c>
      <c r="R89" s="247">
        <v>2</v>
      </c>
      <c r="S89" s="243">
        <v>19.02</v>
      </c>
      <c r="T89">
        <v>0</v>
      </c>
    </row>
    <row r="90" spans="1:20" ht="95.25" thickBot="1" x14ac:dyDescent="0.3">
      <c r="A90" s="137">
        <v>72</v>
      </c>
      <c r="B90" s="185" t="s">
        <v>511</v>
      </c>
      <c r="C90" s="185" t="s">
        <v>122</v>
      </c>
      <c r="D90" s="185" t="s">
        <v>433</v>
      </c>
      <c r="E90" s="185" t="s">
        <v>433</v>
      </c>
      <c r="F90" s="185">
        <v>6110209900</v>
      </c>
      <c r="G90" s="185" t="s">
        <v>132</v>
      </c>
      <c r="H90" s="185" t="s">
        <v>92</v>
      </c>
      <c r="I90" s="185">
        <v>9</v>
      </c>
      <c r="J90" s="141">
        <f t="shared" si="6"/>
        <v>6.0299999999999994</v>
      </c>
      <c r="K90" s="141">
        <f t="shared" si="7"/>
        <v>54.27</v>
      </c>
      <c r="L90" s="200">
        <f t="shared" si="8"/>
        <v>0.90049751243781095</v>
      </c>
      <c r="M90" s="141">
        <f t="shared" si="9"/>
        <v>0.6</v>
      </c>
      <c r="N90" s="141">
        <f t="shared" si="10"/>
        <v>5.4</v>
      </c>
      <c r="O90" s="140" t="s">
        <v>194</v>
      </c>
      <c r="P90" s="185" t="s">
        <v>108</v>
      </c>
      <c r="Q90" s="260">
        <f t="shared" si="11"/>
        <v>2.85</v>
      </c>
      <c r="R90" s="247">
        <v>3</v>
      </c>
      <c r="S90" s="242">
        <v>19.02</v>
      </c>
      <c r="T90">
        <v>0</v>
      </c>
    </row>
    <row r="91" spans="1:20" ht="95.25" thickBot="1" x14ac:dyDescent="0.3">
      <c r="A91" s="137">
        <v>73</v>
      </c>
      <c r="B91" s="185" t="s">
        <v>497</v>
      </c>
      <c r="C91" s="185" t="s">
        <v>122</v>
      </c>
      <c r="D91" s="185" t="s">
        <v>181</v>
      </c>
      <c r="E91" s="185" t="s">
        <v>181</v>
      </c>
      <c r="F91" s="185">
        <v>6110209900</v>
      </c>
      <c r="G91" s="185" t="s">
        <v>131</v>
      </c>
      <c r="H91" s="185" t="s">
        <v>92</v>
      </c>
      <c r="I91" s="185">
        <v>80</v>
      </c>
      <c r="J91" s="141">
        <f t="shared" si="6"/>
        <v>3.3899999999999997</v>
      </c>
      <c r="K91" s="141">
        <f t="shared" si="7"/>
        <v>271.2</v>
      </c>
      <c r="L91" s="200">
        <f t="shared" si="8"/>
        <v>0.89970501474926257</v>
      </c>
      <c r="M91" s="141">
        <f t="shared" si="9"/>
        <v>0.34</v>
      </c>
      <c r="N91" s="141">
        <f t="shared" si="10"/>
        <v>27.2</v>
      </c>
      <c r="O91" s="140" t="s">
        <v>194</v>
      </c>
      <c r="P91" s="185">
        <v>1</v>
      </c>
      <c r="Q91" s="260">
        <f t="shared" si="11"/>
        <v>14.25</v>
      </c>
      <c r="R91" s="247">
        <v>15</v>
      </c>
      <c r="S91" s="243">
        <v>19.02</v>
      </c>
      <c r="T91">
        <v>0</v>
      </c>
    </row>
    <row r="92" spans="1:20" ht="95.25" thickBot="1" x14ac:dyDescent="0.3">
      <c r="A92" s="137">
        <v>74</v>
      </c>
      <c r="B92" s="185" t="s">
        <v>497</v>
      </c>
      <c r="C92" s="185" t="s">
        <v>122</v>
      </c>
      <c r="D92" s="185" t="s">
        <v>433</v>
      </c>
      <c r="E92" s="185" t="s">
        <v>433</v>
      </c>
      <c r="F92" s="185">
        <v>6110209900</v>
      </c>
      <c r="G92" s="185" t="s">
        <v>132</v>
      </c>
      <c r="H92" s="185" t="s">
        <v>92</v>
      </c>
      <c r="I92" s="185">
        <v>19</v>
      </c>
      <c r="J92" s="141">
        <f t="shared" si="6"/>
        <v>4.76</v>
      </c>
      <c r="K92" s="141">
        <f t="shared" si="7"/>
        <v>90.44</v>
      </c>
      <c r="L92" s="200">
        <f t="shared" si="8"/>
        <v>0.89915966386554624</v>
      </c>
      <c r="M92" s="141">
        <f t="shared" si="9"/>
        <v>0.48</v>
      </c>
      <c r="N92" s="141">
        <f t="shared" si="10"/>
        <v>9.1199999999999992</v>
      </c>
      <c r="O92" s="140" t="s">
        <v>194</v>
      </c>
      <c r="P92" s="185" t="s">
        <v>108</v>
      </c>
      <c r="Q92" s="260">
        <f t="shared" si="11"/>
        <v>4.75</v>
      </c>
      <c r="R92" s="247">
        <v>5</v>
      </c>
      <c r="S92" s="242">
        <v>19.02</v>
      </c>
      <c r="T92">
        <v>0</v>
      </c>
    </row>
    <row r="93" spans="1:20" ht="111" thickBot="1" x14ac:dyDescent="0.3">
      <c r="A93" s="137">
        <v>75</v>
      </c>
      <c r="B93" s="185" t="s">
        <v>512</v>
      </c>
      <c r="C93" s="185" t="s">
        <v>122</v>
      </c>
      <c r="D93" s="185" t="s">
        <v>173</v>
      </c>
      <c r="E93" s="185" t="s">
        <v>173</v>
      </c>
      <c r="F93" s="185">
        <v>6110209900</v>
      </c>
      <c r="G93" s="185" t="s">
        <v>131</v>
      </c>
      <c r="H93" s="185" t="s">
        <v>92</v>
      </c>
      <c r="I93" s="185">
        <v>2</v>
      </c>
      <c r="J93" s="141">
        <f t="shared" si="6"/>
        <v>4.5699999999999994</v>
      </c>
      <c r="K93" s="141">
        <f t="shared" si="7"/>
        <v>9.14</v>
      </c>
      <c r="L93" s="200">
        <f t="shared" si="8"/>
        <v>0.89934354485776802</v>
      </c>
      <c r="M93" s="141">
        <f t="shared" si="9"/>
        <v>0.46</v>
      </c>
      <c r="N93" s="141">
        <f t="shared" si="10"/>
        <v>0.92</v>
      </c>
      <c r="O93" s="140" t="s">
        <v>194</v>
      </c>
      <c r="P93" s="185" t="s">
        <v>108</v>
      </c>
      <c r="Q93" s="260">
        <f t="shared" si="11"/>
        <v>0.48</v>
      </c>
      <c r="R93" s="247">
        <v>0.5</v>
      </c>
      <c r="S93" s="243">
        <v>19.02</v>
      </c>
      <c r="T93">
        <v>0</v>
      </c>
    </row>
    <row r="94" spans="1:20" ht="111" thickBot="1" x14ac:dyDescent="0.3">
      <c r="A94" s="137">
        <v>76</v>
      </c>
      <c r="B94" s="185" t="s">
        <v>513</v>
      </c>
      <c r="C94" s="185" t="s">
        <v>122</v>
      </c>
      <c r="D94" s="185" t="s">
        <v>173</v>
      </c>
      <c r="E94" s="185" t="s">
        <v>173</v>
      </c>
      <c r="F94" s="185">
        <v>6110209900</v>
      </c>
      <c r="G94" s="185" t="s">
        <v>131</v>
      </c>
      <c r="H94" s="185" t="s">
        <v>92</v>
      </c>
      <c r="I94" s="185">
        <v>3</v>
      </c>
      <c r="J94" s="141">
        <f t="shared" si="6"/>
        <v>6.0299999999999994</v>
      </c>
      <c r="K94" s="141">
        <f t="shared" si="7"/>
        <v>18.09</v>
      </c>
      <c r="L94" s="200">
        <f t="shared" si="8"/>
        <v>0.90049751243781095</v>
      </c>
      <c r="M94" s="141">
        <f t="shared" si="9"/>
        <v>0.6</v>
      </c>
      <c r="N94" s="141">
        <f t="shared" si="10"/>
        <v>1.8</v>
      </c>
      <c r="O94" s="140" t="s">
        <v>194</v>
      </c>
      <c r="P94" s="185" t="s">
        <v>108</v>
      </c>
      <c r="Q94" s="260">
        <f t="shared" si="11"/>
        <v>0.95</v>
      </c>
      <c r="R94" s="247">
        <v>1</v>
      </c>
      <c r="S94" s="242">
        <v>19.02</v>
      </c>
      <c r="T94">
        <v>0</v>
      </c>
    </row>
    <row r="95" spans="1:20" ht="111" thickBot="1" x14ac:dyDescent="0.3">
      <c r="A95" s="137">
        <v>77</v>
      </c>
      <c r="B95" s="185" t="s">
        <v>514</v>
      </c>
      <c r="C95" s="185" t="s">
        <v>122</v>
      </c>
      <c r="D95" s="185" t="s">
        <v>173</v>
      </c>
      <c r="E95" s="185" t="s">
        <v>173</v>
      </c>
      <c r="F95" s="185">
        <v>6110209900</v>
      </c>
      <c r="G95" s="185" t="s">
        <v>131</v>
      </c>
      <c r="H95" s="185" t="s">
        <v>92</v>
      </c>
      <c r="I95" s="185">
        <v>10</v>
      </c>
      <c r="J95" s="141">
        <f t="shared" si="6"/>
        <v>7.2299999999999995</v>
      </c>
      <c r="K95" s="141">
        <f t="shared" si="7"/>
        <v>72.3</v>
      </c>
      <c r="L95" s="200">
        <f t="shared" si="8"/>
        <v>0.90041493775933612</v>
      </c>
      <c r="M95" s="141">
        <f t="shared" si="9"/>
        <v>0.72</v>
      </c>
      <c r="N95" s="141">
        <f t="shared" si="10"/>
        <v>7.2</v>
      </c>
      <c r="O95" s="140" t="s">
        <v>194</v>
      </c>
      <c r="P95" s="185" t="s">
        <v>108</v>
      </c>
      <c r="Q95" s="260">
        <f t="shared" si="11"/>
        <v>3.8</v>
      </c>
      <c r="R95" s="247">
        <v>4</v>
      </c>
      <c r="S95" s="243">
        <v>19.02</v>
      </c>
      <c r="T95">
        <v>0</v>
      </c>
    </row>
    <row r="96" spans="1:20" ht="111" thickBot="1" x14ac:dyDescent="0.3">
      <c r="A96" s="137">
        <v>78</v>
      </c>
      <c r="B96" s="185" t="s">
        <v>515</v>
      </c>
      <c r="C96" s="185" t="s">
        <v>122</v>
      </c>
      <c r="D96" s="185" t="s">
        <v>433</v>
      </c>
      <c r="E96" s="185" t="s">
        <v>433</v>
      </c>
      <c r="F96" s="185">
        <v>6110209900</v>
      </c>
      <c r="G96" s="185" t="s">
        <v>132</v>
      </c>
      <c r="H96" s="185" t="s">
        <v>92</v>
      </c>
      <c r="I96" s="185">
        <v>1</v>
      </c>
      <c r="J96" s="141">
        <f t="shared" si="6"/>
        <v>9.129999999999999</v>
      </c>
      <c r="K96" s="141">
        <f t="shared" si="7"/>
        <v>9.1300000000000008</v>
      </c>
      <c r="L96" s="200">
        <f t="shared" si="8"/>
        <v>0.90032858707557506</v>
      </c>
      <c r="M96" s="141">
        <f t="shared" si="9"/>
        <v>0.91</v>
      </c>
      <c r="N96" s="141">
        <f t="shared" si="10"/>
        <v>0.91</v>
      </c>
      <c r="O96" s="140" t="s">
        <v>194</v>
      </c>
      <c r="P96" s="185" t="s">
        <v>108</v>
      </c>
      <c r="Q96" s="260">
        <f t="shared" si="11"/>
        <v>0.48</v>
      </c>
      <c r="R96" s="247">
        <v>0.5</v>
      </c>
      <c r="S96" s="242">
        <v>19.02</v>
      </c>
      <c r="T96">
        <v>0</v>
      </c>
    </row>
    <row r="97" spans="1:20" ht="95.25" thickBot="1" x14ac:dyDescent="0.3">
      <c r="A97" s="137">
        <v>79</v>
      </c>
      <c r="B97" s="185" t="s">
        <v>516</v>
      </c>
      <c r="C97" s="185" t="s">
        <v>122</v>
      </c>
      <c r="D97" s="185" t="s">
        <v>433</v>
      </c>
      <c r="E97" s="185" t="s">
        <v>433</v>
      </c>
      <c r="F97" s="185">
        <v>6110209900</v>
      </c>
      <c r="G97" s="185" t="s">
        <v>132</v>
      </c>
      <c r="H97" s="185" t="s">
        <v>92</v>
      </c>
      <c r="I97" s="185">
        <v>8</v>
      </c>
      <c r="J97" s="141">
        <f t="shared" si="6"/>
        <v>9.0399999999999991</v>
      </c>
      <c r="K97" s="141">
        <f t="shared" si="7"/>
        <v>72.319999999999993</v>
      </c>
      <c r="L97" s="200">
        <f t="shared" si="8"/>
        <v>0.90044247787610621</v>
      </c>
      <c r="M97" s="141">
        <f t="shared" si="9"/>
        <v>0.9</v>
      </c>
      <c r="N97" s="141">
        <f t="shared" si="10"/>
        <v>7.2</v>
      </c>
      <c r="O97" s="140" t="s">
        <v>194</v>
      </c>
      <c r="P97" s="185" t="s">
        <v>108</v>
      </c>
      <c r="Q97" s="260">
        <f t="shared" si="11"/>
        <v>3.8</v>
      </c>
      <c r="R97" s="247">
        <v>4</v>
      </c>
      <c r="S97" s="243">
        <v>19.02</v>
      </c>
      <c r="T97">
        <v>0</v>
      </c>
    </row>
    <row r="98" spans="1:20" ht="79.5" thickBot="1" x14ac:dyDescent="0.3">
      <c r="A98" s="137">
        <v>80</v>
      </c>
      <c r="B98" s="185" t="s">
        <v>495</v>
      </c>
      <c r="C98" s="185" t="s">
        <v>122</v>
      </c>
      <c r="D98" s="185" t="s">
        <v>433</v>
      </c>
      <c r="E98" s="185" t="s">
        <v>433</v>
      </c>
      <c r="F98" s="185">
        <v>6110209900</v>
      </c>
      <c r="G98" s="185" t="s">
        <v>132</v>
      </c>
      <c r="H98" s="185" t="s">
        <v>92</v>
      </c>
      <c r="I98" s="185">
        <v>115</v>
      </c>
      <c r="J98" s="141">
        <f t="shared" si="6"/>
        <v>3.92</v>
      </c>
      <c r="K98" s="141">
        <f t="shared" si="7"/>
        <v>450.8</v>
      </c>
      <c r="L98" s="200">
        <f t="shared" si="8"/>
        <v>0.90051020408163263</v>
      </c>
      <c r="M98" s="141">
        <f t="shared" si="9"/>
        <v>0.39</v>
      </c>
      <c r="N98" s="141">
        <f t="shared" si="10"/>
        <v>44.85</v>
      </c>
      <c r="O98" s="140" t="s">
        <v>194</v>
      </c>
      <c r="P98" s="185">
        <v>1</v>
      </c>
      <c r="Q98" s="260">
        <f t="shared" si="11"/>
        <v>23.66</v>
      </c>
      <c r="R98" s="247">
        <v>24.9</v>
      </c>
      <c r="S98" s="242">
        <v>19.02</v>
      </c>
      <c r="T98">
        <v>0</v>
      </c>
    </row>
    <row r="99" spans="1:20" ht="95.25" thickBot="1" x14ac:dyDescent="0.3">
      <c r="A99" s="137">
        <v>81</v>
      </c>
      <c r="B99" s="185" t="s">
        <v>503</v>
      </c>
      <c r="C99" s="185" t="s">
        <v>122</v>
      </c>
      <c r="D99" s="185" t="s">
        <v>433</v>
      </c>
      <c r="E99" s="185" t="s">
        <v>433</v>
      </c>
      <c r="F99" s="185">
        <v>6110209900</v>
      </c>
      <c r="G99" s="185" t="s">
        <v>132</v>
      </c>
      <c r="H99" s="185" t="s">
        <v>92</v>
      </c>
      <c r="I99" s="185">
        <v>2</v>
      </c>
      <c r="J99" s="141">
        <f t="shared" si="6"/>
        <v>9.0399999999999991</v>
      </c>
      <c r="K99" s="141">
        <f t="shared" si="7"/>
        <v>18.079999999999998</v>
      </c>
      <c r="L99" s="200">
        <f t="shared" si="8"/>
        <v>0.90044247787610621</v>
      </c>
      <c r="M99" s="141">
        <f t="shared" si="9"/>
        <v>0.9</v>
      </c>
      <c r="N99" s="141">
        <f t="shared" si="10"/>
        <v>1.8</v>
      </c>
      <c r="O99" s="140" t="s">
        <v>194</v>
      </c>
      <c r="P99" s="185" t="s">
        <v>108</v>
      </c>
      <c r="Q99" s="260">
        <f t="shared" si="11"/>
        <v>0.95</v>
      </c>
      <c r="R99" s="247">
        <v>1</v>
      </c>
      <c r="S99" s="243">
        <v>19.02</v>
      </c>
      <c r="T99">
        <v>0</v>
      </c>
    </row>
    <row r="100" spans="1:20" ht="79.5" thickBot="1" x14ac:dyDescent="0.3">
      <c r="A100" s="137">
        <v>82</v>
      </c>
      <c r="B100" s="185" t="s">
        <v>517</v>
      </c>
      <c r="C100" s="185" t="s">
        <v>122</v>
      </c>
      <c r="D100" s="185" t="s">
        <v>172</v>
      </c>
      <c r="E100" s="185" t="s">
        <v>172</v>
      </c>
      <c r="F100" s="185">
        <v>6110209900</v>
      </c>
      <c r="G100" s="185" t="s">
        <v>131</v>
      </c>
      <c r="H100" s="185" t="s">
        <v>92</v>
      </c>
      <c r="I100" s="185">
        <v>10</v>
      </c>
      <c r="J100" s="141">
        <f t="shared" si="6"/>
        <v>5.43</v>
      </c>
      <c r="K100" s="141">
        <f t="shared" si="7"/>
        <v>54.3</v>
      </c>
      <c r="L100" s="200">
        <f t="shared" si="8"/>
        <v>0.90055248618784534</v>
      </c>
      <c r="M100" s="141">
        <f t="shared" si="9"/>
        <v>0.54</v>
      </c>
      <c r="N100" s="141">
        <f t="shared" si="10"/>
        <v>5.4</v>
      </c>
      <c r="O100" s="140" t="s">
        <v>194</v>
      </c>
      <c r="P100" s="185" t="s">
        <v>108</v>
      </c>
      <c r="Q100" s="260">
        <f t="shared" si="11"/>
        <v>2.85</v>
      </c>
      <c r="R100" s="247">
        <v>3</v>
      </c>
      <c r="S100" s="242">
        <v>19.02</v>
      </c>
      <c r="T100">
        <v>0</v>
      </c>
    </row>
    <row r="101" spans="1:20" ht="95.25" thickBot="1" x14ac:dyDescent="0.3">
      <c r="A101" s="137">
        <v>83</v>
      </c>
      <c r="B101" s="185" t="s">
        <v>518</v>
      </c>
      <c r="C101" s="185" t="s">
        <v>122</v>
      </c>
      <c r="D101" s="185" t="s">
        <v>114</v>
      </c>
      <c r="E101" s="185" t="s">
        <v>114</v>
      </c>
      <c r="F101" s="185">
        <v>6110209900</v>
      </c>
      <c r="G101" s="185" t="s">
        <v>132</v>
      </c>
      <c r="H101" s="185" t="s">
        <v>92</v>
      </c>
      <c r="I101" s="185">
        <v>5</v>
      </c>
      <c r="J101" s="141">
        <f t="shared" si="6"/>
        <v>7.2299999999999995</v>
      </c>
      <c r="K101" s="141">
        <f t="shared" si="7"/>
        <v>36.15</v>
      </c>
      <c r="L101" s="200">
        <f t="shared" si="8"/>
        <v>0.90041493775933612</v>
      </c>
      <c r="M101" s="141">
        <f t="shared" si="9"/>
        <v>0.72</v>
      </c>
      <c r="N101" s="141">
        <f t="shared" si="10"/>
        <v>3.6</v>
      </c>
      <c r="O101" s="140" t="s">
        <v>194</v>
      </c>
      <c r="P101" s="185" t="s">
        <v>108</v>
      </c>
      <c r="Q101" s="260">
        <f t="shared" si="11"/>
        <v>1.9</v>
      </c>
      <c r="R101" s="247">
        <v>2</v>
      </c>
      <c r="S101" s="243">
        <v>19.02</v>
      </c>
      <c r="T101">
        <v>0</v>
      </c>
    </row>
    <row r="102" spans="1:20" ht="95.25" thickBot="1" x14ac:dyDescent="0.3">
      <c r="A102" s="137">
        <v>84</v>
      </c>
      <c r="B102" s="185" t="s">
        <v>497</v>
      </c>
      <c r="C102" s="185" t="s">
        <v>122</v>
      </c>
      <c r="D102" s="185" t="s">
        <v>114</v>
      </c>
      <c r="E102" s="185" t="s">
        <v>114</v>
      </c>
      <c r="F102" s="185">
        <v>6110209900</v>
      </c>
      <c r="G102" s="185" t="s">
        <v>132</v>
      </c>
      <c r="H102" s="185" t="s">
        <v>92</v>
      </c>
      <c r="I102" s="185">
        <v>30</v>
      </c>
      <c r="J102" s="141">
        <f t="shared" si="6"/>
        <v>9.64</v>
      </c>
      <c r="K102" s="141">
        <f t="shared" si="7"/>
        <v>289.2</v>
      </c>
      <c r="L102" s="200">
        <f t="shared" si="8"/>
        <v>0.90041493775933612</v>
      </c>
      <c r="M102" s="141">
        <f t="shared" si="9"/>
        <v>0.96</v>
      </c>
      <c r="N102" s="141">
        <f t="shared" si="10"/>
        <v>28.8</v>
      </c>
      <c r="O102" s="140" t="s">
        <v>194</v>
      </c>
      <c r="P102" s="185">
        <v>1</v>
      </c>
      <c r="Q102" s="260">
        <f t="shared" si="11"/>
        <v>15.2</v>
      </c>
      <c r="R102" s="247">
        <v>16</v>
      </c>
      <c r="S102" s="242">
        <v>19.02</v>
      </c>
      <c r="T102">
        <v>0</v>
      </c>
    </row>
    <row r="103" spans="1:20" ht="79.5" thickBot="1" x14ac:dyDescent="0.3">
      <c r="A103" s="137">
        <v>85</v>
      </c>
      <c r="B103" s="185" t="s">
        <v>495</v>
      </c>
      <c r="C103" s="185" t="s">
        <v>122</v>
      </c>
      <c r="D103" s="185" t="s">
        <v>114</v>
      </c>
      <c r="E103" s="185" t="s">
        <v>114</v>
      </c>
      <c r="F103" s="185">
        <v>6110209900</v>
      </c>
      <c r="G103" s="185" t="s">
        <v>132</v>
      </c>
      <c r="H103" s="185" t="s">
        <v>92</v>
      </c>
      <c r="I103" s="185">
        <v>10</v>
      </c>
      <c r="J103" s="141">
        <f t="shared" si="6"/>
        <v>5.43</v>
      </c>
      <c r="K103" s="141">
        <f t="shared" si="7"/>
        <v>54.3</v>
      </c>
      <c r="L103" s="200">
        <f t="shared" si="8"/>
        <v>0.90055248618784534</v>
      </c>
      <c r="M103" s="141">
        <f t="shared" si="9"/>
        <v>0.54</v>
      </c>
      <c r="N103" s="141">
        <f t="shared" si="10"/>
        <v>5.4</v>
      </c>
      <c r="O103" s="140" t="s">
        <v>194</v>
      </c>
      <c r="P103" s="185" t="s">
        <v>108</v>
      </c>
      <c r="Q103" s="260">
        <f t="shared" si="11"/>
        <v>2.85</v>
      </c>
      <c r="R103" s="247">
        <v>3</v>
      </c>
      <c r="S103" s="243">
        <v>19.02</v>
      </c>
      <c r="T103">
        <v>0</v>
      </c>
    </row>
    <row r="104" spans="1:20" ht="95.25" thickBot="1" x14ac:dyDescent="0.3">
      <c r="A104" s="137">
        <v>86</v>
      </c>
      <c r="B104" s="185" t="s">
        <v>494</v>
      </c>
      <c r="C104" s="185" t="s">
        <v>122</v>
      </c>
      <c r="D104" s="185" t="s">
        <v>172</v>
      </c>
      <c r="E104" s="185" t="s">
        <v>172</v>
      </c>
      <c r="F104" s="185">
        <v>6110209900</v>
      </c>
      <c r="G104" s="185" t="s">
        <v>131</v>
      </c>
      <c r="H104" s="185" t="s">
        <v>92</v>
      </c>
      <c r="I104" s="185">
        <v>4</v>
      </c>
      <c r="J104" s="141">
        <f t="shared" si="6"/>
        <v>9.0399999999999991</v>
      </c>
      <c r="K104" s="141">
        <f t="shared" si="7"/>
        <v>36.159999999999997</v>
      </c>
      <c r="L104" s="200">
        <f t="shared" si="8"/>
        <v>0.90044247787610621</v>
      </c>
      <c r="M104" s="141">
        <f t="shared" si="9"/>
        <v>0.9</v>
      </c>
      <c r="N104" s="141">
        <f t="shared" si="10"/>
        <v>3.6</v>
      </c>
      <c r="O104" s="140" t="s">
        <v>194</v>
      </c>
      <c r="P104" s="185" t="s">
        <v>108</v>
      </c>
      <c r="Q104" s="260">
        <f t="shared" si="11"/>
        <v>1.9</v>
      </c>
      <c r="R104" s="247">
        <v>2</v>
      </c>
      <c r="S104" s="242">
        <v>19.02</v>
      </c>
      <c r="T104">
        <v>0</v>
      </c>
    </row>
    <row r="105" spans="1:20" ht="95.25" thickBot="1" x14ac:dyDescent="0.3">
      <c r="A105" s="137">
        <v>87</v>
      </c>
      <c r="B105" s="185" t="s">
        <v>499</v>
      </c>
      <c r="C105" s="185" t="s">
        <v>122</v>
      </c>
      <c r="D105" s="185" t="s">
        <v>161</v>
      </c>
      <c r="E105" s="185" t="s">
        <v>161</v>
      </c>
      <c r="F105" s="185">
        <v>6110209900</v>
      </c>
      <c r="G105" s="185" t="s">
        <v>131</v>
      </c>
      <c r="H105" s="185" t="s">
        <v>92</v>
      </c>
      <c r="I105" s="185">
        <v>5</v>
      </c>
      <c r="J105" s="141">
        <f t="shared" si="6"/>
        <v>5.4399999999999995</v>
      </c>
      <c r="K105" s="141">
        <f t="shared" si="7"/>
        <v>27.2</v>
      </c>
      <c r="L105" s="200">
        <f t="shared" si="8"/>
        <v>0.90073529411764708</v>
      </c>
      <c r="M105" s="141">
        <f t="shared" si="9"/>
        <v>0.54</v>
      </c>
      <c r="N105" s="141">
        <f t="shared" si="10"/>
        <v>2.7</v>
      </c>
      <c r="O105" s="140" t="s">
        <v>194</v>
      </c>
      <c r="P105" s="185" t="s">
        <v>108</v>
      </c>
      <c r="Q105" s="260">
        <f t="shared" si="11"/>
        <v>1.43</v>
      </c>
      <c r="R105" s="247">
        <v>1.5</v>
      </c>
      <c r="S105" s="243">
        <v>19.02</v>
      </c>
      <c r="T105">
        <v>0</v>
      </c>
    </row>
    <row r="106" spans="1:20" ht="95.25" thickBot="1" x14ac:dyDescent="0.3">
      <c r="A106" s="137">
        <v>88</v>
      </c>
      <c r="B106" s="185" t="s">
        <v>494</v>
      </c>
      <c r="C106" s="185" t="s">
        <v>122</v>
      </c>
      <c r="D106" s="185" t="s">
        <v>161</v>
      </c>
      <c r="E106" s="185" t="s">
        <v>161</v>
      </c>
      <c r="F106" s="185">
        <v>6110209900</v>
      </c>
      <c r="G106" s="185" t="s">
        <v>131</v>
      </c>
      <c r="H106" s="185" t="s">
        <v>92</v>
      </c>
      <c r="I106" s="185">
        <v>5</v>
      </c>
      <c r="J106" s="141">
        <f t="shared" si="6"/>
        <v>5.4399999999999995</v>
      </c>
      <c r="K106" s="141">
        <f t="shared" si="7"/>
        <v>27.2</v>
      </c>
      <c r="L106" s="200">
        <f t="shared" si="8"/>
        <v>0.90073529411764708</v>
      </c>
      <c r="M106" s="141">
        <f t="shared" si="9"/>
        <v>0.54</v>
      </c>
      <c r="N106" s="141">
        <f t="shared" si="10"/>
        <v>2.7</v>
      </c>
      <c r="O106" s="140" t="s">
        <v>194</v>
      </c>
      <c r="P106" s="185" t="s">
        <v>108</v>
      </c>
      <c r="Q106" s="260">
        <f t="shared" si="11"/>
        <v>1.43</v>
      </c>
      <c r="R106" s="247">
        <v>1.5</v>
      </c>
      <c r="S106" s="242">
        <v>19.02</v>
      </c>
      <c r="T106">
        <v>0</v>
      </c>
    </row>
    <row r="107" spans="1:20" ht="95.25" thickBot="1" x14ac:dyDescent="0.3">
      <c r="A107" s="137">
        <v>89</v>
      </c>
      <c r="B107" s="185" t="s">
        <v>519</v>
      </c>
      <c r="C107" s="185" t="s">
        <v>122</v>
      </c>
      <c r="D107" s="185" t="s">
        <v>161</v>
      </c>
      <c r="E107" s="185" t="s">
        <v>161</v>
      </c>
      <c r="F107" s="185">
        <v>6110209900</v>
      </c>
      <c r="G107" s="185" t="s">
        <v>131</v>
      </c>
      <c r="H107" s="185" t="s">
        <v>92</v>
      </c>
      <c r="I107" s="185">
        <v>6</v>
      </c>
      <c r="J107" s="141">
        <f t="shared" si="6"/>
        <v>4.54</v>
      </c>
      <c r="K107" s="141">
        <f t="shared" si="7"/>
        <v>27.24</v>
      </c>
      <c r="L107" s="200">
        <f t="shared" si="8"/>
        <v>0.90088105726872247</v>
      </c>
      <c r="M107" s="141">
        <f t="shared" si="9"/>
        <v>0.45</v>
      </c>
      <c r="N107" s="141">
        <f t="shared" si="10"/>
        <v>2.7</v>
      </c>
      <c r="O107" s="140" t="s">
        <v>194</v>
      </c>
      <c r="P107" s="185" t="s">
        <v>108</v>
      </c>
      <c r="Q107" s="260">
        <f t="shared" si="11"/>
        <v>1.43</v>
      </c>
      <c r="R107" s="247">
        <v>1.5</v>
      </c>
      <c r="S107" s="243">
        <v>19.02</v>
      </c>
      <c r="T107">
        <v>0</v>
      </c>
    </row>
    <row r="108" spans="1:20" ht="95.25" thickBot="1" x14ac:dyDescent="0.3">
      <c r="A108" s="137">
        <v>90</v>
      </c>
      <c r="B108" s="185" t="s">
        <v>494</v>
      </c>
      <c r="C108" s="185" t="s">
        <v>122</v>
      </c>
      <c r="D108" s="185" t="s">
        <v>161</v>
      </c>
      <c r="E108" s="185" t="s">
        <v>161</v>
      </c>
      <c r="F108" s="185">
        <v>6110209900</v>
      </c>
      <c r="G108" s="185" t="s">
        <v>131</v>
      </c>
      <c r="H108" s="185" t="s">
        <v>92</v>
      </c>
      <c r="I108" s="185">
        <v>9</v>
      </c>
      <c r="J108" s="141">
        <f t="shared" si="6"/>
        <v>6.0299999999999994</v>
      </c>
      <c r="K108" s="141">
        <f t="shared" si="7"/>
        <v>54.27</v>
      </c>
      <c r="L108" s="200">
        <f t="shared" si="8"/>
        <v>0.90049751243781095</v>
      </c>
      <c r="M108" s="141">
        <f t="shared" si="9"/>
        <v>0.6</v>
      </c>
      <c r="N108" s="141">
        <f t="shared" si="10"/>
        <v>5.4</v>
      </c>
      <c r="O108" s="140" t="s">
        <v>194</v>
      </c>
      <c r="P108" s="185" t="s">
        <v>108</v>
      </c>
      <c r="Q108" s="260">
        <f t="shared" si="11"/>
        <v>2.85</v>
      </c>
      <c r="R108" s="247">
        <v>3</v>
      </c>
      <c r="S108" s="242">
        <v>19.02</v>
      </c>
      <c r="T108">
        <v>0</v>
      </c>
    </row>
    <row r="109" spans="1:20" ht="79.5" thickBot="1" x14ac:dyDescent="0.3">
      <c r="A109" s="137">
        <v>91</v>
      </c>
      <c r="B109" s="185" t="s">
        <v>495</v>
      </c>
      <c r="C109" s="185" t="s">
        <v>122</v>
      </c>
      <c r="D109" s="185" t="s">
        <v>161</v>
      </c>
      <c r="E109" s="185" t="s">
        <v>161</v>
      </c>
      <c r="F109" s="185">
        <v>6110209900</v>
      </c>
      <c r="G109" s="185" t="s">
        <v>131</v>
      </c>
      <c r="H109" s="185" t="s">
        <v>92</v>
      </c>
      <c r="I109" s="185">
        <v>16</v>
      </c>
      <c r="J109" s="141">
        <f t="shared" si="6"/>
        <v>4.5199999999999996</v>
      </c>
      <c r="K109" s="141">
        <f t="shared" si="7"/>
        <v>72.319999999999993</v>
      </c>
      <c r="L109" s="200">
        <f t="shared" si="8"/>
        <v>0.90044247787610621</v>
      </c>
      <c r="M109" s="141">
        <f t="shared" si="9"/>
        <v>0.45</v>
      </c>
      <c r="N109" s="141">
        <f t="shared" si="10"/>
        <v>7.2</v>
      </c>
      <c r="O109" s="140" t="s">
        <v>194</v>
      </c>
      <c r="P109" s="185" t="s">
        <v>108</v>
      </c>
      <c r="Q109" s="260">
        <f t="shared" si="11"/>
        <v>3.8</v>
      </c>
      <c r="R109" s="247">
        <v>4</v>
      </c>
      <c r="S109" s="243">
        <v>19.02</v>
      </c>
      <c r="T109">
        <v>0</v>
      </c>
    </row>
    <row r="110" spans="1:20" ht="95.25" thickBot="1" x14ac:dyDescent="0.3">
      <c r="A110" s="137">
        <v>92</v>
      </c>
      <c r="B110" s="185" t="s">
        <v>494</v>
      </c>
      <c r="C110" s="185" t="s">
        <v>122</v>
      </c>
      <c r="D110" s="185" t="s">
        <v>161</v>
      </c>
      <c r="E110" s="185" t="s">
        <v>161</v>
      </c>
      <c r="F110" s="185">
        <v>6110209900</v>
      </c>
      <c r="G110" s="185" t="s">
        <v>131</v>
      </c>
      <c r="H110" s="185" t="s">
        <v>92</v>
      </c>
      <c r="I110" s="185">
        <v>5</v>
      </c>
      <c r="J110" s="141">
        <f t="shared" si="6"/>
        <v>5.4399999999999995</v>
      </c>
      <c r="K110" s="141">
        <f t="shared" si="7"/>
        <v>27.2</v>
      </c>
      <c r="L110" s="200">
        <f t="shared" si="8"/>
        <v>0.90073529411764708</v>
      </c>
      <c r="M110" s="141">
        <f t="shared" si="9"/>
        <v>0.54</v>
      </c>
      <c r="N110" s="141">
        <f t="shared" si="10"/>
        <v>2.7</v>
      </c>
      <c r="O110" s="140" t="s">
        <v>194</v>
      </c>
      <c r="P110" s="185" t="s">
        <v>108</v>
      </c>
      <c r="Q110" s="260">
        <f t="shared" si="11"/>
        <v>1.43</v>
      </c>
      <c r="R110" s="247">
        <v>1.5</v>
      </c>
      <c r="S110" s="242">
        <v>19.02</v>
      </c>
      <c r="T110">
        <v>0</v>
      </c>
    </row>
    <row r="111" spans="1:20" ht="95.25" thickBot="1" x14ac:dyDescent="0.3">
      <c r="A111" s="137">
        <v>93</v>
      </c>
      <c r="B111" s="185" t="s">
        <v>520</v>
      </c>
      <c r="C111" s="185" t="s">
        <v>122</v>
      </c>
      <c r="D111" s="185" t="s">
        <v>134</v>
      </c>
      <c r="E111" s="185" t="s">
        <v>134</v>
      </c>
      <c r="F111" s="185">
        <v>6110209900</v>
      </c>
      <c r="G111" s="185" t="s">
        <v>131</v>
      </c>
      <c r="H111" s="185" t="s">
        <v>92</v>
      </c>
      <c r="I111" s="185">
        <v>9</v>
      </c>
      <c r="J111" s="141">
        <f t="shared" si="6"/>
        <v>4.0199999999999996</v>
      </c>
      <c r="K111" s="141">
        <f t="shared" si="7"/>
        <v>36.18</v>
      </c>
      <c r="L111" s="200">
        <f t="shared" si="8"/>
        <v>0.90049751243781095</v>
      </c>
      <c r="M111" s="141">
        <f t="shared" si="9"/>
        <v>0.4</v>
      </c>
      <c r="N111" s="141">
        <f t="shared" si="10"/>
        <v>3.6</v>
      </c>
      <c r="O111" s="140" t="s">
        <v>194</v>
      </c>
      <c r="P111" s="185" t="s">
        <v>108</v>
      </c>
      <c r="Q111" s="260">
        <f t="shared" si="11"/>
        <v>1.9</v>
      </c>
      <c r="R111" s="247">
        <v>2</v>
      </c>
      <c r="S111" s="243">
        <v>19.02</v>
      </c>
      <c r="T111">
        <v>0</v>
      </c>
    </row>
    <row r="112" spans="1:20" ht="95.25" thickBot="1" x14ac:dyDescent="0.3">
      <c r="A112" s="137">
        <v>94</v>
      </c>
      <c r="B112" s="185" t="s">
        <v>520</v>
      </c>
      <c r="C112" s="185" t="s">
        <v>122</v>
      </c>
      <c r="D112" s="185" t="s">
        <v>134</v>
      </c>
      <c r="E112" s="185" t="s">
        <v>134</v>
      </c>
      <c r="F112" s="185">
        <v>6110209900</v>
      </c>
      <c r="G112" s="185" t="s">
        <v>131</v>
      </c>
      <c r="H112" s="185" t="s">
        <v>92</v>
      </c>
      <c r="I112" s="185">
        <v>18</v>
      </c>
      <c r="J112" s="141">
        <f t="shared" si="6"/>
        <v>8.44</v>
      </c>
      <c r="K112" s="141">
        <f t="shared" si="7"/>
        <v>151.91999999999999</v>
      </c>
      <c r="L112" s="200">
        <f t="shared" si="8"/>
        <v>0.90047393364928907</v>
      </c>
      <c r="M112" s="141">
        <f t="shared" si="9"/>
        <v>0.84</v>
      </c>
      <c r="N112" s="141">
        <f t="shared" si="10"/>
        <v>15.12</v>
      </c>
      <c r="O112" s="140" t="s">
        <v>194</v>
      </c>
      <c r="P112" s="185">
        <v>1</v>
      </c>
      <c r="Q112" s="260">
        <f t="shared" si="11"/>
        <v>7.98</v>
      </c>
      <c r="R112" s="247">
        <v>8.4</v>
      </c>
      <c r="S112" s="242">
        <v>19.02</v>
      </c>
      <c r="T112">
        <v>0</v>
      </c>
    </row>
    <row r="113" spans="1:20" ht="79.5" thickBot="1" x14ac:dyDescent="0.3">
      <c r="A113" s="137">
        <v>95</v>
      </c>
      <c r="B113" s="185" t="s">
        <v>495</v>
      </c>
      <c r="C113" s="185" t="s">
        <v>122</v>
      </c>
      <c r="D113" s="185" t="s">
        <v>158</v>
      </c>
      <c r="E113" s="185" t="s">
        <v>158</v>
      </c>
      <c r="F113" s="185">
        <v>6110209900</v>
      </c>
      <c r="G113" s="185" t="s">
        <v>132</v>
      </c>
      <c r="H113" s="185" t="s">
        <v>92</v>
      </c>
      <c r="I113" s="185">
        <v>2</v>
      </c>
      <c r="J113" s="141">
        <f t="shared" si="6"/>
        <v>4.5699999999999994</v>
      </c>
      <c r="K113" s="141">
        <f t="shared" si="7"/>
        <v>9.14</v>
      </c>
      <c r="L113" s="200">
        <f t="shared" si="8"/>
        <v>0.89934354485776802</v>
      </c>
      <c r="M113" s="141">
        <f t="shared" si="9"/>
        <v>0.46</v>
      </c>
      <c r="N113" s="141">
        <f t="shared" si="10"/>
        <v>0.92</v>
      </c>
      <c r="O113" s="140" t="s">
        <v>194</v>
      </c>
      <c r="P113" s="185" t="s">
        <v>108</v>
      </c>
      <c r="Q113" s="260">
        <f t="shared" si="11"/>
        <v>0.48</v>
      </c>
      <c r="R113" s="247">
        <v>0.5</v>
      </c>
      <c r="S113" s="243">
        <v>19.02</v>
      </c>
      <c r="T113">
        <v>0</v>
      </c>
    </row>
    <row r="114" spans="1:20" ht="79.5" thickBot="1" x14ac:dyDescent="0.3">
      <c r="A114" s="137">
        <v>96</v>
      </c>
      <c r="B114" s="185" t="s">
        <v>495</v>
      </c>
      <c r="C114" s="185" t="s">
        <v>122</v>
      </c>
      <c r="D114" s="185" t="s">
        <v>158</v>
      </c>
      <c r="E114" s="185" t="s">
        <v>158</v>
      </c>
      <c r="F114" s="185">
        <v>6110209900</v>
      </c>
      <c r="G114" s="185" t="s">
        <v>132</v>
      </c>
      <c r="H114" s="185" t="s">
        <v>92</v>
      </c>
      <c r="I114" s="185">
        <v>4</v>
      </c>
      <c r="J114" s="141">
        <f t="shared" si="6"/>
        <v>4.5199999999999996</v>
      </c>
      <c r="K114" s="141">
        <f t="shared" si="7"/>
        <v>18.079999999999998</v>
      </c>
      <c r="L114" s="200">
        <f t="shared" si="8"/>
        <v>0.90044247787610621</v>
      </c>
      <c r="M114" s="141">
        <f t="shared" si="9"/>
        <v>0.45</v>
      </c>
      <c r="N114" s="141">
        <f t="shared" si="10"/>
        <v>1.8</v>
      </c>
      <c r="O114" s="140" t="s">
        <v>194</v>
      </c>
      <c r="P114" s="185" t="s">
        <v>108</v>
      </c>
      <c r="Q114" s="260">
        <f t="shared" si="11"/>
        <v>0.95</v>
      </c>
      <c r="R114" s="247">
        <v>1</v>
      </c>
      <c r="S114" s="242">
        <v>19.02</v>
      </c>
      <c r="T114">
        <v>0</v>
      </c>
    </row>
    <row r="115" spans="1:20" ht="79.5" thickBot="1" x14ac:dyDescent="0.3">
      <c r="A115" s="137">
        <v>97</v>
      </c>
      <c r="B115" s="185" t="s">
        <v>521</v>
      </c>
      <c r="C115" s="185" t="s">
        <v>122</v>
      </c>
      <c r="D115" s="185" t="s">
        <v>158</v>
      </c>
      <c r="E115" s="185" t="s">
        <v>158</v>
      </c>
      <c r="F115" s="185">
        <v>6110209900</v>
      </c>
      <c r="G115" s="185" t="s">
        <v>132</v>
      </c>
      <c r="H115" s="185" t="s">
        <v>92</v>
      </c>
      <c r="I115" s="185">
        <v>18</v>
      </c>
      <c r="J115" s="141">
        <f t="shared" si="6"/>
        <v>5.0199999999999996</v>
      </c>
      <c r="K115" s="141">
        <f t="shared" si="7"/>
        <v>90.36</v>
      </c>
      <c r="L115" s="200">
        <f t="shared" si="8"/>
        <v>0.90039840637450197</v>
      </c>
      <c r="M115" s="141">
        <f t="shared" si="9"/>
        <v>0.5</v>
      </c>
      <c r="N115" s="141">
        <f t="shared" si="10"/>
        <v>9</v>
      </c>
      <c r="O115" s="140" t="s">
        <v>194</v>
      </c>
      <c r="P115" s="185" t="s">
        <v>108</v>
      </c>
      <c r="Q115" s="260">
        <f t="shared" si="11"/>
        <v>4.75</v>
      </c>
      <c r="R115" s="247">
        <v>5</v>
      </c>
      <c r="S115" s="243">
        <v>19.02</v>
      </c>
      <c r="T115">
        <v>0</v>
      </c>
    </row>
    <row r="116" spans="1:20" ht="79.5" thickBot="1" x14ac:dyDescent="0.3">
      <c r="A116" s="137">
        <v>98</v>
      </c>
      <c r="B116" s="185" t="s">
        <v>495</v>
      </c>
      <c r="C116" s="185" t="s">
        <v>122</v>
      </c>
      <c r="D116" s="185" t="s">
        <v>158</v>
      </c>
      <c r="E116" s="185" t="s">
        <v>158</v>
      </c>
      <c r="F116" s="185">
        <v>6110209900</v>
      </c>
      <c r="G116" s="185" t="s">
        <v>132</v>
      </c>
      <c r="H116" s="185" t="s">
        <v>92</v>
      </c>
      <c r="I116" s="185">
        <v>3</v>
      </c>
      <c r="J116" s="141">
        <f t="shared" si="6"/>
        <v>6.0299999999999994</v>
      </c>
      <c r="K116" s="141">
        <f t="shared" si="7"/>
        <v>18.09</v>
      </c>
      <c r="L116" s="200">
        <f t="shared" si="8"/>
        <v>0.90049751243781095</v>
      </c>
      <c r="M116" s="141">
        <f t="shared" si="9"/>
        <v>0.6</v>
      </c>
      <c r="N116" s="141">
        <f t="shared" si="10"/>
        <v>1.8</v>
      </c>
      <c r="O116" s="140" t="s">
        <v>194</v>
      </c>
      <c r="P116" s="185" t="s">
        <v>108</v>
      </c>
      <c r="Q116" s="260">
        <f t="shared" si="11"/>
        <v>0.95</v>
      </c>
      <c r="R116" s="247">
        <v>1</v>
      </c>
      <c r="S116" s="242">
        <v>19.02</v>
      </c>
      <c r="T116">
        <v>0</v>
      </c>
    </row>
    <row r="117" spans="1:20" ht="79.5" thickBot="1" x14ac:dyDescent="0.3">
      <c r="A117" s="137">
        <v>99</v>
      </c>
      <c r="B117" s="185" t="s">
        <v>495</v>
      </c>
      <c r="C117" s="185" t="s">
        <v>122</v>
      </c>
      <c r="D117" s="185" t="s">
        <v>158</v>
      </c>
      <c r="E117" s="185" t="s">
        <v>158</v>
      </c>
      <c r="F117" s="185">
        <v>6110209900</v>
      </c>
      <c r="G117" s="185" t="s">
        <v>132</v>
      </c>
      <c r="H117" s="185" t="s">
        <v>92</v>
      </c>
      <c r="I117" s="185">
        <v>36</v>
      </c>
      <c r="J117" s="141">
        <f t="shared" si="6"/>
        <v>6.0299999999999994</v>
      </c>
      <c r="K117" s="141">
        <f t="shared" si="7"/>
        <v>217.08</v>
      </c>
      <c r="L117" s="200">
        <f t="shared" si="8"/>
        <v>0.90049751243781095</v>
      </c>
      <c r="M117" s="141">
        <f t="shared" si="9"/>
        <v>0.6</v>
      </c>
      <c r="N117" s="141">
        <f t="shared" si="10"/>
        <v>21.6</v>
      </c>
      <c r="O117" s="140" t="s">
        <v>194</v>
      </c>
      <c r="P117" s="185">
        <v>1</v>
      </c>
      <c r="Q117" s="260">
        <f t="shared" si="11"/>
        <v>11.4</v>
      </c>
      <c r="R117" s="247">
        <v>12</v>
      </c>
      <c r="S117" s="243">
        <v>19.02</v>
      </c>
      <c r="T117">
        <v>0</v>
      </c>
    </row>
    <row r="118" spans="1:20" ht="95.25" thickBot="1" x14ac:dyDescent="0.3">
      <c r="A118" s="137">
        <v>100</v>
      </c>
      <c r="B118" s="185" t="s">
        <v>510</v>
      </c>
      <c r="C118" s="185" t="s">
        <v>122</v>
      </c>
      <c r="D118" s="185" t="s">
        <v>158</v>
      </c>
      <c r="E118" s="185" t="s">
        <v>158</v>
      </c>
      <c r="F118" s="185">
        <v>6110209900</v>
      </c>
      <c r="G118" s="185" t="s">
        <v>137</v>
      </c>
      <c r="H118" s="185" t="s">
        <v>92</v>
      </c>
      <c r="I118" s="185">
        <v>2</v>
      </c>
      <c r="J118" s="141">
        <f t="shared" si="6"/>
        <v>2.5499999999999998</v>
      </c>
      <c r="K118" s="141">
        <f t="shared" si="7"/>
        <v>5.0999999999999996</v>
      </c>
      <c r="L118" s="200">
        <f t="shared" si="8"/>
        <v>0.89803921568627454</v>
      </c>
      <c r="M118" s="141">
        <f t="shared" si="9"/>
        <v>0.26</v>
      </c>
      <c r="N118" s="141">
        <f t="shared" si="10"/>
        <v>0.52</v>
      </c>
      <c r="O118" s="140" t="s">
        <v>194</v>
      </c>
      <c r="P118" s="185" t="s">
        <v>108</v>
      </c>
      <c r="Q118" s="260">
        <f t="shared" si="11"/>
        <v>0.48</v>
      </c>
      <c r="R118" s="247">
        <v>0.5</v>
      </c>
      <c r="S118" s="242">
        <v>10.59</v>
      </c>
      <c r="T118">
        <v>0</v>
      </c>
    </row>
    <row r="119" spans="1:20" ht="95.25" thickBot="1" x14ac:dyDescent="0.3">
      <c r="A119" s="137">
        <v>101</v>
      </c>
      <c r="B119" s="185" t="s">
        <v>510</v>
      </c>
      <c r="C119" s="185" t="s">
        <v>122</v>
      </c>
      <c r="D119" s="185" t="s">
        <v>158</v>
      </c>
      <c r="E119" s="185" t="s">
        <v>158</v>
      </c>
      <c r="F119" s="185">
        <v>6110209900</v>
      </c>
      <c r="G119" s="185" t="s">
        <v>137</v>
      </c>
      <c r="H119" s="185" t="s">
        <v>92</v>
      </c>
      <c r="I119" s="185">
        <v>2</v>
      </c>
      <c r="J119" s="141">
        <f t="shared" si="6"/>
        <v>5.04</v>
      </c>
      <c r="K119" s="141">
        <f t="shared" si="7"/>
        <v>10.08</v>
      </c>
      <c r="L119" s="200">
        <f t="shared" si="8"/>
        <v>0.90079365079365081</v>
      </c>
      <c r="M119" s="141">
        <f t="shared" si="9"/>
        <v>0.5</v>
      </c>
      <c r="N119" s="141">
        <f t="shared" si="10"/>
        <v>1</v>
      </c>
      <c r="O119" s="140" t="s">
        <v>194</v>
      </c>
      <c r="P119" s="185" t="s">
        <v>108</v>
      </c>
      <c r="Q119" s="260">
        <f t="shared" si="11"/>
        <v>0.95</v>
      </c>
      <c r="R119" s="247">
        <v>1</v>
      </c>
      <c r="S119" s="243">
        <v>10.59</v>
      </c>
      <c r="T119">
        <v>0</v>
      </c>
    </row>
    <row r="120" spans="1:20" ht="95.25" thickBot="1" x14ac:dyDescent="0.3">
      <c r="A120" s="137">
        <v>102</v>
      </c>
      <c r="B120" s="185" t="s">
        <v>510</v>
      </c>
      <c r="C120" s="185" t="s">
        <v>122</v>
      </c>
      <c r="D120" s="185" t="s">
        <v>158</v>
      </c>
      <c r="E120" s="185" t="s">
        <v>158</v>
      </c>
      <c r="F120" s="185">
        <v>6110209900</v>
      </c>
      <c r="G120" s="185" t="s">
        <v>137</v>
      </c>
      <c r="H120" s="185" t="s">
        <v>92</v>
      </c>
      <c r="I120" s="185">
        <v>2</v>
      </c>
      <c r="J120" s="141">
        <f t="shared" si="6"/>
        <v>5.04</v>
      </c>
      <c r="K120" s="141">
        <f t="shared" si="7"/>
        <v>10.08</v>
      </c>
      <c r="L120" s="200">
        <f t="shared" si="8"/>
        <v>0.90079365079365081</v>
      </c>
      <c r="M120" s="141">
        <f t="shared" si="9"/>
        <v>0.5</v>
      </c>
      <c r="N120" s="141">
        <f t="shared" si="10"/>
        <v>1</v>
      </c>
      <c r="O120" s="140" t="s">
        <v>194</v>
      </c>
      <c r="P120" s="185" t="s">
        <v>108</v>
      </c>
      <c r="Q120" s="260">
        <f t="shared" si="11"/>
        <v>0.95</v>
      </c>
      <c r="R120" s="247">
        <v>1</v>
      </c>
      <c r="S120" s="242">
        <v>10.59</v>
      </c>
      <c r="T120">
        <v>0</v>
      </c>
    </row>
    <row r="121" spans="1:20" ht="79.5" thickBot="1" x14ac:dyDescent="0.3">
      <c r="A121" s="137">
        <v>103</v>
      </c>
      <c r="B121" s="185" t="s">
        <v>522</v>
      </c>
      <c r="C121" s="185" t="s">
        <v>122</v>
      </c>
      <c r="D121" s="185" t="s">
        <v>158</v>
      </c>
      <c r="E121" s="185" t="s">
        <v>158</v>
      </c>
      <c r="F121" s="185">
        <v>6110209900</v>
      </c>
      <c r="G121" s="185" t="s">
        <v>132</v>
      </c>
      <c r="H121" s="185" t="s">
        <v>92</v>
      </c>
      <c r="I121" s="185">
        <v>1</v>
      </c>
      <c r="J121" s="141">
        <f t="shared" si="6"/>
        <v>9.129999999999999</v>
      </c>
      <c r="K121" s="141">
        <f t="shared" si="7"/>
        <v>9.1300000000000008</v>
      </c>
      <c r="L121" s="200">
        <f t="shared" si="8"/>
        <v>0.90032858707557506</v>
      </c>
      <c r="M121" s="141">
        <f t="shared" si="9"/>
        <v>0.91</v>
      </c>
      <c r="N121" s="141">
        <f t="shared" si="10"/>
        <v>0.91</v>
      </c>
      <c r="O121" s="140" t="s">
        <v>194</v>
      </c>
      <c r="P121" s="185" t="s">
        <v>108</v>
      </c>
      <c r="Q121" s="260">
        <f t="shared" si="11"/>
        <v>0.48</v>
      </c>
      <c r="R121" s="247">
        <v>0.5</v>
      </c>
      <c r="S121" s="243">
        <v>19.02</v>
      </c>
      <c r="T121">
        <v>0</v>
      </c>
    </row>
    <row r="122" spans="1:20" ht="111" thickBot="1" x14ac:dyDescent="0.3">
      <c r="A122" s="137">
        <v>104</v>
      </c>
      <c r="B122" s="185" t="s">
        <v>523</v>
      </c>
      <c r="C122" s="185" t="s">
        <v>122</v>
      </c>
      <c r="D122" s="185" t="s">
        <v>158</v>
      </c>
      <c r="E122" s="185" t="s">
        <v>158</v>
      </c>
      <c r="F122" s="185">
        <v>6110209900</v>
      </c>
      <c r="G122" s="185" t="s">
        <v>132</v>
      </c>
      <c r="H122" s="185" t="s">
        <v>92</v>
      </c>
      <c r="I122" s="185">
        <v>1</v>
      </c>
      <c r="J122" s="141">
        <f t="shared" si="6"/>
        <v>9.129999999999999</v>
      </c>
      <c r="K122" s="141">
        <f t="shared" si="7"/>
        <v>9.1300000000000008</v>
      </c>
      <c r="L122" s="200">
        <f t="shared" si="8"/>
        <v>0.90032858707557506</v>
      </c>
      <c r="M122" s="141">
        <f t="shared" si="9"/>
        <v>0.91</v>
      </c>
      <c r="N122" s="141">
        <f t="shared" si="10"/>
        <v>0.91</v>
      </c>
      <c r="O122" s="140" t="s">
        <v>194</v>
      </c>
      <c r="P122" s="185" t="s">
        <v>108</v>
      </c>
      <c r="Q122" s="260">
        <f t="shared" si="11"/>
        <v>0.48</v>
      </c>
      <c r="R122" s="247">
        <v>0.5</v>
      </c>
      <c r="S122" s="242">
        <v>19.02</v>
      </c>
      <c r="T122">
        <v>0</v>
      </c>
    </row>
    <row r="123" spans="1:20" ht="95.25" thickBot="1" x14ac:dyDescent="0.3">
      <c r="A123" s="137">
        <v>105</v>
      </c>
      <c r="B123" s="185" t="s">
        <v>497</v>
      </c>
      <c r="C123" s="185" t="s">
        <v>122</v>
      </c>
      <c r="D123" s="185" t="s">
        <v>158</v>
      </c>
      <c r="E123" s="185" t="s">
        <v>158</v>
      </c>
      <c r="F123" s="185">
        <v>6110209900</v>
      </c>
      <c r="G123" s="185" t="s">
        <v>132</v>
      </c>
      <c r="H123" s="185" t="s">
        <v>92</v>
      </c>
      <c r="I123" s="185">
        <v>2</v>
      </c>
      <c r="J123" s="141">
        <f t="shared" si="6"/>
        <v>9.0399999999999991</v>
      </c>
      <c r="K123" s="141">
        <f t="shared" si="7"/>
        <v>18.079999999999998</v>
      </c>
      <c r="L123" s="200">
        <f t="shared" si="8"/>
        <v>0.90044247787610621</v>
      </c>
      <c r="M123" s="141">
        <f t="shared" si="9"/>
        <v>0.9</v>
      </c>
      <c r="N123" s="141">
        <f t="shared" si="10"/>
        <v>1.8</v>
      </c>
      <c r="O123" s="140" t="s">
        <v>194</v>
      </c>
      <c r="P123" s="185" t="s">
        <v>108</v>
      </c>
      <c r="Q123" s="260">
        <f t="shared" si="11"/>
        <v>0.95</v>
      </c>
      <c r="R123" s="247">
        <v>1</v>
      </c>
      <c r="S123" s="243">
        <v>19.02</v>
      </c>
      <c r="T123">
        <v>0</v>
      </c>
    </row>
    <row r="124" spans="1:20" ht="95.25" thickBot="1" x14ac:dyDescent="0.3">
      <c r="A124" s="137">
        <v>106</v>
      </c>
      <c r="B124" s="185" t="s">
        <v>497</v>
      </c>
      <c r="C124" s="185" t="s">
        <v>122</v>
      </c>
      <c r="D124" s="185" t="s">
        <v>158</v>
      </c>
      <c r="E124" s="185" t="s">
        <v>158</v>
      </c>
      <c r="F124" s="185">
        <v>6110209900</v>
      </c>
      <c r="G124" s="185" t="s">
        <v>132</v>
      </c>
      <c r="H124" s="185" t="s">
        <v>92</v>
      </c>
      <c r="I124" s="185">
        <v>2</v>
      </c>
      <c r="J124" s="141">
        <f t="shared" si="6"/>
        <v>9.0399999999999991</v>
      </c>
      <c r="K124" s="141">
        <f t="shared" si="7"/>
        <v>18.079999999999998</v>
      </c>
      <c r="L124" s="200">
        <f t="shared" si="8"/>
        <v>0.90044247787610621</v>
      </c>
      <c r="M124" s="141">
        <f t="shared" si="9"/>
        <v>0.9</v>
      </c>
      <c r="N124" s="141">
        <f t="shared" si="10"/>
        <v>1.8</v>
      </c>
      <c r="O124" s="140" t="s">
        <v>194</v>
      </c>
      <c r="P124" s="185" t="s">
        <v>108</v>
      </c>
      <c r="Q124" s="260">
        <f t="shared" si="11"/>
        <v>0.95</v>
      </c>
      <c r="R124" s="247">
        <v>1</v>
      </c>
      <c r="S124" s="242">
        <v>19.02</v>
      </c>
      <c r="T124">
        <v>0</v>
      </c>
    </row>
    <row r="125" spans="1:20" ht="95.25" thickBot="1" x14ac:dyDescent="0.3">
      <c r="A125" s="137">
        <v>107</v>
      </c>
      <c r="B125" s="185" t="s">
        <v>524</v>
      </c>
      <c r="C125" s="185" t="s">
        <v>122</v>
      </c>
      <c r="D125" s="185" t="s">
        <v>158</v>
      </c>
      <c r="E125" s="185" t="s">
        <v>158</v>
      </c>
      <c r="F125" s="185">
        <v>6110209900</v>
      </c>
      <c r="G125" s="185" t="s">
        <v>132</v>
      </c>
      <c r="H125" s="185" t="s">
        <v>92</v>
      </c>
      <c r="I125" s="185">
        <v>3</v>
      </c>
      <c r="J125" s="141">
        <f t="shared" si="6"/>
        <v>6.0299999999999994</v>
      </c>
      <c r="K125" s="141">
        <f t="shared" si="7"/>
        <v>18.09</v>
      </c>
      <c r="L125" s="200">
        <f t="shared" si="8"/>
        <v>0.90049751243781095</v>
      </c>
      <c r="M125" s="141">
        <f t="shared" si="9"/>
        <v>0.6</v>
      </c>
      <c r="N125" s="141">
        <f t="shared" si="10"/>
        <v>1.8</v>
      </c>
      <c r="O125" s="140" t="s">
        <v>194</v>
      </c>
      <c r="P125" s="185" t="s">
        <v>108</v>
      </c>
      <c r="Q125" s="260">
        <f t="shared" si="11"/>
        <v>0.95</v>
      </c>
      <c r="R125" s="247">
        <v>1</v>
      </c>
      <c r="S125" s="243">
        <v>19.02</v>
      </c>
      <c r="T125">
        <v>0</v>
      </c>
    </row>
    <row r="126" spans="1:20" ht="79.5" thickBot="1" x14ac:dyDescent="0.3">
      <c r="A126" s="137">
        <v>108</v>
      </c>
      <c r="B126" s="185" t="s">
        <v>495</v>
      </c>
      <c r="C126" s="185" t="s">
        <v>122</v>
      </c>
      <c r="D126" s="185" t="s">
        <v>158</v>
      </c>
      <c r="E126" s="185" t="s">
        <v>158</v>
      </c>
      <c r="F126" s="185">
        <v>6110209900</v>
      </c>
      <c r="G126" s="185" t="s">
        <v>132</v>
      </c>
      <c r="H126" s="185" t="s">
        <v>92</v>
      </c>
      <c r="I126" s="185">
        <v>3</v>
      </c>
      <c r="J126" s="141">
        <f t="shared" si="6"/>
        <v>9.07</v>
      </c>
      <c r="K126" s="141">
        <f t="shared" si="7"/>
        <v>27.21</v>
      </c>
      <c r="L126" s="200">
        <f t="shared" si="8"/>
        <v>0.89966923925027564</v>
      </c>
      <c r="M126" s="141">
        <f t="shared" si="9"/>
        <v>0.91</v>
      </c>
      <c r="N126" s="141">
        <f t="shared" si="10"/>
        <v>2.73</v>
      </c>
      <c r="O126" s="140" t="s">
        <v>194</v>
      </c>
      <c r="P126" s="185" t="s">
        <v>108</v>
      </c>
      <c r="Q126" s="260">
        <f t="shared" si="11"/>
        <v>1.43</v>
      </c>
      <c r="R126" s="247">
        <v>1.5</v>
      </c>
      <c r="S126" s="242">
        <v>19.02</v>
      </c>
      <c r="T126">
        <v>0</v>
      </c>
    </row>
    <row r="127" spans="1:20" ht="79.5" thickBot="1" x14ac:dyDescent="0.3">
      <c r="A127" s="137">
        <v>109</v>
      </c>
      <c r="B127" s="185" t="s">
        <v>495</v>
      </c>
      <c r="C127" s="185" t="s">
        <v>122</v>
      </c>
      <c r="D127" s="185" t="s">
        <v>158</v>
      </c>
      <c r="E127" s="185" t="s">
        <v>158</v>
      </c>
      <c r="F127" s="185">
        <v>6110209900</v>
      </c>
      <c r="G127" s="185" t="s">
        <v>132</v>
      </c>
      <c r="H127" s="185" t="s">
        <v>92</v>
      </c>
      <c r="I127" s="185">
        <v>3</v>
      </c>
      <c r="J127" s="141">
        <f t="shared" si="6"/>
        <v>9.07</v>
      </c>
      <c r="K127" s="141">
        <f t="shared" si="7"/>
        <v>27.21</v>
      </c>
      <c r="L127" s="200">
        <f t="shared" si="8"/>
        <v>0.89966923925027564</v>
      </c>
      <c r="M127" s="141">
        <f t="shared" si="9"/>
        <v>0.91</v>
      </c>
      <c r="N127" s="141">
        <f t="shared" si="10"/>
        <v>2.73</v>
      </c>
      <c r="O127" s="140" t="s">
        <v>194</v>
      </c>
      <c r="P127" s="185" t="s">
        <v>108</v>
      </c>
      <c r="Q127" s="260">
        <f t="shared" si="11"/>
        <v>1.43</v>
      </c>
      <c r="R127" s="247">
        <v>1.5</v>
      </c>
      <c r="S127" s="243">
        <v>19.02</v>
      </c>
      <c r="T127">
        <v>0</v>
      </c>
    </row>
    <row r="128" spans="1:20" ht="79.5" thickBot="1" x14ac:dyDescent="0.3">
      <c r="A128" s="137">
        <v>110</v>
      </c>
      <c r="B128" s="185" t="s">
        <v>495</v>
      </c>
      <c r="C128" s="185" t="s">
        <v>122</v>
      </c>
      <c r="D128" s="185" t="s">
        <v>448</v>
      </c>
      <c r="E128" s="185" t="s">
        <v>448</v>
      </c>
      <c r="F128" s="185">
        <v>6110209900</v>
      </c>
      <c r="G128" s="185" t="s">
        <v>132</v>
      </c>
      <c r="H128" s="185" t="s">
        <v>92</v>
      </c>
      <c r="I128" s="185">
        <v>5</v>
      </c>
      <c r="J128" s="141">
        <f t="shared" si="6"/>
        <v>3.6199999999999997</v>
      </c>
      <c r="K128" s="141">
        <f t="shared" si="7"/>
        <v>18.100000000000001</v>
      </c>
      <c r="L128" s="200">
        <f t="shared" si="8"/>
        <v>0.90055248618784534</v>
      </c>
      <c r="M128" s="141">
        <f t="shared" si="9"/>
        <v>0.36</v>
      </c>
      <c r="N128" s="141">
        <f t="shared" si="10"/>
        <v>1.8</v>
      </c>
      <c r="O128" s="140" t="s">
        <v>194</v>
      </c>
      <c r="P128" s="185" t="s">
        <v>108</v>
      </c>
      <c r="Q128" s="260">
        <f t="shared" si="11"/>
        <v>0.95</v>
      </c>
      <c r="R128" s="247">
        <v>1</v>
      </c>
      <c r="S128" s="242">
        <v>19.02</v>
      </c>
      <c r="T128">
        <v>0</v>
      </c>
    </row>
    <row r="129" spans="1:20" ht="79.5" thickBot="1" x14ac:dyDescent="0.3">
      <c r="A129" s="137">
        <v>111</v>
      </c>
      <c r="B129" s="185" t="s">
        <v>495</v>
      </c>
      <c r="C129" s="185" t="s">
        <v>122</v>
      </c>
      <c r="D129" s="185" t="s">
        <v>448</v>
      </c>
      <c r="E129" s="185" t="s">
        <v>448</v>
      </c>
      <c r="F129" s="185">
        <v>6110209900</v>
      </c>
      <c r="G129" s="185" t="s">
        <v>132</v>
      </c>
      <c r="H129" s="185" t="s">
        <v>92</v>
      </c>
      <c r="I129" s="185">
        <v>6</v>
      </c>
      <c r="J129" s="141">
        <f t="shared" si="6"/>
        <v>6.0299999999999994</v>
      </c>
      <c r="K129" s="141">
        <f t="shared" si="7"/>
        <v>36.18</v>
      </c>
      <c r="L129" s="200">
        <f t="shared" si="8"/>
        <v>0.90049751243781095</v>
      </c>
      <c r="M129" s="141">
        <f t="shared" si="9"/>
        <v>0.6</v>
      </c>
      <c r="N129" s="141">
        <f t="shared" si="10"/>
        <v>3.6</v>
      </c>
      <c r="O129" s="140" t="s">
        <v>194</v>
      </c>
      <c r="P129" s="185" t="s">
        <v>108</v>
      </c>
      <c r="Q129" s="260">
        <f t="shared" si="11"/>
        <v>1.9</v>
      </c>
      <c r="R129" s="247">
        <v>2</v>
      </c>
      <c r="S129" s="243">
        <v>19.02</v>
      </c>
      <c r="T129">
        <v>0</v>
      </c>
    </row>
    <row r="130" spans="1:20" ht="95.25" thickBot="1" x14ac:dyDescent="0.3">
      <c r="A130" s="137">
        <v>112</v>
      </c>
      <c r="B130" s="185" t="s">
        <v>497</v>
      </c>
      <c r="C130" s="185" t="s">
        <v>122</v>
      </c>
      <c r="D130" s="185" t="s">
        <v>433</v>
      </c>
      <c r="E130" s="185" t="s">
        <v>433</v>
      </c>
      <c r="F130" s="185">
        <v>6110209900</v>
      </c>
      <c r="G130" s="185" t="s">
        <v>132</v>
      </c>
      <c r="H130" s="185" t="s">
        <v>92</v>
      </c>
      <c r="I130" s="185">
        <v>7</v>
      </c>
      <c r="J130" s="141">
        <f t="shared" si="6"/>
        <v>7.75</v>
      </c>
      <c r="K130" s="141">
        <f t="shared" si="7"/>
        <v>54.25</v>
      </c>
      <c r="L130" s="200">
        <f t="shared" si="8"/>
        <v>0.89935483870967747</v>
      </c>
      <c r="M130" s="141">
        <f t="shared" si="9"/>
        <v>0.78</v>
      </c>
      <c r="N130" s="141">
        <f t="shared" si="10"/>
        <v>5.46</v>
      </c>
      <c r="O130" s="140" t="s">
        <v>194</v>
      </c>
      <c r="P130" s="185" t="s">
        <v>108</v>
      </c>
      <c r="Q130" s="260">
        <f t="shared" si="11"/>
        <v>2.85</v>
      </c>
      <c r="R130" s="247">
        <v>3</v>
      </c>
      <c r="S130" s="242">
        <v>19.02</v>
      </c>
      <c r="T130">
        <v>0</v>
      </c>
    </row>
    <row r="131" spans="1:20" ht="95.25" thickBot="1" x14ac:dyDescent="0.3">
      <c r="A131" s="137">
        <v>113</v>
      </c>
      <c r="B131" s="185" t="s">
        <v>497</v>
      </c>
      <c r="C131" s="185" t="s">
        <v>122</v>
      </c>
      <c r="D131" s="185" t="s">
        <v>433</v>
      </c>
      <c r="E131" s="185" t="s">
        <v>433</v>
      </c>
      <c r="F131" s="185">
        <v>6110209900</v>
      </c>
      <c r="G131" s="185" t="s">
        <v>132</v>
      </c>
      <c r="H131" s="185" t="s">
        <v>92</v>
      </c>
      <c r="I131" s="185">
        <v>9</v>
      </c>
      <c r="J131" s="141">
        <f t="shared" si="6"/>
        <v>6.0299999999999994</v>
      </c>
      <c r="K131" s="141">
        <f t="shared" si="7"/>
        <v>54.27</v>
      </c>
      <c r="L131" s="200">
        <f t="shared" si="8"/>
        <v>0.90049751243781095</v>
      </c>
      <c r="M131" s="141">
        <f t="shared" si="9"/>
        <v>0.6</v>
      </c>
      <c r="N131" s="141">
        <f t="shared" si="10"/>
        <v>5.4</v>
      </c>
      <c r="O131" s="140" t="s">
        <v>194</v>
      </c>
      <c r="P131" s="185" t="s">
        <v>108</v>
      </c>
      <c r="Q131" s="260">
        <f t="shared" si="11"/>
        <v>2.85</v>
      </c>
      <c r="R131" s="247">
        <v>3</v>
      </c>
      <c r="S131" s="243">
        <v>19.02</v>
      </c>
      <c r="T131">
        <v>0</v>
      </c>
    </row>
    <row r="132" spans="1:20" ht="79.5" thickBot="1" x14ac:dyDescent="0.3">
      <c r="A132" s="137">
        <v>114</v>
      </c>
      <c r="B132" s="185" t="s">
        <v>495</v>
      </c>
      <c r="C132" s="185" t="s">
        <v>122</v>
      </c>
      <c r="D132" s="185" t="s">
        <v>433</v>
      </c>
      <c r="E132" s="185" t="s">
        <v>433</v>
      </c>
      <c r="F132" s="185">
        <v>6110209900</v>
      </c>
      <c r="G132" s="185" t="s">
        <v>132</v>
      </c>
      <c r="H132" s="185" t="s">
        <v>92</v>
      </c>
      <c r="I132" s="185">
        <v>13</v>
      </c>
      <c r="J132" s="141">
        <f t="shared" si="6"/>
        <v>4.17</v>
      </c>
      <c r="K132" s="141">
        <f t="shared" si="7"/>
        <v>54.21</v>
      </c>
      <c r="L132" s="200">
        <f t="shared" si="8"/>
        <v>0.89928057553956831</v>
      </c>
      <c r="M132" s="141">
        <f t="shared" si="9"/>
        <v>0.42</v>
      </c>
      <c r="N132" s="141">
        <f t="shared" si="10"/>
        <v>5.46</v>
      </c>
      <c r="O132" s="140" t="s">
        <v>194</v>
      </c>
      <c r="P132" s="185" t="s">
        <v>108</v>
      </c>
      <c r="Q132" s="260">
        <f t="shared" si="11"/>
        <v>2.85</v>
      </c>
      <c r="R132" s="247">
        <v>3</v>
      </c>
      <c r="S132" s="242">
        <v>19.02</v>
      </c>
      <c r="T132">
        <v>0</v>
      </c>
    </row>
    <row r="133" spans="1:20" ht="95.25" thickBot="1" x14ac:dyDescent="0.3">
      <c r="A133" s="137">
        <v>115</v>
      </c>
      <c r="B133" s="185" t="s">
        <v>497</v>
      </c>
      <c r="C133" s="185" t="s">
        <v>122</v>
      </c>
      <c r="D133" s="185" t="s">
        <v>433</v>
      </c>
      <c r="E133" s="185" t="s">
        <v>433</v>
      </c>
      <c r="F133" s="185">
        <v>6110209900</v>
      </c>
      <c r="G133" s="185" t="s">
        <v>132</v>
      </c>
      <c r="H133" s="185" t="s">
        <v>92</v>
      </c>
      <c r="I133" s="185">
        <v>15</v>
      </c>
      <c r="J133" s="141">
        <f t="shared" si="6"/>
        <v>7.2299999999999995</v>
      </c>
      <c r="K133" s="141">
        <f t="shared" si="7"/>
        <v>108.45</v>
      </c>
      <c r="L133" s="200">
        <f t="shared" si="8"/>
        <v>0.90041493775933612</v>
      </c>
      <c r="M133" s="141">
        <f t="shared" si="9"/>
        <v>0.72</v>
      </c>
      <c r="N133" s="141">
        <f t="shared" si="10"/>
        <v>10.8</v>
      </c>
      <c r="O133" s="140" t="s">
        <v>194</v>
      </c>
      <c r="P133" s="185" t="s">
        <v>108</v>
      </c>
      <c r="Q133" s="260">
        <f t="shared" si="11"/>
        <v>5.7</v>
      </c>
      <c r="R133" s="247">
        <v>6</v>
      </c>
      <c r="S133" s="243">
        <v>19.02</v>
      </c>
      <c r="T133">
        <v>0</v>
      </c>
    </row>
    <row r="134" spans="1:20" ht="95.25" thickBot="1" x14ac:dyDescent="0.3">
      <c r="A134" s="137">
        <v>116</v>
      </c>
      <c r="B134" s="185" t="s">
        <v>497</v>
      </c>
      <c r="C134" s="185" t="s">
        <v>122</v>
      </c>
      <c r="D134" s="185" t="s">
        <v>433</v>
      </c>
      <c r="E134" s="185" t="s">
        <v>433</v>
      </c>
      <c r="F134" s="185">
        <v>6110209900</v>
      </c>
      <c r="G134" s="185" t="s">
        <v>132</v>
      </c>
      <c r="H134" s="185" t="s">
        <v>92</v>
      </c>
      <c r="I134" s="185">
        <v>23</v>
      </c>
      <c r="J134" s="141">
        <f t="shared" si="6"/>
        <v>3.86</v>
      </c>
      <c r="K134" s="141">
        <f t="shared" si="7"/>
        <v>88.78</v>
      </c>
      <c r="L134" s="200">
        <f t="shared" si="8"/>
        <v>0.89896373056994816</v>
      </c>
      <c r="M134" s="141">
        <f t="shared" si="9"/>
        <v>0.39</v>
      </c>
      <c r="N134" s="141">
        <f t="shared" si="10"/>
        <v>8.9700000000000006</v>
      </c>
      <c r="O134" s="140" t="s">
        <v>194</v>
      </c>
      <c r="P134" s="185" t="s">
        <v>108</v>
      </c>
      <c r="Q134" s="260">
        <f t="shared" si="11"/>
        <v>4.66</v>
      </c>
      <c r="R134" s="247">
        <v>4.9000000000000004</v>
      </c>
      <c r="S134" s="242">
        <v>19.02</v>
      </c>
      <c r="T134">
        <v>0</v>
      </c>
    </row>
    <row r="135" spans="1:20" ht="79.5" thickBot="1" x14ac:dyDescent="0.3">
      <c r="A135" s="137">
        <v>117</v>
      </c>
      <c r="B135" s="185" t="s">
        <v>495</v>
      </c>
      <c r="C135" s="185" t="s">
        <v>122</v>
      </c>
      <c r="D135" s="185" t="s">
        <v>433</v>
      </c>
      <c r="E135" s="185" t="s">
        <v>433</v>
      </c>
      <c r="F135" s="185">
        <v>6110209900</v>
      </c>
      <c r="G135" s="185" t="s">
        <v>132</v>
      </c>
      <c r="H135" s="185" t="s">
        <v>92</v>
      </c>
      <c r="I135" s="185">
        <v>26</v>
      </c>
      <c r="J135" s="141">
        <f t="shared" si="6"/>
        <v>6.95</v>
      </c>
      <c r="K135" s="141">
        <f t="shared" si="7"/>
        <v>180.7</v>
      </c>
      <c r="L135" s="200">
        <f t="shared" si="8"/>
        <v>0.89928057553956831</v>
      </c>
      <c r="M135" s="141">
        <f t="shared" si="9"/>
        <v>0.7</v>
      </c>
      <c r="N135" s="141">
        <f t="shared" si="10"/>
        <v>18.2</v>
      </c>
      <c r="O135" s="140" t="s">
        <v>194</v>
      </c>
      <c r="P135" s="185" t="s">
        <v>108</v>
      </c>
      <c r="Q135" s="260">
        <f t="shared" si="11"/>
        <v>9.5</v>
      </c>
      <c r="R135" s="247">
        <v>10</v>
      </c>
      <c r="S135" s="243">
        <v>19.02</v>
      </c>
      <c r="T135">
        <v>0</v>
      </c>
    </row>
    <row r="136" spans="1:20" ht="95.25" thickBot="1" x14ac:dyDescent="0.3">
      <c r="A136" s="137">
        <v>118</v>
      </c>
      <c r="B136" s="185" t="s">
        <v>525</v>
      </c>
      <c r="C136" s="185" t="s">
        <v>122</v>
      </c>
      <c r="D136" s="185" t="s">
        <v>433</v>
      </c>
      <c r="E136" s="185" t="s">
        <v>433</v>
      </c>
      <c r="F136" s="185">
        <v>6110209900</v>
      </c>
      <c r="G136" s="185" t="s">
        <v>132</v>
      </c>
      <c r="H136" s="185" t="s">
        <v>92</v>
      </c>
      <c r="I136" s="185">
        <v>60</v>
      </c>
      <c r="J136" s="141">
        <f t="shared" si="6"/>
        <v>5.7299999999999995</v>
      </c>
      <c r="K136" s="141">
        <f t="shared" si="7"/>
        <v>343.8</v>
      </c>
      <c r="L136" s="200">
        <f t="shared" si="8"/>
        <v>0.90052356020942415</v>
      </c>
      <c r="M136" s="141">
        <f t="shared" si="9"/>
        <v>0.56999999999999995</v>
      </c>
      <c r="N136" s="141">
        <f t="shared" si="10"/>
        <v>34.200000000000003</v>
      </c>
      <c r="O136" s="140" t="s">
        <v>194</v>
      </c>
      <c r="P136" s="185">
        <v>1</v>
      </c>
      <c r="Q136" s="260">
        <f t="shared" si="11"/>
        <v>18.05</v>
      </c>
      <c r="R136" s="247">
        <v>19</v>
      </c>
      <c r="S136" s="242">
        <v>19.02</v>
      </c>
      <c r="T136">
        <v>0</v>
      </c>
    </row>
    <row r="137" spans="1:20" ht="79.5" thickBot="1" x14ac:dyDescent="0.3">
      <c r="A137" s="137">
        <v>119</v>
      </c>
      <c r="B137" s="185" t="s">
        <v>521</v>
      </c>
      <c r="C137" s="185" t="s">
        <v>122</v>
      </c>
      <c r="D137" s="185" t="s">
        <v>433</v>
      </c>
      <c r="E137" s="185" t="s">
        <v>433</v>
      </c>
      <c r="F137" s="185">
        <v>6110209900</v>
      </c>
      <c r="G137" s="185" t="s">
        <v>132</v>
      </c>
      <c r="H137" s="185" t="s">
        <v>92</v>
      </c>
      <c r="I137" s="185">
        <v>64</v>
      </c>
      <c r="J137" s="141">
        <f t="shared" si="6"/>
        <v>7.06</v>
      </c>
      <c r="K137" s="141">
        <f t="shared" si="7"/>
        <v>451.84</v>
      </c>
      <c r="L137" s="200">
        <f t="shared" si="8"/>
        <v>0.89943342776203972</v>
      </c>
      <c r="M137" s="141">
        <f t="shared" si="9"/>
        <v>0.71</v>
      </c>
      <c r="N137" s="141">
        <f t="shared" si="10"/>
        <v>45.44</v>
      </c>
      <c r="O137" s="140" t="s">
        <v>194</v>
      </c>
      <c r="P137" s="185">
        <v>1</v>
      </c>
      <c r="Q137" s="260">
        <f t="shared" si="11"/>
        <v>23.75</v>
      </c>
      <c r="R137" s="247">
        <v>25</v>
      </c>
      <c r="S137" s="243">
        <v>19.02</v>
      </c>
      <c r="T137">
        <v>0</v>
      </c>
    </row>
    <row r="138" spans="1:20" ht="95.25" thickBot="1" x14ac:dyDescent="0.3">
      <c r="A138" s="137">
        <v>120</v>
      </c>
      <c r="B138" s="185" t="s">
        <v>526</v>
      </c>
      <c r="C138" s="185" t="s">
        <v>122</v>
      </c>
      <c r="D138" s="185" t="s">
        <v>152</v>
      </c>
      <c r="E138" s="185" t="s">
        <v>152</v>
      </c>
      <c r="F138" s="185">
        <v>6110209900</v>
      </c>
      <c r="G138" s="185" t="s">
        <v>132</v>
      </c>
      <c r="H138" s="185" t="s">
        <v>92</v>
      </c>
      <c r="I138" s="185">
        <v>4</v>
      </c>
      <c r="J138" s="141">
        <f t="shared" si="6"/>
        <v>8.61</v>
      </c>
      <c r="K138" s="141">
        <f t="shared" si="7"/>
        <v>34.44</v>
      </c>
      <c r="L138" s="200">
        <f t="shared" si="8"/>
        <v>0.90011614401858309</v>
      </c>
      <c r="M138" s="141">
        <f t="shared" si="9"/>
        <v>0.86</v>
      </c>
      <c r="N138" s="141">
        <f t="shared" si="10"/>
        <v>3.44</v>
      </c>
      <c r="O138" s="140" t="s">
        <v>194</v>
      </c>
      <c r="P138" s="185" t="s">
        <v>108</v>
      </c>
      <c r="Q138" s="260">
        <f t="shared" si="11"/>
        <v>1.81</v>
      </c>
      <c r="R138" s="247">
        <v>1.9</v>
      </c>
      <c r="S138" s="242">
        <v>19.02</v>
      </c>
      <c r="T138">
        <v>0</v>
      </c>
    </row>
    <row r="139" spans="1:20" ht="95.25" thickBot="1" x14ac:dyDescent="0.3">
      <c r="A139" s="137">
        <v>121</v>
      </c>
      <c r="B139" s="185" t="s">
        <v>526</v>
      </c>
      <c r="C139" s="185" t="s">
        <v>122</v>
      </c>
      <c r="D139" s="185" t="s">
        <v>152</v>
      </c>
      <c r="E139" s="185" t="s">
        <v>152</v>
      </c>
      <c r="F139" s="185">
        <v>6110209900</v>
      </c>
      <c r="G139" s="185" t="s">
        <v>132</v>
      </c>
      <c r="H139" s="185" t="s">
        <v>92</v>
      </c>
      <c r="I139" s="185">
        <v>4</v>
      </c>
      <c r="J139" s="141">
        <f t="shared" si="6"/>
        <v>6.8</v>
      </c>
      <c r="K139" s="141">
        <f t="shared" si="7"/>
        <v>27.2</v>
      </c>
      <c r="L139" s="200">
        <f t="shared" si="8"/>
        <v>0.9</v>
      </c>
      <c r="M139" s="141">
        <f t="shared" si="9"/>
        <v>0.68</v>
      </c>
      <c r="N139" s="141">
        <f t="shared" si="10"/>
        <v>2.72</v>
      </c>
      <c r="O139" s="140" t="s">
        <v>194</v>
      </c>
      <c r="P139" s="185" t="s">
        <v>108</v>
      </c>
      <c r="Q139" s="260">
        <f t="shared" si="11"/>
        <v>1.43</v>
      </c>
      <c r="R139" s="247">
        <v>1.5</v>
      </c>
      <c r="S139" s="243">
        <v>19.02</v>
      </c>
      <c r="T139">
        <v>0</v>
      </c>
    </row>
    <row r="140" spans="1:20" ht="95.25" thickBot="1" x14ac:dyDescent="0.3">
      <c r="A140" s="137">
        <v>122</v>
      </c>
      <c r="B140" s="185" t="s">
        <v>497</v>
      </c>
      <c r="C140" s="185" t="s">
        <v>122</v>
      </c>
      <c r="D140" s="185" t="s">
        <v>152</v>
      </c>
      <c r="E140" s="185" t="s">
        <v>152</v>
      </c>
      <c r="F140" s="185">
        <v>6110209900</v>
      </c>
      <c r="G140" s="185" t="s">
        <v>132</v>
      </c>
      <c r="H140" s="185" t="s">
        <v>92</v>
      </c>
      <c r="I140" s="185">
        <v>18</v>
      </c>
      <c r="J140" s="141">
        <f t="shared" si="6"/>
        <v>5.0199999999999996</v>
      </c>
      <c r="K140" s="141">
        <f t="shared" si="7"/>
        <v>90.36</v>
      </c>
      <c r="L140" s="200">
        <f t="shared" si="8"/>
        <v>0.90039840637450197</v>
      </c>
      <c r="M140" s="141">
        <f t="shared" si="9"/>
        <v>0.5</v>
      </c>
      <c r="N140" s="141">
        <f t="shared" si="10"/>
        <v>9</v>
      </c>
      <c r="O140" s="140" t="s">
        <v>194</v>
      </c>
      <c r="P140" s="185" t="s">
        <v>108</v>
      </c>
      <c r="Q140" s="260">
        <f t="shared" si="11"/>
        <v>4.75</v>
      </c>
      <c r="R140" s="247">
        <v>5</v>
      </c>
      <c r="S140" s="242">
        <v>19.02</v>
      </c>
      <c r="T140">
        <v>0</v>
      </c>
    </row>
    <row r="141" spans="1:20" ht="79.5" thickBot="1" x14ac:dyDescent="0.3">
      <c r="A141" s="137">
        <v>123</v>
      </c>
      <c r="B141" s="185" t="s">
        <v>501</v>
      </c>
      <c r="C141" s="185" t="s">
        <v>122</v>
      </c>
      <c r="D141" s="185" t="s">
        <v>145</v>
      </c>
      <c r="E141" s="185" t="s">
        <v>145</v>
      </c>
      <c r="F141" s="185">
        <v>6110209900</v>
      </c>
      <c r="G141" s="185" t="s">
        <v>131</v>
      </c>
      <c r="H141" s="185" t="s">
        <v>92</v>
      </c>
      <c r="I141" s="185">
        <v>1</v>
      </c>
      <c r="J141" s="141">
        <f t="shared" si="6"/>
        <v>9.129999999999999</v>
      </c>
      <c r="K141" s="141">
        <f t="shared" si="7"/>
        <v>9.1300000000000008</v>
      </c>
      <c r="L141" s="200">
        <f t="shared" si="8"/>
        <v>0.90032858707557506</v>
      </c>
      <c r="M141" s="141">
        <f t="shared" si="9"/>
        <v>0.91</v>
      </c>
      <c r="N141" s="141">
        <f t="shared" si="10"/>
        <v>0.91</v>
      </c>
      <c r="O141" s="140" t="s">
        <v>194</v>
      </c>
      <c r="P141" s="185" t="s">
        <v>108</v>
      </c>
      <c r="Q141" s="260">
        <f t="shared" si="11"/>
        <v>0.48</v>
      </c>
      <c r="R141" s="247">
        <v>0.5</v>
      </c>
      <c r="S141" s="243">
        <v>19.02</v>
      </c>
      <c r="T141">
        <v>0</v>
      </c>
    </row>
    <row r="142" spans="1:20" ht="95.25" thickBot="1" x14ac:dyDescent="0.3">
      <c r="A142" s="137">
        <v>124</v>
      </c>
      <c r="B142" s="185" t="s">
        <v>497</v>
      </c>
      <c r="C142" s="185" t="s">
        <v>122</v>
      </c>
      <c r="D142" s="185" t="s">
        <v>152</v>
      </c>
      <c r="E142" s="185" t="s">
        <v>152</v>
      </c>
      <c r="F142" s="185">
        <v>6110209900</v>
      </c>
      <c r="G142" s="185" t="s">
        <v>131</v>
      </c>
      <c r="H142" s="185" t="s">
        <v>92</v>
      </c>
      <c r="I142" s="185">
        <v>5</v>
      </c>
      <c r="J142" s="141">
        <f t="shared" si="6"/>
        <v>9.06</v>
      </c>
      <c r="K142" s="141">
        <f t="shared" si="7"/>
        <v>45.3</v>
      </c>
      <c r="L142" s="200">
        <f t="shared" si="8"/>
        <v>0.89955849889624728</v>
      </c>
      <c r="M142" s="141">
        <f t="shared" si="9"/>
        <v>0.91</v>
      </c>
      <c r="N142" s="141">
        <f t="shared" si="10"/>
        <v>4.55</v>
      </c>
      <c r="O142" s="140" t="s">
        <v>194</v>
      </c>
      <c r="P142" s="185" t="s">
        <v>108</v>
      </c>
      <c r="Q142" s="260">
        <f t="shared" si="11"/>
        <v>2.38</v>
      </c>
      <c r="R142" s="247">
        <v>2.5</v>
      </c>
      <c r="S142" s="242">
        <v>19.02</v>
      </c>
      <c r="T142">
        <v>0</v>
      </c>
    </row>
    <row r="143" spans="1:20" ht="95.25" thickBot="1" x14ac:dyDescent="0.3">
      <c r="A143" s="137">
        <v>125</v>
      </c>
      <c r="B143" s="185" t="s">
        <v>497</v>
      </c>
      <c r="C143" s="185" t="s">
        <v>122</v>
      </c>
      <c r="D143" s="185" t="s">
        <v>136</v>
      </c>
      <c r="E143" s="185" t="s">
        <v>136</v>
      </c>
      <c r="F143" s="185">
        <v>6110209900</v>
      </c>
      <c r="G143" s="185" t="s">
        <v>131</v>
      </c>
      <c r="H143" s="185" t="s">
        <v>92</v>
      </c>
      <c r="I143" s="185">
        <v>6</v>
      </c>
      <c r="J143" s="141">
        <f t="shared" si="6"/>
        <v>6.0299999999999994</v>
      </c>
      <c r="K143" s="141">
        <f t="shared" si="7"/>
        <v>36.18</v>
      </c>
      <c r="L143" s="200">
        <f t="shared" si="8"/>
        <v>0.90049751243781095</v>
      </c>
      <c r="M143" s="141">
        <f t="shared" si="9"/>
        <v>0.6</v>
      </c>
      <c r="N143" s="141">
        <f t="shared" si="10"/>
        <v>3.6</v>
      </c>
      <c r="O143" s="140" t="s">
        <v>194</v>
      </c>
      <c r="P143" s="185" t="s">
        <v>108</v>
      </c>
      <c r="Q143" s="260">
        <f t="shared" si="11"/>
        <v>1.9</v>
      </c>
      <c r="R143" s="247">
        <v>2</v>
      </c>
      <c r="S143" s="243">
        <v>19.02</v>
      </c>
      <c r="T143">
        <v>0</v>
      </c>
    </row>
    <row r="144" spans="1:20" ht="95.25" thickBot="1" x14ac:dyDescent="0.3">
      <c r="A144" s="137">
        <v>126</v>
      </c>
      <c r="B144" s="185" t="s">
        <v>497</v>
      </c>
      <c r="C144" s="185" t="s">
        <v>122</v>
      </c>
      <c r="D144" s="185" t="s">
        <v>136</v>
      </c>
      <c r="E144" s="185" t="s">
        <v>136</v>
      </c>
      <c r="F144" s="185">
        <v>6110209900</v>
      </c>
      <c r="G144" s="185" t="s">
        <v>131</v>
      </c>
      <c r="H144" s="185" t="s">
        <v>92</v>
      </c>
      <c r="I144" s="185">
        <v>8</v>
      </c>
      <c r="J144" s="141">
        <f t="shared" si="6"/>
        <v>4.5199999999999996</v>
      </c>
      <c r="K144" s="141">
        <f t="shared" si="7"/>
        <v>36.159999999999997</v>
      </c>
      <c r="L144" s="200">
        <f t="shared" si="8"/>
        <v>0.90044247787610621</v>
      </c>
      <c r="M144" s="141">
        <f t="shared" si="9"/>
        <v>0.45</v>
      </c>
      <c r="N144" s="141">
        <f t="shared" si="10"/>
        <v>3.6</v>
      </c>
      <c r="O144" s="140" t="s">
        <v>194</v>
      </c>
      <c r="P144" s="185" t="s">
        <v>108</v>
      </c>
      <c r="Q144" s="260">
        <f t="shared" si="11"/>
        <v>1.9</v>
      </c>
      <c r="R144" s="247">
        <v>2</v>
      </c>
      <c r="S144" s="242">
        <v>19.02</v>
      </c>
      <c r="T144">
        <v>0</v>
      </c>
    </row>
    <row r="145" spans="1:20" ht="95.25" thickBot="1" x14ac:dyDescent="0.3">
      <c r="A145" s="137">
        <v>127</v>
      </c>
      <c r="B145" s="185" t="s">
        <v>527</v>
      </c>
      <c r="C145" s="185" t="s">
        <v>122</v>
      </c>
      <c r="D145" s="185" t="s">
        <v>152</v>
      </c>
      <c r="E145" s="185" t="s">
        <v>152</v>
      </c>
      <c r="F145" s="185">
        <v>6110209900</v>
      </c>
      <c r="G145" s="185" t="s">
        <v>132</v>
      </c>
      <c r="H145" s="185" t="s">
        <v>92</v>
      </c>
      <c r="I145" s="185">
        <v>2</v>
      </c>
      <c r="J145" s="141">
        <f t="shared" si="6"/>
        <v>4.5699999999999994</v>
      </c>
      <c r="K145" s="141">
        <f t="shared" si="7"/>
        <v>9.14</v>
      </c>
      <c r="L145" s="200">
        <f t="shared" si="8"/>
        <v>0.89934354485776802</v>
      </c>
      <c r="M145" s="141">
        <f t="shared" si="9"/>
        <v>0.46</v>
      </c>
      <c r="N145" s="141">
        <f t="shared" si="10"/>
        <v>0.92</v>
      </c>
      <c r="O145" s="140" t="s">
        <v>194</v>
      </c>
      <c r="P145" s="185" t="s">
        <v>108</v>
      </c>
      <c r="Q145" s="260">
        <f t="shared" si="11"/>
        <v>0.48</v>
      </c>
      <c r="R145" s="247">
        <v>0.5</v>
      </c>
      <c r="S145" s="243">
        <v>19.02</v>
      </c>
      <c r="T145">
        <v>0</v>
      </c>
    </row>
    <row r="146" spans="1:20" ht="95.25" thickBot="1" x14ac:dyDescent="0.3">
      <c r="A146" s="137">
        <v>128</v>
      </c>
      <c r="B146" s="185" t="s">
        <v>497</v>
      </c>
      <c r="C146" s="185" t="s">
        <v>122</v>
      </c>
      <c r="D146" s="185" t="s">
        <v>152</v>
      </c>
      <c r="E146" s="185" t="s">
        <v>152</v>
      </c>
      <c r="F146" s="185">
        <v>6110209900</v>
      </c>
      <c r="G146" s="185" t="s">
        <v>132</v>
      </c>
      <c r="H146" s="185" t="s">
        <v>92</v>
      </c>
      <c r="I146" s="185">
        <v>4</v>
      </c>
      <c r="J146" s="141">
        <f t="shared" si="6"/>
        <v>4.5199999999999996</v>
      </c>
      <c r="K146" s="141">
        <f t="shared" si="7"/>
        <v>18.079999999999998</v>
      </c>
      <c r="L146" s="200">
        <f t="shared" si="8"/>
        <v>0.90044247787610621</v>
      </c>
      <c r="M146" s="141">
        <f t="shared" si="9"/>
        <v>0.45</v>
      </c>
      <c r="N146" s="141">
        <f t="shared" si="10"/>
        <v>1.8</v>
      </c>
      <c r="O146" s="140" t="s">
        <v>194</v>
      </c>
      <c r="P146" s="185" t="s">
        <v>108</v>
      </c>
      <c r="Q146" s="260">
        <f t="shared" si="11"/>
        <v>0.95</v>
      </c>
      <c r="R146" s="247">
        <v>1</v>
      </c>
      <c r="S146" s="242">
        <v>19.02</v>
      </c>
      <c r="T146">
        <v>0</v>
      </c>
    </row>
    <row r="147" spans="1:20" ht="95.25" thickBot="1" x14ac:dyDescent="0.3">
      <c r="A147" s="137">
        <v>129</v>
      </c>
      <c r="B147" s="185" t="s">
        <v>497</v>
      </c>
      <c r="C147" s="185" t="s">
        <v>122</v>
      </c>
      <c r="D147" s="185" t="s">
        <v>152</v>
      </c>
      <c r="E147" s="185" t="s">
        <v>152</v>
      </c>
      <c r="F147" s="185">
        <v>6110209900</v>
      </c>
      <c r="G147" s="185" t="s">
        <v>132</v>
      </c>
      <c r="H147" s="185" t="s">
        <v>92</v>
      </c>
      <c r="I147" s="185">
        <v>5</v>
      </c>
      <c r="J147" s="141">
        <f t="shared" ref="J147:J210" si="12">ROUNDUP(S147*Q147/I147,2)</f>
        <v>3.6199999999999997</v>
      </c>
      <c r="K147" s="141">
        <f t="shared" ref="K147:K210" si="13">ROUND(J147*I147,2)</f>
        <v>18.100000000000001</v>
      </c>
      <c r="L147" s="200">
        <f t="shared" ref="L147:L210" si="14">1-M147/J147</f>
        <v>0.90055248618784534</v>
      </c>
      <c r="M147" s="141">
        <f t="shared" ref="M147:M210" si="15">ROUND(J147/10,2)</f>
        <v>0.36</v>
      </c>
      <c r="N147" s="141">
        <f t="shared" ref="N147:N210" si="16">ROUND(M147*I147,2)</f>
        <v>1.8</v>
      </c>
      <c r="O147" s="140" t="s">
        <v>194</v>
      </c>
      <c r="P147" s="185" t="s">
        <v>108</v>
      </c>
      <c r="Q147" s="260">
        <f t="shared" ref="Q147:Q210" si="17">ROUNDUP(R147*0.95,2)</f>
        <v>0.95</v>
      </c>
      <c r="R147" s="247">
        <v>1</v>
      </c>
      <c r="S147" s="243">
        <v>19.02</v>
      </c>
      <c r="T147">
        <v>0</v>
      </c>
    </row>
    <row r="148" spans="1:20" ht="95.25" thickBot="1" x14ac:dyDescent="0.3">
      <c r="A148" s="137">
        <v>130</v>
      </c>
      <c r="B148" s="185" t="s">
        <v>497</v>
      </c>
      <c r="C148" s="185" t="s">
        <v>122</v>
      </c>
      <c r="D148" s="185" t="s">
        <v>134</v>
      </c>
      <c r="E148" s="185" t="s">
        <v>134</v>
      </c>
      <c r="F148" s="185">
        <v>6110209900</v>
      </c>
      <c r="G148" s="185" t="s">
        <v>131</v>
      </c>
      <c r="H148" s="185" t="s">
        <v>92</v>
      </c>
      <c r="I148" s="185">
        <v>2</v>
      </c>
      <c r="J148" s="141">
        <f t="shared" si="12"/>
        <v>9.0399999999999991</v>
      </c>
      <c r="K148" s="141">
        <f t="shared" si="13"/>
        <v>18.079999999999998</v>
      </c>
      <c r="L148" s="200">
        <f t="shared" si="14"/>
        <v>0.90044247787610621</v>
      </c>
      <c r="M148" s="141">
        <f t="shared" si="15"/>
        <v>0.9</v>
      </c>
      <c r="N148" s="141">
        <f t="shared" si="16"/>
        <v>1.8</v>
      </c>
      <c r="O148" s="140" t="s">
        <v>194</v>
      </c>
      <c r="P148" s="185" t="s">
        <v>108</v>
      </c>
      <c r="Q148" s="260">
        <f t="shared" si="17"/>
        <v>0.95</v>
      </c>
      <c r="R148" s="247">
        <v>1</v>
      </c>
      <c r="S148" s="242">
        <v>19.02</v>
      </c>
      <c r="T148">
        <v>0</v>
      </c>
    </row>
    <row r="149" spans="1:20" ht="95.25" thickBot="1" x14ac:dyDescent="0.3">
      <c r="A149" s="137">
        <v>131</v>
      </c>
      <c r="B149" s="185" t="s">
        <v>497</v>
      </c>
      <c r="C149" s="185" t="s">
        <v>122</v>
      </c>
      <c r="D149" s="185" t="s">
        <v>134</v>
      </c>
      <c r="E149" s="185" t="s">
        <v>134</v>
      </c>
      <c r="F149" s="185">
        <v>6110209900</v>
      </c>
      <c r="G149" s="185" t="s">
        <v>131</v>
      </c>
      <c r="H149" s="185" t="s">
        <v>92</v>
      </c>
      <c r="I149" s="185">
        <v>3</v>
      </c>
      <c r="J149" s="141">
        <f t="shared" si="12"/>
        <v>9.07</v>
      </c>
      <c r="K149" s="141">
        <f t="shared" si="13"/>
        <v>27.21</v>
      </c>
      <c r="L149" s="200">
        <f t="shared" si="14"/>
        <v>0.89966923925027564</v>
      </c>
      <c r="M149" s="141">
        <f t="shared" si="15"/>
        <v>0.91</v>
      </c>
      <c r="N149" s="141">
        <f t="shared" si="16"/>
        <v>2.73</v>
      </c>
      <c r="O149" s="140" t="s">
        <v>194</v>
      </c>
      <c r="P149" s="185" t="s">
        <v>108</v>
      </c>
      <c r="Q149" s="260">
        <f t="shared" si="17"/>
        <v>1.43</v>
      </c>
      <c r="R149" s="247">
        <v>1.5</v>
      </c>
      <c r="S149" s="243">
        <v>19.02</v>
      </c>
      <c r="T149">
        <v>0</v>
      </c>
    </row>
    <row r="150" spans="1:20" ht="95.25" thickBot="1" x14ac:dyDescent="0.3">
      <c r="A150" s="137">
        <v>132</v>
      </c>
      <c r="B150" s="185" t="s">
        <v>497</v>
      </c>
      <c r="C150" s="185" t="s">
        <v>122</v>
      </c>
      <c r="D150" s="185" t="s">
        <v>134</v>
      </c>
      <c r="E150" s="185" t="s">
        <v>134</v>
      </c>
      <c r="F150" s="185">
        <v>6110209900</v>
      </c>
      <c r="G150" s="185" t="s">
        <v>131</v>
      </c>
      <c r="H150" s="185" t="s">
        <v>92</v>
      </c>
      <c r="I150" s="185">
        <v>15</v>
      </c>
      <c r="J150" s="141">
        <f t="shared" si="12"/>
        <v>6.0299999999999994</v>
      </c>
      <c r="K150" s="141">
        <f t="shared" si="13"/>
        <v>90.45</v>
      </c>
      <c r="L150" s="200">
        <f t="shared" si="14"/>
        <v>0.90049751243781095</v>
      </c>
      <c r="M150" s="141">
        <f t="shared" si="15"/>
        <v>0.6</v>
      </c>
      <c r="N150" s="141">
        <f t="shared" si="16"/>
        <v>9</v>
      </c>
      <c r="O150" s="140" t="s">
        <v>194</v>
      </c>
      <c r="P150" s="185" t="s">
        <v>108</v>
      </c>
      <c r="Q150" s="260">
        <f t="shared" si="17"/>
        <v>4.75</v>
      </c>
      <c r="R150" s="247">
        <v>5</v>
      </c>
      <c r="S150" s="242">
        <v>19.02</v>
      </c>
      <c r="T150">
        <v>0</v>
      </c>
    </row>
    <row r="151" spans="1:20" ht="95.25" thickBot="1" x14ac:dyDescent="0.3">
      <c r="A151" s="137">
        <v>133</v>
      </c>
      <c r="B151" s="185" t="s">
        <v>528</v>
      </c>
      <c r="C151" s="185" t="s">
        <v>122</v>
      </c>
      <c r="D151" s="185" t="s">
        <v>134</v>
      </c>
      <c r="E151" s="185" t="s">
        <v>134</v>
      </c>
      <c r="F151" s="185">
        <v>6110209900</v>
      </c>
      <c r="G151" s="185" t="s">
        <v>131</v>
      </c>
      <c r="H151" s="185" t="s">
        <v>92</v>
      </c>
      <c r="I151" s="185">
        <v>48</v>
      </c>
      <c r="J151" s="141">
        <f t="shared" si="12"/>
        <v>7.5299999999999994</v>
      </c>
      <c r="K151" s="141">
        <f t="shared" si="13"/>
        <v>361.44</v>
      </c>
      <c r="L151" s="200">
        <f t="shared" si="14"/>
        <v>0.90039840637450197</v>
      </c>
      <c r="M151" s="141">
        <f t="shared" si="15"/>
        <v>0.75</v>
      </c>
      <c r="N151" s="141">
        <f t="shared" si="16"/>
        <v>36</v>
      </c>
      <c r="O151" s="140" t="s">
        <v>194</v>
      </c>
      <c r="P151" s="185">
        <v>1</v>
      </c>
      <c r="Q151" s="260">
        <f t="shared" si="17"/>
        <v>19</v>
      </c>
      <c r="R151" s="247">
        <v>20</v>
      </c>
      <c r="S151" s="243">
        <v>19.02</v>
      </c>
      <c r="T151">
        <v>0</v>
      </c>
    </row>
    <row r="152" spans="1:20" ht="79.5" thickBot="1" x14ac:dyDescent="0.3">
      <c r="A152" s="137">
        <v>134</v>
      </c>
      <c r="B152" s="185" t="s">
        <v>495</v>
      </c>
      <c r="C152" s="185" t="s">
        <v>122</v>
      </c>
      <c r="D152" s="185" t="s">
        <v>152</v>
      </c>
      <c r="E152" s="185" t="s">
        <v>152</v>
      </c>
      <c r="F152" s="185">
        <v>6110209900</v>
      </c>
      <c r="G152" s="185" t="s">
        <v>132</v>
      </c>
      <c r="H152" s="185" t="s">
        <v>92</v>
      </c>
      <c r="I152" s="185">
        <v>6</v>
      </c>
      <c r="J152" s="141">
        <f t="shared" si="12"/>
        <v>4.54</v>
      </c>
      <c r="K152" s="141">
        <f t="shared" si="13"/>
        <v>27.24</v>
      </c>
      <c r="L152" s="200">
        <f t="shared" si="14"/>
        <v>0.90088105726872247</v>
      </c>
      <c r="M152" s="141">
        <f t="shared" si="15"/>
        <v>0.45</v>
      </c>
      <c r="N152" s="141">
        <f t="shared" si="16"/>
        <v>2.7</v>
      </c>
      <c r="O152" s="140" t="s">
        <v>194</v>
      </c>
      <c r="P152" s="185" t="s">
        <v>108</v>
      </c>
      <c r="Q152" s="260">
        <f t="shared" si="17"/>
        <v>1.43</v>
      </c>
      <c r="R152" s="247">
        <v>1.5</v>
      </c>
      <c r="S152" s="242">
        <v>19.02</v>
      </c>
      <c r="T152">
        <v>0</v>
      </c>
    </row>
    <row r="153" spans="1:20" ht="79.5" thickBot="1" x14ac:dyDescent="0.3">
      <c r="A153" s="137">
        <v>135</v>
      </c>
      <c r="B153" s="185" t="s">
        <v>495</v>
      </c>
      <c r="C153" s="185" t="s">
        <v>122</v>
      </c>
      <c r="D153" s="185" t="s">
        <v>152</v>
      </c>
      <c r="E153" s="185" t="s">
        <v>152</v>
      </c>
      <c r="F153" s="185">
        <v>6110209900</v>
      </c>
      <c r="G153" s="185" t="s">
        <v>132</v>
      </c>
      <c r="H153" s="185" t="s">
        <v>92</v>
      </c>
      <c r="I153" s="185">
        <v>80</v>
      </c>
      <c r="J153" s="141">
        <f t="shared" si="12"/>
        <v>6.1</v>
      </c>
      <c r="K153" s="141">
        <f t="shared" si="13"/>
        <v>488</v>
      </c>
      <c r="L153" s="200">
        <f t="shared" si="14"/>
        <v>0.9</v>
      </c>
      <c r="M153" s="141">
        <f t="shared" si="15"/>
        <v>0.61</v>
      </c>
      <c r="N153" s="141">
        <f t="shared" si="16"/>
        <v>48.8</v>
      </c>
      <c r="O153" s="140" t="s">
        <v>194</v>
      </c>
      <c r="P153" s="185">
        <v>1</v>
      </c>
      <c r="Q153" s="260">
        <f t="shared" si="17"/>
        <v>25.65</v>
      </c>
      <c r="R153" s="247">
        <v>27</v>
      </c>
      <c r="S153" s="243">
        <v>19.02</v>
      </c>
      <c r="T153">
        <v>0</v>
      </c>
    </row>
    <row r="154" spans="1:20" ht="79.5" thickBot="1" x14ac:dyDescent="0.3">
      <c r="A154" s="137">
        <v>136</v>
      </c>
      <c r="B154" s="185" t="s">
        <v>521</v>
      </c>
      <c r="C154" s="185" t="s">
        <v>122</v>
      </c>
      <c r="D154" s="185" t="s">
        <v>152</v>
      </c>
      <c r="E154" s="185" t="s">
        <v>152</v>
      </c>
      <c r="F154" s="185">
        <v>6110209900</v>
      </c>
      <c r="G154" s="185" t="s">
        <v>132</v>
      </c>
      <c r="H154" s="185" t="s">
        <v>92</v>
      </c>
      <c r="I154" s="185">
        <v>10</v>
      </c>
      <c r="J154" s="141">
        <f t="shared" si="12"/>
        <v>9.0399999999999991</v>
      </c>
      <c r="K154" s="141">
        <f t="shared" si="13"/>
        <v>90.4</v>
      </c>
      <c r="L154" s="200">
        <f t="shared" si="14"/>
        <v>0.90044247787610621</v>
      </c>
      <c r="M154" s="141">
        <f t="shared" si="15"/>
        <v>0.9</v>
      </c>
      <c r="N154" s="141">
        <f t="shared" si="16"/>
        <v>9</v>
      </c>
      <c r="O154" s="140" t="s">
        <v>194</v>
      </c>
      <c r="P154" s="185" t="s">
        <v>108</v>
      </c>
      <c r="Q154" s="260">
        <f t="shared" si="17"/>
        <v>4.75</v>
      </c>
      <c r="R154" s="247">
        <v>5</v>
      </c>
      <c r="S154" s="242">
        <v>19.02</v>
      </c>
      <c r="T154">
        <v>0</v>
      </c>
    </row>
    <row r="155" spans="1:20" ht="95.25" thickBot="1" x14ac:dyDescent="0.3">
      <c r="A155" s="137">
        <v>137</v>
      </c>
      <c r="B155" s="185" t="s">
        <v>529</v>
      </c>
      <c r="C155" s="185" t="s">
        <v>122</v>
      </c>
      <c r="D155" s="185" t="s">
        <v>152</v>
      </c>
      <c r="E155" s="185" t="s">
        <v>152</v>
      </c>
      <c r="F155" s="185">
        <v>6110209900</v>
      </c>
      <c r="G155" s="185" t="s">
        <v>132</v>
      </c>
      <c r="H155" s="185" t="s">
        <v>92</v>
      </c>
      <c r="I155" s="185">
        <v>6</v>
      </c>
      <c r="J155" s="141">
        <f t="shared" si="12"/>
        <v>6.0299999999999994</v>
      </c>
      <c r="K155" s="141">
        <f t="shared" si="13"/>
        <v>36.18</v>
      </c>
      <c r="L155" s="200">
        <f t="shared" si="14"/>
        <v>0.90049751243781095</v>
      </c>
      <c r="M155" s="141">
        <f t="shared" si="15"/>
        <v>0.6</v>
      </c>
      <c r="N155" s="141">
        <f t="shared" si="16"/>
        <v>3.6</v>
      </c>
      <c r="O155" s="140" t="s">
        <v>194</v>
      </c>
      <c r="P155" s="185" t="s">
        <v>108</v>
      </c>
      <c r="Q155" s="260">
        <f t="shared" si="17"/>
        <v>1.9</v>
      </c>
      <c r="R155" s="247">
        <v>2</v>
      </c>
      <c r="S155" s="243">
        <v>19.02</v>
      </c>
      <c r="T155">
        <v>0</v>
      </c>
    </row>
    <row r="156" spans="1:20" ht="111" thickBot="1" x14ac:dyDescent="0.3">
      <c r="A156" s="137">
        <v>138</v>
      </c>
      <c r="B156" s="185" t="s">
        <v>509</v>
      </c>
      <c r="C156" s="185" t="s">
        <v>122</v>
      </c>
      <c r="D156" s="185" t="s">
        <v>152</v>
      </c>
      <c r="E156" s="185" t="s">
        <v>152</v>
      </c>
      <c r="F156" s="185">
        <v>6110209900</v>
      </c>
      <c r="G156" s="185" t="s">
        <v>132</v>
      </c>
      <c r="H156" s="185" t="s">
        <v>92</v>
      </c>
      <c r="I156" s="185">
        <v>7</v>
      </c>
      <c r="J156" s="141">
        <f t="shared" si="12"/>
        <v>7.75</v>
      </c>
      <c r="K156" s="141">
        <f t="shared" si="13"/>
        <v>54.25</v>
      </c>
      <c r="L156" s="200">
        <f t="shared" si="14"/>
        <v>0.89935483870967747</v>
      </c>
      <c r="M156" s="141">
        <f t="shared" si="15"/>
        <v>0.78</v>
      </c>
      <c r="N156" s="141">
        <f t="shared" si="16"/>
        <v>5.46</v>
      </c>
      <c r="O156" s="140" t="s">
        <v>194</v>
      </c>
      <c r="P156" s="185" t="s">
        <v>108</v>
      </c>
      <c r="Q156" s="260">
        <f t="shared" si="17"/>
        <v>2.85</v>
      </c>
      <c r="R156" s="247">
        <v>3</v>
      </c>
      <c r="S156" s="242">
        <v>19.02</v>
      </c>
      <c r="T156">
        <v>0</v>
      </c>
    </row>
    <row r="157" spans="1:20" ht="79.5" thickBot="1" x14ac:dyDescent="0.3">
      <c r="A157" s="137">
        <v>139</v>
      </c>
      <c r="B157" s="185" t="s">
        <v>501</v>
      </c>
      <c r="C157" s="185" t="s">
        <v>122</v>
      </c>
      <c r="D157" s="185" t="s">
        <v>160</v>
      </c>
      <c r="E157" s="185" t="s">
        <v>160</v>
      </c>
      <c r="F157" s="185">
        <v>6110209900</v>
      </c>
      <c r="G157" s="185" t="s">
        <v>132</v>
      </c>
      <c r="H157" s="185" t="s">
        <v>92</v>
      </c>
      <c r="I157" s="185">
        <v>1</v>
      </c>
      <c r="J157" s="141">
        <f t="shared" si="12"/>
        <v>9.129999999999999</v>
      </c>
      <c r="K157" s="141">
        <f t="shared" si="13"/>
        <v>9.1300000000000008</v>
      </c>
      <c r="L157" s="200">
        <f t="shared" si="14"/>
        <v>0.90032858707557506</v>
      </c>
      <c r="M157" s="141">
        <f t="shared" si="15"/>
        <v>0.91</v>
      </c>
      <c r="N157" s="141">
        <f t="shared" si="16"/>
        <v>0.91</v>
      </c>
      <c r="O157" s="140" t="s">
        <v>194</v>
      </c>
      <c r="P157" s="185" t="s">
        <v>108</v>
      </c>
      <c r="Q157" s="260">
        <f t="shared" si="17"/>
        <v>0.48</v>
      </c>
      <c r="R157" s="247">
        <v>0.5</v>
      </c>
      <c r="S157" s="243">
        <v>19.02</v>
      </c>
      <c r="T157">
        <v>0</v>
      </c>
    </row>
    <row r="158" spans="1:20" ht="79.5" thickBot="1" x14ac:dyDescent="0.3">
      <c r="A158" s="137">
        <v>140</v>
      </c>
      <c r="B158" s="185" t="s">
        <v>521</v>
      </c>
      <c r="C158" s="185" t="s">
        <v>122</v>
      </c>
      <c r="D158" s="185" t="s">
        <v>160</v>
      </c>
      <c r="E158" s="185" t="s">
        <v>160</v>
      </c>
      <c r="F158" s="185">
        <v>6110209900</v>
      </c>
      <c r="G158" s="185" t="s">
        <v>132</v>
      </c>
      <c r="H158" s="185" t="s">
        <v>92</v>
      </c>
      <c r="I158" s="185">
        <v>12</v>
      </c>
      <c r="J158" s="141">
        <f t="shared" si="12"/>
        <v>9.0399999999999991</v>
      </c>
      <c r="K158" s="141">
        <f t="shared" si="13"/>
        <v>108.48</v>
      </c>
      <c r="L158" s="200">
        <f t="shared" si="14"/>
        <v>0.90044247787610621</v>
      </c>
      <c r="M158" s="141">
        <f t="shared" si="15"/>
        <v>0.9</v>
      </c>
      <c r="N158" s="141">
        <f t="shared" si="16"/>
        <v>10.8</v>
      </c>
      <c r="O158" s="140" t="s">
        <v>194</v>
      </c>
      <c r="P158" s="185" t="s">
        <v>108</v>
      </c>
      <c r="Q158" s="260">
        <f t="shared" si="17"/>
        <v>5.7</v>
      </c>
      <c r="R158" s="247">
        <v>6</v>
      </c>
      <c r="S158" s="242">
        <v>19.02</v>
      </c>
      <c r="T158">
        <v>0</v>
      </c>
    </row>
    <row r="159" spans="1:20" ht="95.25" thickBot="1" x14ac:dyDescent="0.3">
      <c r="A159" s="137">
        <v>141</v>
      </c>
      <c r="B159" s="185" t="s">
        <v>497</v>
      </c>
      <c r="C159" s="185" t="s">
        <v>122</v>
      </c>
      <c r="D159" s="185" t="s">
        <v>160</v>
      </c>
      <c r="E159" s="185" t="s">
        <v>160</v>
      </c>
      <c r="F159" s="185">
        <v>6110209900</v>
      </c>
      <c r="G159" s="185" t="s">
        <v>132</v>
      </c>
      <c r="H159" s="185" t="s">
        <v>92</v>
      </c>
      <c r="I159" s="185">
        <v>16</v>
      </c>
      <c r="J159" s="141">
        <f t="shared" si="12"/>
        <v>7.91</v>
      </c>
      <c r="K159" s="141">
        <f t="shared" si="13"/>
        <v>126.56</v>
      </c>
      <c r="L159" s="200">
        <f t="shared" si="14"/>
        <v>0.90012642225031603</v>
      </c>
      <c r="M159" s="141">
        <f t="shared" si="15"/>
        <v>0.79</v>
      </c>
      <c r="N159" s="141">
        <f t="shared" si="16"/>
        <v>12.64</v>
      </c>
      <c r="O159" s="140" t="s">
        <v>194</v>
      </c>
      <c r="P159" s="185">
        <v>1</v>
      </c>
      <c r="Q159" s="260">
        <f t="shared" si="17"/>
        <v>6.65</v>
      </c>
      <c r="R159" s="247">
        <v>7</v>
      </c>
      <c r="S159" s="243">
        <v>19.02</v>
      </c>
      <c r="T159">
        <v>0</v>
      </c>
    </row>
    <row r="160" spans="1:20" ht="79.5" thickBot="1" x14ac:dyDescent="0.3">
      <c r="A160" s="137">
        <v>142</v>
      </c>
      <c r="B160" s="185" t="s">
        <v>495</v>
      </c>
      <c r="C160" s="185" t="s">
        <v>122</v>
      </c>
      <c r="D160" s="185" t="s">
        <v>160</v>
      </c>
      <c r="E160" s="185" t="s">
        <v>160</v>
      </c>
      <c r="F160" s="185">
        <v>6110209900</v>
      </c>
      <c r="G160" s="185" t="s">
        <v>132</v>
      </c>
      <c r="H160" s="185" t="s">
        <v>92</v>
      </c>
      <c r="I160" s="185">
        <v>4</v>
      </c>
      <c r="J160" s="141">
        <f t="shared" si="12"/>
        <v>9.0399999999999991</v>
      </c>
      <c r="K160" s="141">
        <f t="shared" si="13"/>
        <v>36.159999999999997</v>
      </c>
      <c r="L160" s="200">
        <f t="shared" si="14"/>
        <v>0.90044247787610621</v>
      </c>
      <c r="M160" s="141">
        <f t="shared" si="15"/>
        <v>0.9</v>
      </c>
      <c r="N160" s="141">
        <f t="shared" si="16"/>
        <v>3.6</v>
      </c>
      <c r="O160" s="140" t="s">
        <v>194</v>
      </c>
      <c r="P160" s="185" t="s">
        <v>108</v>
      </c>
      <c r="Q160" s="260">
        <f t="shared" si="17"/>
        <v>1.9</v>
      </c>
      <c r="R160" s="247">
        <v>2</v>
      </c>
      <c r="S160" s="242">
        <v>19.02</v>
      </c>
      <c r="T160">
        <v>0</v>
      </c>
    </row>
    <row r="161" spans="1:20" ht="79.5" thickBot="1" x14ac:dyDescent="0.3">
      <c r="A161" s="137">
        <v>143</v>
      </c>
      <c r="B161" s="185" t="s">
        <v>495</v>
      </c>
      <c r="C161" s="185" t="s">
        <v>122</v>
      </c>
      <c r="D161" s="185" t="s">
        <v>160</v>
      </c>
      <c r="E161" s="185" t="s">
        <v>160</v>
      </c>
      <c r="F161" s="185">
        <v>6110209900</v>
      </c>
      <c r="G161" s="185" t="s">
        <v>132</v>
      </c>
      <c r="H161" s="185" t="s">
        <v>92</v>
      </c>
      <c r="I161" s="185">
        <v>4</v>
      </c>
      <c r="J161" s="141">
        <f t="shared" si="12"/>
        <v>9.0399999999999991</v>
      </c>
      <c r="K161" s="141">
        <f t="shared" si="13"/>
        <v>36.159999999999997</v>
      </c>
      <c r="L161" s="200">
        <f t="shared" si="14"/>
        <v>0.90044247787610621</v>
      </c>
      <c r="M161" s="141">
        <f t="shared" si="15"/>
        <v>0.9</v>
      </c>
      <c r="N161" s="141">
        <f t="shared" si="16"/>
        <v>3.6</v>
      </c>
      <c r="O161" s="140" t="s">
        <v>194</v>
      </c>
      <c r="P161" s="185" t="s">
        <v>108</v>
      </c>
      <c r="Q161" s="260">
        <f t="shared" si="17"/>
        <v>1.9</v>
      </c>
      <c r="R161" s="247">
        <v>2</v>
      </c>
      <c r="S161" s="243">
        <v>19.02</v>
      </c>
      <c r="T161">
        <v>0</v>
      </c>
    </row>
    <row r="162" spans="1:20" ht="79.5" thickBot="1" x14ac:dyDescent="0.3">
      <c r="A162" s="137">
        <v>144</v>
      </c>
      <c r="B162" s="185" t="s">
        <v>521</v>
      </c>
      <c r="C162" s="185" t="s">
        <v>122</v>
      </c>
      <c r="D162" s="185" t="s">
        <v>160</v>
      </c>
      <c r="E162" s="185" t="s">
        <v>160</v>
      </c>
      <c r="F162" s="185">
        <v>6110209900</v>
      </c>
      <c r="G162" s="185" t="s">
        <v>132</v>
      </c>
      <c r="H162" s="185" t="s">
        <v>92</v>
      </c>
      <c r="I162" s="185">
        <v>2</v>
      </c>
      <c r="J162" s="141">
        <f t="shared" si="12"/>
        <v>9.0399999999999991</v>
      </c>
      <c r="K162" s="141">
        <f t="shared" si="13"/>
        <v>18.079999999999998</v>
      </c>
      <c r="L162" s="200">
        <f t="shared" si="14"/>
        <v>0.90044247787610621</v>
      </c>
      <c r="M162" s="141">
        <f t="shared" si="15"/>
        <v>0.9</v>
      </c>
      <c r="N162" s="141">
        <f t="shared" si="16"/>
        <v>1.8</v>
      </c>
      <c r="O162" s="140" t="s">
        <v>194</v>
      </c>
      <c r="P162" s="185" t="s">
        <v>108</v>
      </c>
      <c r="Q162" s="260">
        <f t="shared" si="17"/>
        <v>0.95</v>
      </c>
      <c r="R162" s="247">
        <v>1</v>
      </c>
      <c r="S162" s="242">
        <v>19.02</v>
      </c>
      <c r="T162">
        <v>0</v>
      </c>
    </row>
    <row r="163" spans="1:20" ht="79.5" thickBot="1" x14ac:dyDescent="0.3">
      <c r="A163" s="137">
        <v>145</v>
      </c>
      <c r="B163" s="185" t="s">
        <v>530</v>
      </c>
      <c r="C163" s="185" t="s">
        <v>122</v>
      </c>
      <c r="D163" s="185" t="s">
        <v>160</v>
      </c>
      <c r="E163" s="185" t="s">
        <v>160</v>
      </c>
      <c r="F163" s="185">
        <v>6110209900</v>
      </c>
      <c r="G163" s="185" t="s">
        <v>132</v>
      </c>
      <c r="H163" s="185" t="s">
        <v>92</v>
      </c>
      <c r="I163" s="185">
        <v>6</v>
      </c>
      <c r="J163" s="141">
        <f t="shared" si="12"/>
        <v>9.0399999999999991</v>
      </c>
      <c r="K163" s="141">
        <f t="shared" si="13"/>
        <v>54.24</v>
      </c>
      <c r="L163" s="200">
        <f t="shared" si="14"/>
        <v>0.90044247787610621</v>
      </c>
      <c r="M163" s="141">
        <f t="shared" si="15"/>
        <v>0.9</v>
      </c>
      <c r="N163" s="141">
        <f t="shared" si="16"/>
        <v>5.4</v>
      </c>
      <c r="O163" s="140" t="s">
        <v>194</v>
      </c>
      <c r="P163" s="185" t="s">
        <v>108</v>
      </c>
      <c r="Q163" s="260">
        <f t="shared" si="17"/>
        <v>2.85</v>
      </c>
      <c r="R163" s="247">
        <v>3</v>
      </c>
      <c r="S163" s="243">
        <v>19.02</v>
      </c>
      <c r="T163">
        <v>0</v>
      </c>
    </row>
    <row r="164" spans="1:20" ht="79.5" thickBot="1" x14ac:dyDescent="0.3">
      <c r="A164" s="137">
        <v>146</v>
      </c>
      <c r="B164" s="185" t="s">
        <v>531</v>
      </c>
      <c r="C164" s="185" t="s">
        <v>122</v>
      </c>
      <c r="D164" s="185" t="s">
        <v>134</v>
      </c>
      <c r="E164" s="185" t="s">
        <v>134</v>
      </c>
      <c r="F164" s="185">
        <v>6110209900</v>
      </c>
      <c r="G164" s="185" t="s">
        <v>131</v>
      </c>
      <c r="H164" s="185" t="s">
        <v>92</v>
      </c>
      <c r="I164" s="185">
        <v>13</v>
      </c>
      <c r="J164" s="141">
        <f t="shared" si="12"/>
        <v>6.95</v>
      </c>
      <c r="K164" s="141">
        <f t="shared" si="13"/>
        <v>90.35</v>
      </c>
      <c r="L164" s="200">
        <f t="shared" si="14"/>
        <v>0.89928057553956831</v>
      </c>
      <c r="M164" s="141">
        <f t="shared" si="15"/>
        <v>0.7</v>
      </c>
      <c r="N164" s="141">
        <f t="shared" si="16"/>
        <v>9.1</v>
      </c>
      <c r="O164" s="140" t="s">
        <v>194</v>
      </c>
      <c r="P164" s="185" t="s">
        <v>108</v>
      </c>
      <c r="Q164" s="260">
        <f t="shared" si="17"/>
        <v>4.75</v>
      </c>
      <c r="R164" s="247">
        <v>5</v>
      </c>
      <c r="S164" s="242">
        <v>19.02</v>
      </c>
      <c r="T164">
        <v>0</v>
      </c>
    </row>
    <row r="165" spans="1:20" ht="111" thickBot="1" x14ac:dyDescent="0.3">
      <c r="A165" s="137">
        <v>147</v>
      </c>
      <c r="B165" s="185" t="s">
        <v>532</v>
      </c>
      <c r="C165" s="185" t="s">
        <v>122</v>
      </c>
      <c r="D165" s="185" t="s">
        <v>160</v>
      </c>
      <c r="E165" s="185" t="s">
        <v>160</v>
      </c>
      <c r="F165" s="185">
        <v>6110209900</v>
      </c>
      <c r="G165" s="185" t="s">
        <v>132</v>
      </c>
      <c r="H165" s="185" t="s">
        <v>92</v>
      </c>
      <c r="I165" s="185">
        <v>9</v>
      </c>
      <c r="J165" s="141">
        <f t="shared" si="12"/>
        <v>4.0199999999999996</v>
      </c>
      <c r="K165" s="141">
        <f t="shared" si="13"/>
        <v>36.18</v>
      </c>
      <c r="L165" s="200">
        <f t="shared" si="14"/>
        <v>0.90049751243781095</v>
      </c>
      <c r="M165" s="141">
        <f t="shared" si="15"/>
        <v>0.4</v>
      </c>
      <c r="N165" s="141">
        <f t="shared" si="16"/>
        <v>3.6</v>
      </c>
      <c r="O165" s="140" t="s">
        <v>194</v>
      </c>
      <c r="P165" s="185" t="s">
        <v>108</v>
      </c>
      <c r="Q165" s="260">
        <f t="shared" si="17"/>
        <v>1.9</v>
      </c>
      <c r="R165" s="247">
        <v>2</v>
      </c>
      <c r="S165" s="243">
        <v>19.02</v>
      </c>
      <c r="T165">
        <v>0</v>
      </c>
    </row>
    <row r="166" spans="1:20" ht="79.5" thickBot="1" x14ac:dyDescent="0.3">
      <c r="A166" s="137">
        <v>148</v>
      </c>
      <c r="B166" s="185" t="s">
        <v>495</v>
      </c>
      <c r="C166" s="185" t="s">
        <v>122</v>
      </c>
      <c r="D166" s="185" t="s">
        <v>134</v>
      </c>
      <c r="E166" s="185" t="s">
        <v>134</v>
      </c>
      <c r="F166" s="185">
        <v>6110209900</v>
      </c>
      <c r="G166" s="185" t="s">
        <v>131</v>
      </c>
      <c r="H166" s="185" t="s">
        <v>92</v>
      </c>
      <c r="I166" s="185">
        <v>4</v>
      </c>
      <c r="J166" s="141">
        <f t="shared" si="12"/>
        <v>9.0399999999999991</v>
      </c>
      <c r="K166" s="141">
        <f t="shared" si="13"/>
        <v>36.159999999999997</v>
      </c>
      <c r="L166" s="200">
        <f t="shared" si="14"/>
        <v>0.90044247787610621</v>
      </c>
      <c r="M166" s="141">
        <f t="shared" si="15"/>
        <v>0.9</v>
      </c>
      <c r="N166" s="141">
        <f t="shared" si="16"/>
        <v>3.6</v>
      </c>
      <c r="O166" s="140" t="s">
        <v>194</v>
      </c>
      <c r="P166" s="185" t="s">
        <v>108</v>
      </c>
      <c r="Q166" s="260">
        <f t="shared" si="17"/>
        <v>1.9</v>
      </c>
      <c r="R166" s="247">
        <v>2</v>
      </c>
      <c r="S166" s="242">
        <v>19.02</v>
      </c>
      <c r="T166">
        <v>0</v>
      </c>
    </row>
    <row r="167" spans="1:20" ht="79.5" thickBot="1" x14ac:dyDescent="0.3">
      <c r="A167" s="137">
        <v>149</v>
      </c>
      <c r="B167" s="185" t="s">
        <v>495</v>
      </c>
      <c r="C167" s="185" t="s">
        <v>122</v>
      </c>
      <c r="D167" s="185" t="s">
        <v>160</v>
      </c>
      <c r="E167" s="185" t="s">
        <v>160</v>
      </c>
      <c r="F167" s="185">
        <v>6110209900</v>
      </c>
      <c r="G167" s="185" t="s">
        <v>132</v>
      </c>
      <c r="H167" s="185" t="s">
        <v>92</v>
      </c>
      <c r="I167" s="185">
        <v>4</v>
      </c>
      <c r="J167" s="141">
        <f t="shared" si="12"/>
        <v>4.5199999999999996</v>
      </c>
      <c r="K167" s="141">
        <f t="shared" si="13"/>
        <v>18.079999999999998</v>
      </c>
      <c r="L167" s="200">
        <f t="shared" si="14"/>
        <v>0.90044247787610621</v>
      </c>
      <c r="M167" s="141">
        <f t="shared" si="15"/>
        <v>0.45</v>
      </c>
      <c r="N167" s="141">
        <f t="shared" si="16"/>
        <v>1.8</v>
      </c>
      <c r="O167" s="140" t="s">
        <v>194</v>
      </c>
      <c r="P167" s="185" t="s">
        <v>108</v>
      </c>
      <c r="Q167" s="260">
        <f t="shared" si="17"/>
        <v>0.95</v>
      </c>
      <c r="R167" s="247">
        <v>1</v>
      </c>
      <c r="S167" s="243">
        <v>19.02</v>
      </c>
      <c r="T167">
        <v>0</v>
      </c>
    </row>
    <row r="168" spans="1:20" ht="95.25" thickBot="1" x14ac:dyDescent="0.3">
      <c r="A168" s="137">
        <v>150</v>
      </c>
      <c r="B168" s="185" t="s">
        <v>533</v>
      </c>
      <c r="C168" s="185" t="s">
        <v>122</v>
      </c>
      <c r="D168" s="185" t="s">
        <v>134</v>
      </c>
      <c r="E168" s="185" t="s">
        <v>134</v>
      </c>
      <c r="F168" s="185">
        <v>6110209900</v>
      </c>
      <c r="G168" s="185" t="s">
        <v>131</v>
      </c>
      <c r="H168" s="185" t="s">
        <v>92</v>
      </c>
      <c r="I168" s="185">
        <v>90</v>
      </c>
      <c r="J168" s="141">
        <f t="shared" si="12"/>
        <v>5.0199999999999996</v>
      </c>
      <c r="K168" s="141">
        <f t="shared" si="13"/>
        <v>451.8</v>
      </c>
      <c r="L168" s="200">
        <f t="shared" si="14"/>
        <v>0.90039840637450197</v>
      </c>
      <c r="M168" s="141">
        <f t="shared" si="15"/>
        <v>0.5</v>
      </c>
      <c r="N168" s="141">
        <f t="shared" si="16"/>
        <v>45</v>
      </c>
      <c r="O168" s="140" t="s">
        <v>194</v>
      </c>
      <c r="P168" s="185">
        <v>1</v>
      </c>
      <c r="Q168" s="260">
        <f t="shared" si="17"/>
        <v>23.75</v>
      </c>
      <c r="R168" s="247">
        <v>25</v>
      </c>
      <c r="S168" s="242">
        <v>19.02</v>
      </c>
      <c r="T168">
        <v>0</v>
      </c>
    </row>
    <row r="169" spans="1:20" ht="95.25" thickBot="1" x14ac:dyDescent="0.3">
      <c r="A169" s="137">
        <v>151</v>
      </c>
      <c r="B169" s="185" t="s">
        <v>497</v>
      </c>
      <c r="C169" s="185" t="s">
        <v>122</v>
      </c>
      <c r="D169" s="185" t="s">
        <v>160</v>
      </c>
      <c r="E169" s="185" t="s">
        <v>160</v>
      </c>
      <c r="F169" s="185">
        <v>6110209900</v>
      </c>
      <c r="G169" s="185" t="s">
        <v>132</v>
      </c>
      <c r="H169" s="185" t="s">
        <v>92</v>
      </c>
      <c r="I169" s="185">
        <v>5</v>
      </c>
      <c r="J169" s="141">
        <f t="shared" si="12"/>
        <v>5.4399999999999995</v>
      </c>
      <c r="K169" s="141">
        <f t="shared" si="13"/>
        <v>27.2</v>
      </c>
      <c r="L169" s="200">
        <f t="shared" si="14"/>
        <v>0.90073529411764708</v>
      </c>
      <c r="M169" s="141">
        <f t="shared" si="15"/>
        <v>0.54</v>
      </c>
      <c r="N169" s="141">
        <f t="shared" si="16"/>
        <v>2.7</v>
      </c>
      <c r="O169" s="140" t="s">
        <v>194</v>
      </c>
      <c r="P169" s="185" t="s">
        <v>108</v>
      </c>
      <c r="Q169" s="260">
        <f t="shared" si="17"/>
        <v>1.43</v>
      </c>
      <c r="R169" s="247">
        <v>1.5</v>
      </c>
      <c r="S169" s="243">
        <v>19.02</v>
      </c>
      <c r="T169">
        <v>0</v>
      </c>
    </row>
    <row r="170" spans="1:20" ht="95.25" thickBot="1" x14ac:dyDescent="0.3">
      <c r="A170" s="137">
        <v>152</v>
      </c>
      <c r="B170" s="185" t="s">
        <v>506</v>
      </c>
      <c r="C170" s="185" t="s">
        <v>122</v>
      </c>
      <c r="D170" s="185" t="s">
        <v>160</v>
      </c>
      <c r="E170" s="185" t="s">
        <v>160</v>
      </c>
      <c r="F170" s="185">
        <v>6110209900</v>
      </c>
      <c r="G170" s="185" t="s">
        <v>132</v>
      </c>
      <c r="H170" s="185" t="s">
        <v>92</v>
      </c>
      <c r="I170" s="185">
        <v>5</v>
      </c>
      <c r="J170" s="141">
        <f t="shared" si="12"/>
        <v>5.4399999999999995</v>
      </c>
      <c r="K170" s="141">
        <f t="shared" si="13"/>
        <v>27.2</v>
      </c>
      <c r="L170" s="200">
        <f t="shared" si="14"/>
        <v>0.90073529411764708</v>
      </c>
      <c r="M170" s="141">
        <f t="shared" si="15"/>
        <v>0.54</v>
      </c>
      <c r="N170" s="141">
        <f t="shared" si="16"/>
        <v>2.7</v>
      </c>
      <c r="O170" s="140" t="s">
        <v>194</v>
      </c>
      <c r="P170" s="185" t="s">
        <v>108</v>
      </c>
      <c r="Q170" s="260">
        <f t="shared" si="17"/>
        <v>1.43</v>
      </c>
      <c r="R170" s="247">
        <v>1.5</v>
      </c>
      <c r="S170" s="242">
        <v>19.02</v>
      </c>
      <c r="T170">
        <v>0</v>
      </c>
    </row>
    <row r="171" spans="1:20" ht="79.5" thickBot="1" x14ac:dyDescent="0.3">
      <c r="A171" s="137">
        <v>153</v>
      </c>
      <c r="B171" s="185" t="s">
        <v>495</v>
      </c>
      <c r="C171" s="185" t="s">
        <v>122</v>
      </c>
      <c r="D171" s="185" t="s">
        <v>160</v>
      </c>
      <c r="E171" s="185" t="s">
        <v>160</v>
      </c>
      <c r="F171" s="185">
        <v>6110209900</v>
      </c>
      <c r="G171" s="185" t="s">
        <v>132</v>
      </c>
      <c r="H171" s="185" t="s">
        <v>92</v>
      </c>
      <c r="I171" s="185">
        <v>5</v>
      </c>
      <c r="J171" s="141">
        <f t="shared" si="12"/>
        <v>5.4399999999999995</v>
      </c>
      <c r="K171" s="141">
        <f t="shared" si="13"/>
        <v>27.2</v>
      </c>
      <c r="L171" s="200">
        <f t="shared" si="14"/>
        <v>0.90073529411764708</v>
      </c>
      <c r="M171" s="141">
        <f t="shared" si="15"/>
        <v>0.54</v>
      </c>
      <c r="N171" s="141">
        <f t="shared" si="16"/>
        <v>2.7</v>
      </c>
      <c r="O171" s="140" t="s">
        <v>194</v>
      </c>
      <c r="P171" s="185" t="s">
        <v>108</v>
      </c>
      <c r="Q171" s="260">
        <f t="shared" si="17"/>
        <v>1.43</v>
      </c>
      <c r="R171" s="247">
        <v>1.5</v>
      </c>
      <c r="S171" s="243">
        <v>19.02</v>
      </c>
      <c r="T171">
        <v>0</v>
      </c>
    </row>
    <row r="172" spans="1:20" ht="79.5" thickBot="1" x14ac:dyDescent="0.3">
      <c r="A172" s="137">
        <v>154</v>
      </c>
      <c r="B172" s="185" t="s">
        <v>495</v>
      </c>
      <c r="C172" s="185" t="s">
        <v>122</v>
      </c>
      <c r="D172" s="185" t="s">
        <v>160</v>
      </c>
      <c r="E172" s="185" t="s">
        <v>160</v>
      </c>
      <c r="F172" s="185">
        <v>6110209900</v>
      </c>
      <c r="G172" s="185" t="s">
        <v>132</v>
      </c>
      <c r="H172" s="185" t="s">
        <v>92</v>
      </c>
      <c r="I172" s="185">
        <v>6</v>
      </c>
      <c r="J172" s="141">
        <f t="shared" si="12"/>
        <v>6.0299999999999994</v>
      </c>
      <c r="K172" s="141">
        <f t="shared" si="13"/>
        <v>36.18</v>
      </c>
      <c r="L172" s="200">
        <f t="shared" si="14"/>
        <v>0.90049751243781095</v>
      </c>
      <c r="M172" s="141">
        <f t="shared" si="15"/>
        <v>0.6</v>
      </c>
      <c r="N172" s="141">
        <f t="shared" si="16"/>
        <v>3.6</v>
      </c>
      <c r="O172" s="140" t="s">
        <v>194</v>
      </c>
      <c r="P172" s="185" t="s">
        <v>108</v>
      </c>
      <c r="Q172" s="260">
        <f t="shared" si="17"/>
        <v>1.9</v>
      </c>
      <c r="R172" s="247">
        <v>2</v>
      </c>
      <c r="S172" s="242">
        <v>19.02</v>
      </c>
      <c r="T172">
        <v>0</v>
      </c>
    </row>
    <row r="173" spans="1:20" ht="79.5" thickBot="1" x14ac:dyDescent="0.3">
      <c r="A173" s="137">
        <v>155</v>
      </c>
      <c r="B173" s="185" t="s">
        <v>534</v>
      </c>
      <c r="C173" s="185" t="s">
        <v>122</v>
      </c>
      <c r="D173" s="185" t="s">
        <v>160</v>
      </c>
      <c r="E173" s="185" t="s">
        <v>160</v>
      </c>
      <c r="F173" s="185">
        <v>6110209900</v>
      </c>
      <c r="G173" s="185" t="s">
        <v>132</v>
      </c>
      <c r="H173" s="185" t="s">
        <v>92</v>
      </c>
      <c r="I173" s="185">
        <v>1</v>
      </c>
      <c r="J173" s="141">
        <f t="shared" si="12"/>
        <v>9.129999999999999</v>
      </c>
      <c r="K173" s="141">
        <f t="shared" si="13"/>
        <v>9.1300000000000008</v>
      </c>
      <c r="L173" s="200">
        <f t="shared" si="14"/>
        <v>0.90032858707557506</v>
      </c>
      <c r="M173" s="141">
        <f t="shared" si="15"/>
        <v>0.91</v>
      </c>
      <c r="N173" s="141">
        <f t="shared" si="16"/>
        <v>0.91</v>
      </c>
      <c r="O173" s="140" t="s">
        <v>194</v>
      </c>
      <c r="P173" s="185" t="s">
        <v>108</v>
      </c>
      <c r="Q173" s="260">
        <f t="shared" si="17"/>
        <v>0.48</v>
      </c>
      <c r="R173" s="247">
        <v>0.5</v>
      </c>
      <c r="S173" s="243">
        <v>19.02</v>
      </c>
      <c r="T173">
        <v>0</v>
      </c>
    </row>
    <row r="174" spans="1:20" ht="111" thickBot="1" x14ac:dyDescent="0.3">
      <c r="A174" s="137">
        <v>156</v>
      </c>
      <c r="B174" s="185" t="s">
        <v>535</v>
      </c>
      <c r="C174" s="185" t="s">
        <v>122</v>
      </c>
      <c r="D174" s="185" t="s">
        <v>134</v>
      </c>
      <c r="E174" s="185" t="s">
        <v>134</v>
      </c>
      <c r="F174" s="185">
        <v>6110209900</v>
      </c>
      <c r="G174" s="185" t="s">
        <v>131</v>
      </c>
      <c r="H174" s="185" t="s">
        <v>92</v>
      </c>
      <c r="I174" s="185">
        <v>4</v>
      </c>
      <c r="J174" s="141">
        <f t="shared" si="12"/>
        <v>9.0399999999999991</v>
      </c>
      <c r="K174" s="141">
        <f t="shared" si="13"/>
        <v>36.159999999999997</v>
      </c>
      <c r="L174" s="200">
        <f t="shared" si="14"/>
        <v>0.90044247787610621</v>
      </c>
      <c r="M174" s="141">
        <f t="shared" si="15"/>
        <v>0.9</v>
      </c>
      <c r="N174" s="141">
        <f t="shared" si="16"/>
        <v>3.6</v>
      </c>
      <c r="O174" s="140" t="s">
        <v>194</v>
      </c>
      <c r="P174" s="185" t="s">
        <v>108</v>
      </c>
      <c r="Q174" s="260">
        <f t="shared" si="17"/>
        <v>1.9</v>
      </c>
      <c r="R174" s="247">
        <v>2</v>
      </c>
      <c r="S174" s="242">
        <v>19.02</v>
      </c>
      <c r="T174">
        <v>0</v>
      </c>
    </row>
    <row r="175" spans="1:20" ht="111" thickBot="1" x14ac:dyDescent="0.3">
      <c r="A175" s="137">
        <v>157</v>
      </c>
      <c r="B175" s="185" t="s">
        <v>536</v>
      </c>
      <c r="C175" s="185" t="s">
        <v>122</v>
      </c>
      <c r="D175" s="185" t="s">
        <v>141</v>
      </c>
      <c r="E175" s="185" t="s">
        <v>141</v>
      </c>
      <c r="F175" s="185">
        <v>6110209900</v>
      </c>
      <c r="G175" s="185" t="s">
        <v>131</v>
      </c>
      <c r="H175" s="185" t="s">
        <v>92</v>
      </c>
      <c r="I175" s="185">
        <v>15</v>
      </c>
      <c r="J175" s="141">
        <f t="shared" si="12"/>
        <v>8.44</v>
      </c>
      <c r="K175" s="141">
        <f t="shared" si="13"/>
        <v>126.6</v>
      </c>
      <c r="L175" s="200">
        <f t="shared" si="14"/>
        <v>0.90047393364928907</v>
      </c>
      <c r="M175" s="141">
        <f t="shared" si="15"/>
        <v>0.84</v>
      </c>
      <c r="N175" s="141">
        <f t="shared" si="16"/>
        <v>12.6</v>
      </c>
      <c r="O175" s="140" t="s">
        <v>194</v>
      </c>
      <c r="P175" s="185" t="s">
        <v>108</v>
      </c>
      <c r="Q175" s="260">
        <f t="shared" si="17"/>
        <v>6.65</v>
      </c>
      <c r="R175" s="247">
        <v>7</v>
      </c>
      <c r="S175" s="243">
        <v>19.02</v>
      </c>
      <c r="T175">
        <v>0</v>
      </c>
    </row>
    <row r="176" spans="1:20" ht="79.5" thickBot="1" x14ac:dyDescent="0.3">
      <c r="A176" s="137">
        <v>158</v>
      </c>
      <c r="B176" s="185" t="s">
        <v>521</v>
      </c>
      <c r="C176" s="185" t="s">
        <v>122</v>
      </c>
      <c r="D176" s="185" t="s">
        <v>158</v>
      </c>
      <c r="E176" s="185" t="s">
        <v>158</v>
      </c>
      <c r="F176" s="185">
        <v>6110209900</v>
      </c>
      <c r="G176" s="185" t="s">
        <v>137</v>
      </c>
      <c r="H176" s="185" t="s">
        <v>92</v>
      </c>
      <c r="I176" s="185">
        <v>23</v>
      </c>
      <c r="J176" s="141">
        <f t="shared" si="12"/>
        <v>4.38</v>
      </c>
      <c r="K176" s="141">
        <f t="shared" si="13"/>
        <v>100.74</v>
      </c>
      <c r="L176" s="200">
        <f t="shared" si="14"/>
        <v>0.8995433789954338</v>
      </c>
      <c r="M176" s="141">
        <f t="shared" si="15"/>
        <v>0.44</v>
      </c>
      <c r="N176" s="141">
        <f t="shared" si="16"/>
        <v>10.119999999999999</v>
      </c>
      <c r="O176" s="140" t="s">
        <v>194</v>
      </c>
      <c r="P176" s="185" t="s">
        <v>108</v>
      </c>
      <c r="Q176" s="260">
        <f t="shared" si="17"/>
        <v>9.5</v>
      </c>
      <c r="R176" s="247">
        <v>10</v>
      </c>
      <c r="S176" s="242">
        <v>10.59</v>
      </c>
      <c r="T176">
        <v>0</v>
      </c>
    </row>
    <row r="177" spans="1:20" ht="111" thickBot="1" x14ac:dyDescent="0.3">
      <c r="A177" s="137">
        <v>159</v>
      </c>
      <c r="B177" s="185" t="s">
        <v>537</v>
      </c>
      <c r="C177" s="185" t="s">
        <v>122</v>
      </c>
      <c r="D177" s="185" t="s">
        <v>160</v>
      </c>
      <c r="E177" s="185" t="s">
        <v>160</v>
      </c>
      <c r="F177" s="185">
        <v>6110209900</v>
      </c>
      <c r="G177" s="185" t="s">
        <v>132</v>
      </c>
      <c r="H177" s="185" t="s">
        <v>92</v>
      </c>
      <c r="I177" s="185">
        <v>2</v>
      </c>
      <c r="J177" s="141">
        <f t="shared" si="12"/>
        <v>9.0399999999999991</v>
      </c>
      <c r="K177" s="141">
        <f t="shared" si="13"/>
        <v>18.079999999999998</v>
      </c>
      <c r="L177" s="200">
        <f t="shared" si="14"/>
        <v>0.90044247787610621</v>
      </c>
      <c r="M177" s="141">
        <f t="shared" si="15"/>
        <v>0.9</v>
      </c>
      <c r="N177" s="141">
        <f t="shared" si="16"/>
        <v>1.8</v>
      </c>
      <c r="O177" s="140" t="s">
        <v>194</v>
      </c>
      <c r="P177" s="185" t="s">
        <v>108</v>
      </c>
      <c r="Q177" s="260">
        <f t="shared" si="17"/>
        <v>0.95</v>
      </c>
      <c r="R177" s="247">
        <v>1</v>
      </c>
      <c r="S177" s="243">
        <v>19.02</v>
      </c>
      <c r="T177">
        <v>0</v>
      </c>
    </row>
    <row r="178" spans="1:20" ht="95.25" thickBot="1" x14ac:dyDescent="0.3">
      <c r="A178" s="137">
        <v>160</v>
      </c>
      <c r="B178" s="185" t="s">
        <v>538</v>
      </c>
      <c r="C178" s="185" t="s">
        <v>122</v>
      </c>
      <c r="D178" s="185" t="s">
        <v>141</v>
      </c>
      <c r="E178" s="185" t="s">
        <v>141</v>
      </c>
      <c r="F178" s="185">
        <v>6110209900</v>
      </c>
      <c r="G178" s="185" t="s">
        <v>131</v>
      </c>
      <c r="H178" s="185" t="s">
        <v>92</v>
      </c>
      <c r="I178" s="185">
        <v>35</v>
      </c>
      <c r="J178" s="141">
        <f t="shared" si="12"/>
        <v>3.6199999999999997</v>
      </c>
      <c r="K178" s="141">
        <f t="shared" si="13"/>
        <v>126.7</v>
      </c>
      <c r="L178" s="200">
        <f t="shared" si="14"/>
        <v>0.90055248618784534</v>
      </c>
      <c r="M178" s="141">
        <f t="shared" si="15"/>
        <v>0.36</v>
      </c>
      <c r="N178" s="141">
        <f t="shared" si="16"/>
        <v>12.6</v>
      </c>
      <c r="O178" s="140" t="s">
        <v>194</v>
      </c>
      <c r="P178" s="185">
        <v>1</v>
      </c>
      <c r="Q178" s="260">
        <f t="shared" si="17"/>
        <v>6.65</v>
      </c>
      <c r="R178" s="247">
        <v>7</v>
      </c>
      <c r="S178" s="242">
        <v>19.02</v>
      </c>
      <c r="T178">
        <v>0</v>
      </c>
    </row>
    <row r="179" spans="1:20" ht="79.5" thickBot="1" x14ac:dyDescent="0.3">
      <c r="A179" s="137">
        <v>161</v>
      </c>
      <c r="B179" s="185" t="s">
        <v>521</v>
      </c>
      <c r="C179" s="185" t="s">
        <v>122</v>
      </c>
      <c r="D179" s="185" t="s">
        <v>158</v>
      </c>
      <c r="E179" s="185" t="s">
        <v>158</v>
      </c>
      <c r="F179" s="185">
        <v>6110209900</v>
      </c>
      <c r="G179" s="185" t="s">
        <v>137</v>
      </c>
      <c r="H179" s="185" t="s">
        <v>92</v>
      </c>
      <c r="I179" s="185">
        <v>7</v>
      </c>
      <c r="J179" s="141">
        <f t="shared" si="12"/>
        <v>4.3199999999999994</v>
      </c>
      <c r="K179" s="141">
        <f t="shared" si="13"/>
        <v>30.24</v>
      </c>
      <c r="L179" s="200">
        <f t="shared" si="14"/>
        <v>0.90046296296296291</v>
      </c>
      <c r="M179" s="141">
        <f t="shared" si="15"/>
        <v>0.43</v>
      </c>
      <c r="N179" s="141">
        <f t="shared" si="16"/>
        <v>3.01</v>
      </c>
      <c r="O179" s="140" t="s">
        <v>194</v>
      </c>
      <c r="P179" s="185" t="s">
        <v>108</v>
      </c>
      <c r="Q179" s="260">
        <f t="shared" si="17"/>
        <v>2.85</v>
      </c>
      <c r="R179" s="247">
        <v>3</v>
      </c>
      <c r="S179" s="243">
        <v>10.59</v>
      </c>
      <c r="T179">
        <v>0</v>
      </c>
    </row>
    <row r="180" spans="1:20" ht="95.25" thickBot="1" x14ac:dyDescent="0.3">
      <c r="A180" s="137">
        <v>162</v>
      </c>
      <c r="B180" s="185" t="s">
        <v>526</v>
      </c>
      <c r="C180" s="185" t="s">
        <v>122</v>
      </c>
      <c r="D180" s="185" t="s">
        <v>160</v>
      </c>
      <c r="E180" s="185" t="s">
        <v>160</v>
      </c>
      <c r="F180" s="185">
        <v>6110209900</v>
      </c>
      <c r="G180" s="185" t="s">
        <v>132</v>
      </c>
      <c r="H180" s="185" t="s">
        <v>92</v>
      </c>
      <c r="I180" s="185">
        <v>5</v>
      </c>
      <c r="J180" s="141">
        <f t="shared" si="12"/>
        <v>7.2299999999999995</v>
      </c>
      <c r="K180" s="141">
        <f t="shared" si="13"/>
        <v>36.15</v>
      </c>
      <c r="L180" s="200">
        <f t="shared" si="14"/>
        <v>0.90041493775933612</v>
      </c>
      <c r="M180" s="141">
        <f t="shared" si="15"/>
        <v>0.72</v>
      </c>
      <c r="N180" s="141">
        <f t="shared" si="16"/>
        <v>3.6</v>
      </c>
      <c r="O180" s="140" t="s">
        <v>194</v>
      </c>
      <c r="P180" s="185" t="s">
        <v>108</v>
      </c>
      <c r="Q180" s="260">
        <f t="shared" si="17"/>
        <v>1.9</v>
      </c>
      <c r="R180" s="247">
        <v>2</v>
      </c>
      <c r="S180" s="242">
        <v>19.02</v>
      </c>
      <c r="T180">
        <v>0</v>
      </c>
    </row>
    <row r="181" spans="1:20" ht="95.25" thickBot="1" x14ac:dyDescent="0.3">
      <c r="A181" s="137">
        <v>163</v>
      </c>
      <c r="B181" s="185" t="s">
        <v>493</v>
      </c>
      <c r="C181" s="185" t="s">
        <v>122</v>
      </c>
      <c r="D181" s="185" t="s">
        <v>160</v>
      </c>
      <c r="E181" s="185" t="s">
        <v>160</v>
      </c>
      <c r="F181" s="185">
        <v>6110209900</v>
      </c>
      <c r="G181" s="185" t="s">
        <v>132</v>
      </c>
      <c r="H181" s="185" t="s">
        <v>92</v>
      </c>
      <c r="I181" s="185">
        <v>15</v>
      </c>
      <c r="J181" s="141">
        <f t="shared" si="12"/>
        <v>6.64</v>
      </c>
      <c r="K181" s="141">
        <f t="shared" si="13"/>
        <v>99.6</v>
      </c>
      <c r="L181" s="200">
        <f t="shared" si="14"/>
        <v>0.9006024096385542</v>
      </c>
      <c r="M181" s="141">
        <f t="shared" si="15"/>
        <v>0.66</v>
      </c>
      <c r="N181" s="141">
        <f t="shared" si="16"/>
        <v>9.9</v>
      </c>
      <c r="O181" s="140" t="s">
        <v>194</v>
      </c>
      <c r="P181" s="185" t="s">
        <v>108</v>
      </c>
      <c r="Q181" s="260">
        <f t="shared" si="17"/>
        <v>5.2299999999999995</v>
      </c>
      <c r="R181" s="247">
        <v>5.5</v>
      </c>
      <c r="S181" s="243">
        <v>19.02</v>
      </c>
      <c r="T181">
        <v>0</v>
      </c>
    </row>
    <row r="182" spans="1:20" ht="95.25" thickBot="1" x14ac:dyDescent="0.3">
      <c r="A182" s="137">
        <v>164</v>
      </c>
      <c r="B182" s="185" t="s">
        <v>539</v>
      </c>
      <c r="C182" s="185" t="s">
        <v>122</v>
      </c>
      <c r="D182" s="185" t="s">
        <v>160</v>
      </c>
      <c r="E182" s="185" t="s">
        <v>160</v>
      </c>
      <c r="F182" s="185">
        <v>6110209900</v>
      </c>
      <c r="G182" s="185" t="s">
        <v>132</v>
      </c>
      <c r="H182" s="185" t="s">
        <v>92</v>
      </c>
      <c r="I182" s="185">
        <v>4</v>
      </c>
      <c r="J182" s="141">
        <f t="shared" si="12"/>
        <v>4.5199999999999996</v>
      </c>
      <c r="K182" s="141">
        <f t="shared" si="13"/>
        <v>18.079999999999998</v>
      </c>
      <c r="L182" s="200">
        <f t="shared" si="14"/>
        <v>0.90044247787610621</v>
      </c>
      <c r="M182" s="141">
        <f t="shared" si="15"/>
        <v>0.45</v>
      </c>
      <c r="N182" s="141">
        <f t="shared" si="16"/>
        <v>1.8</v>
      </c>
      <c r="O182" s="140" t="s">
        <v>194</v>
      </c>
      <c r="P182" s="185" t="s">
        <v>108</v>
      </c>
      <c r="Q182" s="260">
        <f t="shared" si="17"/>
        <v>0.95</v>
      </c>
      <c r="R182" s="247">
        <v>1</v>
      </c>
      <c r="S182" s="242">
        <v>19.02</v>
      </c>
      <c r="T182">
        <v>0</v>
      </c>
    </row>
    <row r="183" spans="1:20" ht="95.25" thickBot="1" x14ac:dyDescent="0.3">
      <c r="A183" s="137">
        <v>165</v>
      </c>
      <c r="B183" s="185" t="s">
        <v>540</v>
      </c>
      <c r="C183" s="185" t="s">
        <v>122</v>
      </c>
      <c r="D183" s="185" t="s">
        <v>160</v>
      </c>
      <c r="E183" s="185" t="s">
        <v>160</v>
      </c>
      <c r="F183" s="185">
        <v>6110209900</v>
      </c>
      <c r="G183" s="185" t="s">
        <v>132</v>
      </c>
      <c r="H183" s="185" t="s">
        <v>92</v>
      </c>
      <c r="I183" s="185">
        <v>12</v>
      </c>
      <c r="J183" s="141">
        <f t="shared" si="12"/>
        <v>7.5299999999999994</v>
      </c>
      <c r="K183" s="141">
        <f t="shared" si="13"/>
        <v>90.36</v>
      </c>
      <c r="L183" s="200">
        <f t="shared" si="14"/>
        <v>0.90039840637450197</v>
      </c>
      <c r="M183" s="141">
        <f t="shared" si="15"/>
        <v>0.75</v>
      </c>
      <c r="N183" s="141">
        <f t="shared" si="16"/>
        <v>9</v>
      </c>
      <c r="O183" s="140" t="s">
        <v>194</v>
      </c>
      <c r="P183" s="185" t="s">
        <v>108</v>
      </c>
      <c r="Q183" s="260">
        <f t="shared" si="17"/>
        <v>4.75</v>
      </c>
      <c r="R183" s="247">
        <v>5</v>
      </c>
      <c r="S183" s="243">
        <v>19.02</v>
      </c>
      <c r="T183">
        <v>0</v>
      </c>
    </row>
    <row r="184" spans="1:20" ht="111" thickBot="1" x14ac:dyDescent="0.3">
      <c r="A184" s="137">
        <v>166</v>
      </c>
      <c r="B184" s="185" t="s">
        <v>541</v>
      </c>
      <c r="C184" s="185" t="s">
        <v>122</v>
      </c>
      <c r="D184" s="257" t="s">
        <v>134</v>
      </c>
      <c r="E184" s="257" t="s">
        <v>134</v>
      </c>
      <c r="F184" s="185">
        <v>6110209900</v>
      </c>
      <c r="G184" s="185" t="s">
        <v>131</v>
      </c>
      <c r="H184" s="185" t="s">
        <v>92</v>
      </c>
      <c r="I184" s="185">
        <v>5</v>
      </c>
      <c r="J184" s="141">
        <f t="shared" si="12"/>
        <v>7.2299999999999995</v>
      </c>
      <c r="K184" s="141">
        <f t="shared" si="13"/>
        <v>36.15</v>
      </c>
      <c r="L184" s="200">
        <f t="shared" si="14"/>
        <v>0.90041493775933612</v>
      </c>
      <c r="M184" s="141">
        <f t="shared" si="15"/>
        <v>0.72</v>
      </c>
      <c r="N184" s="141">
        <f t="shared" si="16"/>
        <v>3.6</v>
      </c>
      <c r="O184" s="140" t="s">
        <v>194</v>
      </c>
      <c r="P184" s="185" t="s">
        <v>108</v>
      </c>
      <c r="Q184" s="260">
        <f t="shared" si="17"/>
        <v>1.9</v>
      </c>
      <c r="R184" s="247">
        <v>2</v>
      </c>
      <c r="S184" s="242">
        <v>19.02</v>
      </c>
      <c r="T184">
        <v>0</v>
      </c>
    </row>
    <row r="185" spans="1:20" ht="95.25" thickBot="1" x14ac:dyDescent="0.3">
      <c r="A185" s="137">
        <v>167</v>
      </c>
      <c r="B185" s="185" t="s">
        <v>542</v>
      </c>
      <c r="C185" s="185" t="s">
        <v>122</v>
      </c>
      <c r="D185" s="257" t="s">
        <v>134</v>
      </c>
      <c r="E185" s="257" t="s">
        <v>134</v>
      </c>
      <c r="F185" s="185">
        <v>6110209900</v>
      </c>
      <c r="G185" s="185" t="s">
        <v>131</v>
      </c>
      <c r="H185" s="185" t="s">
        <v>92</v>
      </c>
      <c r="I185" s="185">
        <v>20</v>
      </c>
      <c r="J185" s="141">
        <f t="shared" si="12"/>
        <v>11.39</v>
      </c>
      <c r="K185" s="141">
        <f t="shared" si="13"/>
        <v>227.8</v>
      </c>
      <c r="L185" s="200">
        <f t="shared" si="14"/>
        <v>0.89991220368744518</v>
      </c>
      <c r="M185" s="141">
        <f t="shared" si="15"/>
        <v>1.1399999999999999</v>
      </c>
      <c r="N185" s="141">
        <f t="shared" si="16"/>
        <v>22.8</v>
      </c>
      <c r="O185" s="140" t="s">
        <v>194</v>
      </c>
      <c r="P185" s="185">
        <v>1</v>
      </c>
      <c r="Q185" s="260">
        <f t="shared" si="17"/>
        <v>11.97</v>
      </c>
      <c r="R185" s="247">
        <v>12.6</v>
      </c>
      <c r="S185" s="243">
        <v>19.02</v>
      </c>
      <c r="T185">
        <v>0</v>
      </c>
    </row>
    <row r="186" spans="1:20" ht="95.25" thickBot="1" x14ac:dyDescent="0.3">
      <c r="A186" s="137">
        <v>168</v>
      </c>
      <c r="B186" s="185" t="s">
        <v>542</v>
      </c>
      <c r="C186" s="185" t="s">
        <v>122</v>
      </c>
      <c r="D186" s="257" t="s">
        <v>134</v>
      </c>
      <c r="E186" s="257" t="s">
        <v>134</v>
      </c>
      <c r="F186" s="185">
        <v>6110209900</v>
      </c>
      <c r="G186" s="185" t="s">
        <v>131</v>
      </c>
      <c r="H186" s="185" t="s">
        <v>92</v>
      </c>
      <c r="I186" s="185">
        <v>60</v>
      </c>
      <c r="J186" s="141">
        <f t="shared" si="12"/>
        <v>10.97</v>
      </c>
      <c r="K186" s="141">
        <f t="shared" si="13"/>
        <v>658.2</v>
      </c>
      <c r="L186" s="200">
        <f t="shared" si="14"/>
        <v>0.89972652689152233</v>
      </c>
      <c r="M186" s="141">
        <f t="shared" si="15"/>
        <v>1.1000000000000001</v>
      </c>
      <c r="N186" s="141">
        <f t="shared" si="16"/>
        <v>66</v>
      </c>
      <c r="O186" s="140" t="s">
        <v>194</v>
      </c>
      <c r="P186" s="185">
        <v>2</v>
      </c>
      <c r="Q186" s="260">
        <f t="shared" si="17"/>
        <v>34.58</v>
      </c>
      <c r="R186" s="247">
        <v>36.4</v>
      </c>
      <c r="S186" s="242">
        <v>19.02</v>
      </c>
      <c r="T186">
        <v>0</v>
      </c>
    </row>
    <row r="187" spans="1:20" ht="95.25" thickBot="1" x14ac:dyDescent="0.3">
      <c r="A187" s="137">
        <v>169</v>
      </c>
      <c r="B187" s="185" t="s">
        <v>543</v>
      </c>
      <c r="C187" s="185" t="s">
        <v>122</v>
      </c>
      <c r="D187" s="257" t="s">
        <v>134</v>
      </c>
      <c r="E187" s="257" t="s">
        <v>134</v>
      </c>
      <c r="F187" s="185">
        <v>6110209900</v>
      </c>
      <c r="G187" s="185" t="s">
        <v>131</v>
      </c>
      <c r="H187" s="185" t="s">
        <v>92</v>
      </c>
      <c r="I187" s="185">
        <v>8</v>
      </c>
      <c r="J187" s="141">
        <f t="shared" si="12"/>
        <v>5.66</v>
      </c>
      <c r="K187" s="141">
        <f t="shared" si="13"/>
        <v>45.28</v>
      </c>
      <c r="L187" s="200">
        <f t="shared" si="14"/>
        <v>0.89929328621908122</v>
      </c>
      <c r="M187" s="141">
        <f t="shared" si="15"/>
        <v>0.56999999999999995</v>
      </c>
      <c r="N187" s="141">
        <f t="shared" si="16"/>
        <v>4.5599999999999996</v>
      </c>
      <c r="O187" s="140" t="s">
        <v>194</v>
      </c>
      <c r="P187" s="185" t="s">
        <v>108</v>
      </c>
      <c r="Q187" s="260">
        <f t="shared" si="17"/>
        <v>2.38</v>
      </c>
      <c r="R187" s="247">
        <v>2.5</v>
      </c>
      <c r="S187" s="243">
        <v>19.02</v>
      </c>
      <c r="T187">
        <v>0</v>
      </c>
    </row>
    <row r="188" spans="1:20" ht="95.25" thickBot="1" x14ac:dyDescent="0.3">
      <c r="A188" s="137">
        <v>170</v>
      </c>
      <c r="B188" s="185" t="s">
        <v>544</v>
      </c>
      <c r="C188" s="185" t="s">
        <v>122</v>
      </c>
      <c r="D188" s="257" t="s">
        <v>134</v>
      </c>
      <c r="E188" s="257" t="s">
        <v>134</v>
      </c>
      <c r="F188" s="185">
        <v>6110209900</v>
      </c>
      <c r="G188" s="185" t="s">
        <v>131</v>
      </c>
      <c r="H188" s="185" t="s">
        <v>92</v>
      </c>
      <c r="I188" s="185">
        <v>60</v>
      </c>
      <c r="J188" s="141">
        <f t="shared" si="12"/>
        <v>8.7999999999999989</v>
      </c>
      <c r="K188" s="141">
        <f t="shared" si="13"/>
        <v>528</v>
      </c>
      <c r="L188" s="200">
        <f t="shared" si="14"/>
        <v>0.9</v>
      </c>
      <c r="M188" s="141">
        <f t="shared" si="15"/>
        <v>0.88</v>
      </c>
      <c r="N188" s="141">
        <f t="shared" si="16"/>
        <v>52.8</v>
      </c>
      <c r="O188" s="140" t="s">
        <v>194</v>
      </c>
      <c r="P188" s="185">
        <v>2</v>
      </c>
      <c r="Q188" s="260">
        <f t="shared" si="17"/>
        <v>27.74</v>
      </c>
      <c r="R188" s="247">
        <v>29.2</v>
      </c>
      <c r="S188" s="242">
        <v>19.02</v>
      </c>
      <c r="T188">
        <v>0</v>
      </c>
    </row>
    <row r="189" spans="1:20" ht="95.25" thickBot="1" x14ac:dyDescent="0.3">
      <c r="A189" s="137">
        <v>171</v>
      </c>
      <c r="B189" s="185" t="s">
        <v>544</v>
      </c>
      <c r="C189" s="185" t="s">
        <v>122</v>
      </c>
      <c r="D189" s="257" t="s">
        <v>134</v>
      </c>
      <c r="E189" s="257" t="s">
        <v>134</v>
      </c>
      <c r="F189" s="185">
        <v>6110209900</v>
      </c>
      <c r="G189" s="185" t="s">
        <v>131</v>
      </c>
      <c r="H189" s="185" t="s">
        <v>92</v>
      </c>
      <c r="I189" s="185">
        <v>80</v>
      </c>
      <c r="J189" s="141">
        <f t="shared" si="12"/>
        <v>5.6499999999999995</v>
      </c>
      <c r="K189" s="141">
        <f t="shared" si="13"/>
        <v>452</v>
      </c>
      <c r="L189" s="200">
        <f t="shared" si="14"/>
        <v>0.89911504424778765</v>
      </c>
      <c r="M189" s="141">
        <f t="shared" si="15"/>
        <v>0.56999999999999995</v>
      </c>
      <c r="N189" s="141">
        <f t="shared" si="16"/>
        <v>45.6</v>
      </c>
      <c r="O189" s="140" t="s">
        <v>194</v>
      </c>
      <c r="P189" s="185">
        <v>1</v>
      </c>
      <c r="Q189" s="260">
        <f t="shared" si="17"/>
        <v>23.75</v>
      </c>
      <c r="R189" s="247">
        <v>25</v>
      </c>
      <c r="S189" s="243">
        <v>19.02</v>
      </c>
      <c r="T189">
        <v>0</v>
      </c>
    </row>
    <row r="190" spans="1:20" ht="111" thickBot="1" x14ac:dyDescent="0.3">
      <c r="A190" s="137">
        <v>172</v>
      </c>
      <c r="B190" s="185" t="s">
        <v>545</v>
      </c>
      <c r="C190" s="185" t="s">
        <v>122</v>
      </c>
      <c r="D190" s="257" t="s">
        <v>134</v>
      </c>
      <c r="E190" s="257" t="s">
        <v>134</v>
      </c>
      <c r="F190" s="185">
        <v>6110209900</v>
      </c>
      <c r="G190" s="185" t="s">
        <v>131</v>
      </c>
      <c r="H190" s="185" t="s">
        <v>92</v>
      </c>
      <c r="I190" s="185">
        <v>60</v>
      </c>
      <c r="J190" s="141">
        <f t="shared" si="12"/>
        <v>4.5199999999999996</v>
      </c>
      <c r="K190" s="141">
        <f t="shared" si="13"/>
        <v>271.2</v>
      </c>
      <c r="L190" s="200">
        <f t="shared" si="14"/>
        <v>0.90044247787610621</v>
      </c>
      <c r="M190" s="141">
        <f t="shared" si="15"/>
        <v>0.45</v>
      </c>
      <c r="N190" s="141">
        <f t="shared" si="16"/>
        <v>27</v>
      </c>
      <c r="O190" s="140" t="s">
        <v>194</v>
      </c>
      <c r="P190" s="185">
        <v>1</v>
      </c>
      <c r="Q190" s="260">
        <f t="shared" si="17"/>
        <v>14.25</v>
      </c>
      <c r="R190" s="247">
        <v>15</v>
      </c>
      <c r="S190" s="242">
        <v>19.02</v>
      </c>
      <c r="T190">
        <v>0</v>
      </c>
    </row>
    <row r="191" spans="1:20" ht="95.25" thickBot="1" x14ac:dyDescent="0.3">
      <c r="A191" s="137">
        <v>173</v>
      </c>
      <c r="B191" s="185" t="s">
        <v>546</v>
      </c>
      <c r="C191" s="185" t="s">
        <v>122</v>
      </c>
      <c r="D191" s="257" t="s">
        <v>134</v>
      </c>
      <c r="E191" s="257" t="s">
        <v>134</v>
      </c>
      <c r="F191" s="185">
        <v>6110209900</v>
      </c>
      <c r="G191" s="185" t="s">
        <v>131</v>
      </c>
      <c r="H191" s="185" t="s">
        <v>92</v>
      </c>
      <c r="I191" s="185">
        <v>8</v>
      </c>
      <c r="J191" s="141">
        <f t="shared" si="12"/>
        <v>6.7799999999999994</v>
      </c>
      <c r="K191" s="141">
        <f t="shared" si="13"/>
        <v>54.24</v>
      </c>
      <c r="L191" s="200">
        <f t="shared" si="14"/>
        <v>0.89970501474926257</v>
      </c>
      <c r="M191" s="141">
        <f t="shared" si="15"/>
        <v>0.68</v>
      </c>
      <c r="N191" s="141">
        <f t="shared" si="16"/>
        <v>5.44</v>
      </c>
      <c r="O191" s="140" t="s">
        <v>194</v>
      </c>
      <c r="P191" s="185" t="s">
        <v>108</v>
      </c>
      <c r="Q191" s="260">
        <f t="shared" si="17"/>
        <v>2.85</v>
      </c>
      <c r="R191" s="247">
        <v>3</v>
      </c>
      <c r="S191" s="243">
        <v>19.02</v>
      </c>
      <c r="T191">
        <v>0</v>
      </c>
    </row>
    <row r="192" spans="1:20" ht="79.5" thickBot="1" x14ac:dyDescent="0.3">
      <c r="A192" s="137">
        <v>174</v>
      </c>
      <c r="B192" s="185" t="s">
        <v>547</v>
      </c>
      <c r="C192" s="185" t="s">
        <v>122</v>
      </c>
      <c r="D192" s="257" t="s">
        <v>134</v>
      </c>
      <c r="E192" s="257" t="s">
        <v>134</v>
      </c>
      <c r="F192" s="185">
        <v>6110209900</v>
      </c>
      <c r="G192" s="185" t="s">
        <v>131</v>
      </c>
      <c r="H192" s="185" t="s">
        <v>92</v>
      </c>
      <c r="I192" s="185">
        <v>1</v>
      </c>
      <c r="J192" s="141">
        <f t="shared" si="12"/>
        <v>9.129999999999999</v>
      </c>
      <c r="K192" s="141">
        <f t="shared" si="13"/>
        <v>9.1300000000000008</v>
      </c>
      <c r="L192" s="200">
        <f t="shared" si="14"/>
        <v>0.90032858707557506</v>
      </c>
      <c r="M192" s="141">
        <f t="shared" si="15"/>
        <v>0.91</v>
      </c>
      <c r="N192" s="141">
        <f t="shared" si="16"/>
        <v>0.91</v>
      </c>
      <c r="O192" s="140" t="s">
        <v>194</v>
      </c>
      <c r="P192" s="185" t="s">
        <v>108</v>
      </c>
      <c r="Q192" s="260">
        <f t="shared" si="17"/>
        <v>0.48</v>
      </c>
      <c r="R192" s="247">
        <v>0.5</v>
      </c>
      <c r="S192" s="242">
        <v>19.02</v>
      </c>
      <c r="T192">
        <v>0</v>
      </c>
    </row>
    <row r="193" spans="1:20" ht="95.25" thickBot="1" x14ac:dyDescent="0.3">
      <c r="A193" s="137">
        <v>175</v>
      </c>
      <c r="B193" s="185" t="s">
        <v>548</v>
      </c>
      <c r="C193" s="185" t="s">
        <v>122</v>
      </c>
      <c r="D193" s="257" t="s">
        <v>134</v>
      </c>
      <c r="E193" s="257" t="s">
        <v>134</v>
      </c>
      <c r="F193" s="185">
        <v>6110209900</v>
      </c>
      <c r="G193" s="185" t="s">
        <v>131</v>
      </c>
      <c r="H193" s="185" t="s">
        <v>92</v>
      </c>
      <c r="I193" s="185">
        <v>3</v>
      </c>
      <c r="J193" s="141">
        <f t="shared" si="12"/>
        <v>6.0299999999999994</v>
      </c>
      <c r="K193" s="141">
        <f t="shared" si="13"/>
        <v>18.09</v>
      </c>
      <c r="L193" s="200">
        <f t="shared" si="14"/>
        <v>0.90049751243781095</v>
      </c>
      <c r="M193" s="141">
        <f t="shared" si="15"/>
        <v>0.6</v>
      </c>
      <c r="N193" s="141">
        <f t="shared" si="16"/>
        <v>1.8</v>
      </c>
      <c r="O193" s="140" t="s">
        <v>194</v>
      </c>
      <c r="P193" s="185" t="s">
        <v>108</v>
      </c>
      <c r="Q193" s="260">
        <f t="shared" si="17"/>
        <v>0.95</v>
      </c>
      <c r="R193" s="247">
        <v>1</v>
      </c>
      <c r="S193" s="243">
        <v>19.02</v>
      </c>
      <c r="T193">
        <v>0</v>
      </c>
    </row>
    <row r="194" spans="1:20" ht="95.25" thickBot="1" x14ac:dyDescent="0.3">
      <c r="A194" s="137">
        <v>176</v>
      </c>
      <c r="B194" s="185" t="s">
        <v>548</v>
      </c>
      <c r="C194" s="185" t="s">
        <v>122</v>
      </c>
      <c r="D194" s="257" t="s">
        <v>134</v>
      </c>
      <c r="E194" s="257" t="s">
        <v>134</v>
      </c>
      <c r="F194" s="185">
        <v>6110209900</v>
      </c>
      <c r="G194" s="185" t="s">
        <v>131</v>
      </c>
      <c r="H194" s="185" t="s">
        <v>92</v>
      </c>
      <c r="I194" s="185">
        <v>12</v>
      </c>
      <c r="J194" s="141">
        <f t="shared" si="12"/>
        <v>4.5199999999999996</v>
      </c>
      <c r="K194" s="141">
        <f t="shared" si="13"/>
        <v>54.24</v>
      </c>
      <c r="L194" s="200">
        <f t="shared" si="14"/>
        <v>0.90044247787610621</v>
      </c>
      <c r="M194" s="141">
        <f t="shared" si="15"/>
        <v>0.45</v>
      </c>
      <c r="N194" s="141">
        <f t="shared" si="16"/>
        <v>5.4</v>
      </c>
      <c r="O194" s="140" t="s">
        <v>194</v>
      </c>
      <c r="P194" s="185" t="s">
        <v>108</v>
      </c>
      <c r="Q194" s="260">
        <f t="shared" si="17"/>
        <v>2.85</v>
      </c>
      <c r="R194" s="247">
        <v>3</v>
      </c>
      <c r="S194" s="242">
        <v>19.02</v>
      </c>
      <c r="T194">
        <v>0</v>
      </c>
    </row>
    <row r="195" spans="1:20" ht="79.5" thickBot="1" x14ac:dyDescent="0.3">
      <c r="A195" s="137">
        <v>177</v>
      </c>
      <c r="B195" s="185" t="s">
        <v>549</v>
      </c>
      <c r="C195" s="185" t="s">
        <v>122</v>
      </c>
      <c r="D195" s="185" t="s">
        <v>158</v>
      </c>
      <c r="E195" s="185" t="s">
        <v>158</v>
      </c>
      <c r="F195" s="185">
        <v>6110209900</v>
      </c>
      <c r="G195" s="185" t="s">
        <v>132</v>
      </c>
      <c r="H195" s="185" t="s">
        <v>92</v>
      </c>
      <c r="I195" s="185">
        <v>1</v>
      </c>
      <c r="J195" s="141">
        <f t="shared" si="12"/>
        <v>9.129999999999999</v>
      </c>
      <c r="K195" s="141">
        <f t="shared" si="13"/>
        <v>9.1300000000000008</v>
      </c>
      <c r="L195" s="200">
        <f t="shared" si="14"/>
        <v>0.90032858707557506</v>
      </c>
      <c r="M195" s="141">
        <f t="shared" si="15"/>
        <v>0.91</v>
      </c>
      <c r="N195" s="141">
        <f t="shared" si="16"/>
        <v>0.91</v>
      </c>
      <c r="O195" s="140" t="s">
        <v>194</v>
      </c>
      <c r="P195" s="185" t="s">
        <v>108</v>
      </c>
      <c r="Q195" s="260">
        <f t="shared" si="17"/>
        <v>0.48</v>
      </c>
      <c r="R195" s="247">
        <v>0.5</v>
      </c>
      <c r="S195" s="243">
        <v>19.02</v>
      </c>
      <c r="T195">
        <v>0</v>
      </c>
    </row>
    <row r="196" spans="1:20" ht="95.25" thickBot="1" x14ac:dyDescent="0.3">
      <c r="A196" s="137">
        <v>178</v>
      </c>
      <c r="B196" s="185" t="s">
        <v>550</v>
      </c>
      <c r="C196" s="185" t="s">
        <v>122</v>
      </c>
      <c r="D196" s="185" t="s">
        <v>449</v>
      </c>
      <c r="E196" s="185" t="s">
        <v>449</v>
      </c>
      <c r="F196" s="185">
        <v>6110209900</v>
      </c>
      <c r="G196" s="185" t="s">
        <v>131</v>
      </c>
      <c r="H196" s="185" t="s">
        <v>92</v>
      </c>
      <c r="I196" s="185">
        <v>35</v>
      </c>
      <c r="J196" s="141">
        <f t="shared" si="12"/>
        <v>8.7799999999999994</v>
      </c>
      <c r="K196" s="141">
        <f t="shared" si="13"/>
        <v>307.3</v>
      </c>
      <c r="L196" s="200">
        <f t="shared" si="14"/>
        <v>0.89977220956719817</v>
      </c>
      <c r="M196" s="141">
        <f t="shared" si="15"/>
        <v>0.88</v>
      </c>
      <c r="N196" s="141">
        <f t="shared" si="16"/>
        <v>30.8</v>
      </c>
      <c r="O196" s="140" t="s">
        <v>194</v>
      </c>
      <c r="P196" s="185">
        <v>1</v>
      </c>
      <c r="Q196" s="260">
        <f t="shared" si="17"/>
        <v>16.149999999999999</v>
      </c>
      <c r="R196" s="247">
        <v>17</v>
      </c>
      <c r="S196" s="242">
        <v>19.02</v>
      </c>
      <c r="T196">
        <v>0</v>
      </c>
    </row>
    <row r="197" spans="1:20" ht="95.25" thickBot="1" x14ac:dyDescent="0.3">
      <c r="A197" s="137">
        <v>179</v>
      </c>
      <c r="B197" s="185" t="s">
        <v>550</v>
      </c>
      <c r="C197" s="185" t="s">
        <v>122</v>
      </c>
      <c r="D197" s="185" t="s">
        <v>449</v>
      </c>
      <c r="E197" s="185" t="s">
        <v>449</v>
      </c>
      <c r="F197" s="185">
        <v>6110209900</v>
      </c>
      <c r="G197" s="185" t="s">
        <v>131</v>
      </c>
      <c r="H197" s="185" t="s">
        <v>92</v>
      </c>
      <c r="I197" s="185">
        <v>35</v>
      </c>
      <c r="J197" s="141">
        <f t="shared" si="12"/>
        <v>6.9799999999999995</v>
      </c>
      <c r="K197" s="141">
        <f t="shared" si="13"/>
        <v>244.3</v>
      </c>
      <c r="L197" s="200">
        <f t="shared" si="14"/>
        <v>0.89971346704871058</v>
      </c>
      <c r="M197" s="141">
        <f t="shared" si="15"/>
        <v>0.7</v>
      </c>
      <c r="N197" s="141">
        <f t="shared" si="16"/>
        <v>24.5</v>
      </c>
      <c r="O197" s="140" t="s">
        <v>194</v>
      </c>
      <c r="P197" s="185">
        <v>1</v>
      </c>
      <c r="Q197" s="260">
        <f t="shared" si="17"/>
        <v>12.83</v>
      </c>
      <c r="R197" s="247">
        <v>13.5</v>
      </c>
      <c r="S197" s="243">
        <v>19.02</v>
      </c>
      <c r="T197">
        <v>0</v>
      </c>
    </row>
    <row r="198" spans="1:20" ht="79.5" thickBot="1" x14ac:dyDescent="0.3">
      <c r="A198" s="137">
        <v>180</v>
      </c>
      <c r="B198" s="185" t="s">
        <v>551</v>
      </c>
      <c r="C198" s="185" t="s">
        <v>122</v>
      </c>
      <c r="D198" s="185" t="s">
        <v>449</v>
      </c>
      <c r="E198" s="185" t="s">
        <v>449</v>
      </c>
      <c r="F198" s="185">
        <v>6110209900</v>
      </c>
      <c r="G198" s="185" t="s">
        <v>132</v>
      </c>
      <c r="H198" s="185" t="s">
        <v>92</v>
      </c>
      <c r="I198" s="185">
        <v>20</v>
      </c>
      <c r="J198" s="141">
        <f t="shared" si="12"/>
        <v>6.33</v>
      </c>
      <c r="K198" s="141">
        <f t="shared" si="13"/>
        <v>126.6</v>
      </c>
      <c r="L198" s="200">
        <f t="shared" si="14"/>
        <v>0.90047393364928907</v>
      </c>
      <c r="M198" s="141">
        <f t="shared" si="15"/>
        <v>0.63</v>
      </c>
      <c r="N198" s="141">
        <f t="shared" si="16"/>
        <v>12.6</v>
      </c>
      <c r="O198" s="140" t="s">
        <v>194</v>
      </c>
      <c r="P198" s="185">
        <v>1</v>
      </c>
      <c r="Q198" s="260">
        <f t="shared" si="17"/>
        <v>6.65</v>
      </c>
      <c r="R198" s="247">
        <v>7</v>
      </c>
      <c r="S198" s="242">
        <v>19.02</v>
      </c>
      <c r="T198">
        <v>0</v>
      </c>
    </row>
    <row r="199" spans="1:20" ht="95.25" thickBot="1" x14ac:dyDescent="0.3">
      <c r="A199" s="137">
        <v>181</v>
      </c>
      <c r="B199" s="185" t="s">
        <v>552</v>
      </c>
      <c r="C199" s="185" t="s">
        <v>122</v>
      </c>
      <c r="D199" s="185" t="s">
        <v>449</v>
      </c>
      <c r="E199" s="185" t="s">
        <v>449</v>
      </c>
      <c r="F199" s="185">
        <v>6110209900</v>
      </c>
      <c r="G199" s="185" t="s">
        <v>132</v>
      </c>
      <c r="H199" s="185" t="s">
        <v>92</v>
      </c>
      <c r="I199" s="185">
        <v>37</v>
      </c>
      <c r="J199" s="141">
        <f t="shared" si="12"/>
        <v>4.3999999999999995</v>
      </c>
      <c r="K199" s="141">
        <f t="shared" si="13"/>
        <v>162.80000000000001</v>
      </c>
      <c r="L199" s="200">
        <f t="shared" si="14"/>
        <v>0.9</v>
      </c>
      <c r="M199" s="141">
        <f t="shared" si="15"/>
        <v>0.44</v>
      </c>
      <c r="N199" s="141">
        <f t="shared" si="16"/>
        <v>16.28</v>
      </c>
      <c r="O199" s="140" t="s">
        <v>194</v>
      </c>
      <c r="P199" s="185">
        <v>1</v>
      </c>
      <c r="Q199" s="260">
        <f t="shared" si="17"/>
        <v>8.5500000000000007</v>
      </c>
      <c r="R199" s="247">
        <v>9</v>
      </c>
      <c r="S199" s="243">
        <v>19.02</v>
      </c>
      <c r="T199">
        <v>0</v>
      </c>
    </row>
    <row r="200" spans="1:20" ht="79.5" thickBot="1" x14ac:dyDescent="0.3">
      <c r="A200" s="137">
        <v>182</v>
      </c>
      <c r="B200" s="185" t="s">
        <v>551</v>
      </c>
      <c r="C200" s="185" t="s">
        <v>122</v>
      </c>
      <c r="D200" s="185" t="s">
        <v>136</v>
      </c>
      <c r="E200" s="185" t="s">
        <v>136</v>
      </c>
      <c r="F200" s="185">
        <v>6110209900</v>
      </c>
      <c r="G200" s="185" t="s">
        <v>132</v>
      </c>
      <c r="H200" s="185" t="s">
        <v>92</v>
      </c>
      <c r="I200" s="185">
        <v>39</v>
      </c>
      <c r="J200" s="141">
        <f t="shared" si="12"/>
        <v>6.26</v>
      </c>
      <c r="K200" s="141">
        <f t="shared" si="13"/>
        <v>244.14</v>
      </c>
      <c r="L200" s="200">
        <f t="shared" si="14"/>
        <v>0.89936102236421722</v>
      </c>
      <c r="M200" s="141">
        <f t="shared" si="15"/>
        <v>0.63</v>
      </c>
      <c r="N200" s="141">
        <f t="shared" si="16"/>
        <v>24.57</v>
      </c>
      <c r="O200" s="140" t="s">
        <v>194</v>
      </c>
      <c r="P200" s="185">
        <v>1</v>
      </c>
      <c r="Q200" s="260">
        <f t="shared" si="17"/>
        <v>12.83</v>
      </c>
      <c r="R200" s="247">
        <v>13.5</v>
      </c>
      <c r="S200" s="242">
        <v>19.02</v>
      </c>
      <c r="T200">
        <v>0</v>
      </c>
    </row>
    <row r="201" spans="1:20" ht="95.25" thickBot="1" x14ac:dyDescent="0.3">
      <c r="A201" s="137">
        <v>183</v>
      </c>
      <c r="B201" s="185" t="s">
        <v>550</v>
      </c>
      <c r="C201" s="185" t="s">
        <v>122</v>
      </c>
      <c r="D201" s="185" t="s">
        <v>136</v>
      </c>
      <c r="E201" s="185" t="s">
        <v>136</v>
      </c>
      <c r="F201" s="185">
        <v>6110209900</v>
      </c>
      <c r="G201" s="185" t="s">
        <v>132</v>
      </c>
      <c r="H201" s="185" t="s">
        <v>92</v>
      </c>
      <c r="I201" s="185">
        <v>3</v>
      </c>
      <c r="J201" s="141">
        <f t="shared" si="12"/>
        <v>3.05</v>
      </c>
      <c r="K201" s="141">
        <f t="shared" si="13"/>
        <v>9.15</v>
      </c>
      <c r="L201" s="200">
        <f t="shared" si="14"/>
        <v>0.89836065573770496</v>
      </c>
      <c r="M201" s="141">
        <f t="shared" si="15"/>
        <v>0.31</v>
      </c>
      <c r="N201" s="141">
        <f t="shared" si="16"/>
        <v>0.93</v>
      </c>
      <c r="O201" s="140" t="s">
        <v>194</v>
      </c>
      <c r="P201" s="185" t="s">
        <v>108</v>
      </c>
      <c r="Q201" s="260">
        <f t="shared" si="17"/>
        <v>0.48</v>
      </c>
      <c r="R201" s="247">
        <v>0.5</v>
      </c>
      <c r="S201" s="243">
        <v>19.02</v>
      </c>
      <c r="T201">
        <v>0</v>
      </c>
    </row>
    <row r="202" spans="1:20" ht="95.25" thickBot="1" x14ac:dyDescent="0.3">
      <c r="A202" s="137">
        <v>184</v>
      </c>
      <c r="B202" s="185" t="s">
        <v>550</v>
      </c>
      <c r="C202" s="185" t="s">
        <v>122</v>
      </c>
      <c r="D202" s="185" t="s">
        <v>452</v>
      </c>
      <c r="E202" s="185" t="s">
        <v>452</v>
      </c>
      <c r="F202" s="185">
        <v>6110209900</v>
      </c>
      <c r="G202" s="185" t="s">
        <v>132</v>
      </c>
      <c r="H202" s="185" t="s">
        <v>92</v>
      </c>
      <c r="I202" s="185">
        <v>52</v>
      </c>
      <c r="J202" s="141">
        <f t="shared" si="12"/>
        <v>5.91</v>
      </c>
      <c r="K202" s="141">
        <f t="shared" si="13"/>
        <v>307.32</v>
      </c>
      <c r="L202" s="200">
        <f t="shared" si="14"/>
        <v>0.90016920473773265</v>
      </c>
      <c r="M202" s="141">
        <f t="shared" si="15"/>
        <v>0.59</v>
      </c>
      <c r="N202" s="141">
        <f t="shared" si="16"/>
        <v>30.68</v>
      </c>
      <c r="O202" s="140" t="s">
        <v>194</v>
      </c>
      <c r="P202" s="185">
        <v>1</v>
      </c>
      <c r="Q202" s="260">
        <f t="shared" si="17"/>
        <v>16.149999999999999</v>
      </c>
      <c r="R202" s="247">
        <v>17</v>
      </c>
      <c r="S202" s="242">
        <v>19.02</v>
      </c>
      <c r="T202">
        <v>0</v>
      </c>
    </row>
    <row r="203" spans="1:20" ht="111" thickBot="1" x14ac:dyDescent="0.3">
      <c r="A203" s="137">
        <v>185</v>
      </c>
      <c r="B203" s="185" t="s">
        <v>553</v>
      </c>
      <c r="C203" s="185" t="s">
        <v>122</v>
      </c>
      <c r="D203" s="185" t="s">
        <v>152</v>
      </c>
      <c r="E203" s="185" t="s">
        <v>152</v>
      </c>
      <c r="F203" s="185">
        <v>6110209900</v>
      </c>
      <c r="G203" s="185" t="s">
        <v>131</v>
      </c>
      <c r="H203" s="185" t="s">
        <v>92</v>
      </c>
      <c r="I203" s="185">
        <v>2</v>
      </c>
      <c r="J203" s="141">
        <f t="shared" si="12"/>
        <v>4.5699999999999994</v>
      </c>
      <c r="K203" s="141">
        <f t="shared" si="13"/>
        <v>9.14</v>
      </c>
      <c r="L203" s="200">
        <f t="shared" si="14"/>
        <v>0.89934354485776802</v>
      </c>
      <c r="M203" s="141">
        <f t="shared" si="15"/>
        <v>0.46</v>
      </c>
      <c r="N203" s="141">
        <f t="shared" si="16"/>
        <v>0.92</v>
      </c>
      <c r="O203" s="140" t="s">
        <v>194</v>
      </c>
      <c r="P203" s="185" t="s">
        <v>108</v>
      </c>
      <c r="Q203" s="260">
        <f t="shared" si="17"/>
        <v>0.48</v>
      </c>
      <c r="R203" s="247">
        <v>0.5</v>
      </c>
      <c r="S203" s="243">
        <v>19.02</v>
      </c>
      <c r="T203">
        <v>0</v>
      </c>
    </row>
    <row r="204" spans="1:20" ht="79.5" thickBot="1" x14ac:dyDescent="0.3">
      <c r="A204" s="137">
        <v>186</v>
      </c>
      <c r="B204" s="185" t="s">
        <v>551</v>
      </c>
      <c r="C204" s="185" t="s">
        <v>122</v>
      </c>
      <c r="D204" s="185" t="s">
        <v>454</v>
      </c>
      <c r="E204" s="185" t="s">
        <v>454</v>
      </c>
      <c r="F204" s="185">
        <v>6110209900</v>
      </c>
      <c r="G204" s="185" t="s">
        <v>132</v>
      </c>
      <c r="H204" s="185" t="s">
        <v>92</v>
      </c>
      <c r="I204" s="185">
        <v>4</v>
      </c>
      <c r="J204" s="141">
        <f t="shared" si="12"/>
        <v>4.5199999999999996</v>
      </c>
      <c r="K204" s="141">
        <f t="shared" si="13"/>
        <v>18.079999999999998</v>
      </c>
      <c r="L204" s="200">
        <f t="shared" si="14"/>
        <v>0.90044247787610621</v>
      </c>
      <c r="M204" s="141">
        <f t="shared" si="15"/>
        <v>0.45</v>
      </c>
      <c r="N204" s="141">
        <f t="shared" si="16"/>
        <v>1.8</v>
      </c>
      <c r="O204" s="140" t="s">
        <v>194</v>
      </c>
      <c r="P204" s="185" t="s">
        <v>108</v>
      </c>
      <c r="Q204" s="260">
        <f t="shared" si="17"/>
        <v>0.95</v>
      </c>
      <c r="R204" s="247">
        <v>1</v>
      </c>
      <c r="S204" s="242">
        <v>19.02</v>
      </c>
      <c r="T204">
        <v>0</v>
      </c>
    </row>
    <row r="205" spans="1:20" ht="79.5" thickBot="1" x14ac:dyDescent="0.3">
      <c r="A205" s="137">
        <v>187</v>
      </c>
      <c r="B205" s="185" t="s">
        <v>551</v>
      </c>
      <c r="C205" s="185" t="s">
        <v>122</v>
      </c>
      <c r="D205" s="185" t="s">
        <v>454</v>
      </c>
      <c r="E205" s="185" t="s">
        <v>454</v>
      </c>
      <c r="F205" s="185">
        <v>6110209900</v>
      </c>
      <c r="G205" s="185" t="s">
        <v>132</v>
      </c>
      <c r="H205" s="185" t="s">
        <v>92</v>
      </c>
      <c r="I205" s="185">
        <v>3</v>
      </c>
      <c r="J205" s="141">
        <f t="shared" si="12"/>
        <v>6.0299999999999994</v>
      </c>
      <c r="K205" s="141">
        <f t="shared" si="13"/>
        <v>18.09</v>
      </c>
      <c r="L205" s="200">
        <f t="shared" si="14"/>
        <v>0.90049751243781095</v>
      </c>
      <c r="M205" s="141">
        <f t="shared" si="15"/>
        <v>0.6</v>
      </c>
      <c r="N205" s="141">
        <f t="shared" si="16"/>
        <v>1.8</v>
      </c>
      <c r="O205" s="140" t="s">
        <v>194</v>
      </c>
      <c r="P205" s="185" t="s">
        <v>108</v>
      </c>
      <c r="Q205" s="260">
        <f t="shared" si="17"/>
        <v>0.95</v>
      </c>
      <c r="R205" s="247">
        <v>1</v>
      </c>
      <c r="S205" s="243">
        <v>19.02</v>
      </c>
      <c r="T205">
        <v>0</v>
      </c>
    </row>
    <row r="206" spans="1:20" ht="95.25" thickBot="1" x14ac:dyDescent="0.3">
      <c r="A206" s="137">
        <v>188</v>
      </c>
      <c r="B206" s="185" t="s">
        <v>550</v>
      </c>
      <c r="C206" s="185" t="s">
        <v>122</v>
      </c>
      <c r="D206" s="185" t="s">
        <v>455</v>
      </c>
      <c r="E206" s="185" t="s">
        <v>455</v>
      </c>
      <c r="F206" s="185">
        <v>6110209900</v>
      </c>
      <c r="G206" s="185" t="s">
        <v>131</v>
      </c>
      <c r="H206" s="185" t="s">
        <v>92</v>
      </c>
      <c r="I206" s="185">
        <v>2</v>
      </c>
      <c r="J206" s="141">
        <f t="shared" si="12"/>
        <v>9.0399999999999991</v>
      </c>
      <c r="K206" s="141">
        <f t="shared" si="13"/>
        <v>18.079999999999998</v>
      </c>
      <c r="L206" s="200">
        <f t="shared" si="14"/>
        <v>0.90044247787610621</v>
      </c>
      <c r="M206" s="141">
        <f t="shared" si="15"/>
        <v>0.9</v>
      </c>
      <c r="N206" s="141">
        <f t="shared" si="16"/>
        <v>1.8</v>
      </c>
      <c r="O206" s="140" t="s">
        <v>194</v>
      </c>
      <c r="P206" s="185" t="s">
        <v>108</v>
      </c>
      <c r="Q206" s="260">
        <f t="shared" si="17"/>
        <v>0.95</v>
      </c>
      <c r="R206" s="247">
        <v>1</v>
      </c>
      <c r="S206" s="242">
        <v>19.02</v>
      </c>
      <c r="T206">
        <v>0</v>
      </c>
    </row>
    <row r="207" spans="1:20" ht="95.25" thickBot="1" x14ac:dyDescent="0.3">
      <c r="A207" s="137">
        <v>189</v>
      </c>
      <c r="B207" s="185" t="s">
        <v>550</v>
      </c>
      <c r="C207" s="185" t="s">
        <v>122</v>
      </c>
      <c r="D207" s="185" t="s">
        <v>456</v>
      </c>
      <c r="E207" s="185" t="s">
        <v>456</v>
      </c>
      <c r="F207" s="185">
        <v>6110209900</v>
      </c>
      <c r="G207" s="185" t="s">
        <v>131</v>
      </c>
      <c r="H207" s="185" t="s">
        <v>92</v>
      </c>
      <c r="I207" s="185">
        <v>2</v>
      </c>
      <c r="J207" s="141">
        <f t="shared" si="12"/>
        <v>9.0399999999999991</v>
      </c>
      <c r="K207" s="141">
        <f t="shared" si="13"/>
        <v>18.079999999999998</v>
      </c>
      <c r="L207" s="200">
        <f t="shared" si="14"/>
        <v>0.90044247787610621</v>
      </c>
      <c r="M207" s="141">
        <f t="shared" si="15"/>
        <v>0.9</v>
      </c>
      <c r="N207" s="141">
        <f t="shared" si="16"/>
        <v>1.8</v>
      </c>
      <c r="O207" s="140" t="s">
        <v>194</v>
      </c>
      <c r="P207" s="185" t="s">
        <v>108</v>
      </c>
      <c r="Q207" s="260">
        <f t="shared" si="17"/>
        <v>0.95</v>
      </c>
      <c r="R207" s="247">
        <v>1</v>
      </c>
      <c r="S207" s="243">
        <v>19.02</v>
      </c>
      <c r="T207">
        <v>0</v>
      </c>
    </row>
    <row r="208" spans="1:20" ht="95.25" thickBot="1" x14ac:dyDescent="0.3">
      <c r="A208" s="137">
        <v>190</v>
      </c>
      <c r="B208" s="185" t="s">
        <v>550</v>
      </c>
      <c r="C208" s="185" t="s">
        <v>122</v>
      </c>
      <c r="D208" s="185" t="s">
        <v>451</v>
      </c>
      <c r="E208" s="185" t="s">
        <v>451</v>
      </c>
      <c r="F208" s="185">
        <v>6110209900</v>
      </c>
      <c r="G208" s="185" t="s">
        <v>131</v>
      </c>
      <c r="H208" s="185" t="s">
        <v>92</v>
      </c>
      <c r="I208" s="185">
        <v>6</v>
      </c>
      <c r="J208" s="141">
        <f t="shared" si="12"/>
        <v>6.0299999999999994</v>
      </c>
      <c r="K208" s="141">
        <f t="shared" si="13"/>
        <v>36.18</v>
      </c>
      <c r="L208" s="200">
        <f t="shared" si="14"/>
        <v>0.90049751243781095</v>
      </c>
      <c r="M208" s="141">
        <f t="shared" si="15"/>
        <v>0.6</v>
      </c>
      <c r="N208" s="141">
        <f t="shared" si="16"/>
        <v>3.6</v>
      </c>
      <c r="O208" s="140" t="s">
        <v>194</v>
      </c>
      <c r="P208" s="185" t="s">
        <v>108</v>
      </c>
      <c r="Q208" s="260">
        <f t="shared" si="17"/>
        <v>1.9</v>
      </c>
      <c r="R208" s="247">
        <v>2</v>
      </c>
      <c r="S208" s="242">
        <v>19.02</v>
      </c>
      <c r="T208">
        <v>0</v>
      </c>
    </row>
    <row r="209" spans="1:20" ht="95.25" thickBot="1" x14ac:dyDescent="0.3">
      <c r="A209" s="137">
        <v>191</v>
      </c>
      <c r="B209" s="185" t="s">
        <v>550</v>
      </c>
      <c r="C209" s="185" t="s">
        <v>122</v>
      </c>
      <c r="D209" s="185" t="s">
        <v>147</v>
      </c>
      <c r="E209" s="185" t="s">
        <v>147</v>
      </c>
      <c r="F209" s="185">
        <v>6110209900</v>
      </c>
      <c r="G209" s="185" t="s">
        <v>131</v>
      </c>
      <c r="H209" s="185" t="s">
        <v>92</v>
      </c>
      <c r="I209" s="185">
        <v>6</v>
      </c>
      <c r="J209" s="141">
        <f t="shared" si="12"/>
        <v>6.0299999999999994</v>
      </c>
      <c r="K209" s="141">
        <f t="shared" si="13"/>
        <v>36.18</v>
      </c>
      <c r="L209" s="200">
        <f t="shared" si="14"/>
        <v>0.90049751243781095</v>
      </c>
      <c r="M209" s="141">
        <f t="shared" si="15"/>
        <v>0.6</v>
      </c>
      <c r="N209" s="141">
        <f t="shared" si="16"/>
        <v>3.6</v>
      </c>
      <c r="O209" s="140" t="s">
        <v>194</v>
      </c>
      <c r="P209" s="185" t="s">
        <v>108</v>
      </c>
      <c r="Q209" s="260">
        <f t="shared" si="17"/>
        <v>1.9</v>
      </c>
      <c r="R209" s="247">
        <v>2</v>
      </c>
      <c r="S209" s="243">
        <v>19.02</v>
      </c>
      <c r="T209">
        <v>0</v>
      </c>
    </row>
    <row r="210" spans="1:20" ht="95.25" thickBot="1" x14ac:dyDescent="0.3">
      <c r="A210" s="137">
        <v>192</v>
      </c>
      <c r="B210" s="185" t="s">
        <v>550</v>
      </c>
      <c r="C210" s="185" t="s">
        <v>122</v>
      </c>
      <c r="D210" s="185" t="s">
        <v>457</v>
      </c>
      <c r="E210" s="185" t="s">
        <v>457</v>
      </c>
      <c r="F210" s="185">
        <v>6110209900</v>
      </c>
      <c r="G210" s="185" t="s">
        <v>131</v>
      </c>
      <c r="H210" s="185" t="s">
        <v>92</v>
      </c>
      <c r="I210" s="185">
        <v>2</v>
      </c>
      <c r="J210" s="141">
        <f t="shared" si="12"/>
        <v>6.38</v>
      </c>
      <c r="K210" s="141">
        <f t="shared" si="13"/>
        <v>12.76</v>
      </c>
      <c r="L210" s="200">
        <f t="shared" si="14"/>
        <v>0.89968652037617558</v>
      </c>
      <c r="M210" s="141">
        <f t="shared" si="15"/>
        <v>0.64</v>
      </c>
      <c r="N210" s="141">
        <f t="shared" si="16"/>
        <v>1.28</v>
      </c>
      <c r="O210" s="140" t="s">
        <v>194</v>
      </c>
      <c r="P210" s="185" t="s">
        <v>108</v>
      </c>
      <c r="Q210" s="260">
        <f t="shared" si="17"/>
        <v>0.67</v>
      </c>
      <c r="R210" s="247">
        <v>0.7</v>
      </c>
      <c r="S210" s="242">
        <v>19.02</v>
      </c>
      <c r="T210">
        <v>0</v>
      </c>
    </row>
    <row r="211" spans="1:20" ht="95.25" thickBot="1" x14ac:dyDescent="0.3">
      <c r="A211" s="137">
        <v>193</v>
      </c>
      <c r="B211" s="185" t="s">
        <v>550</v>
      </c>
      <c r="C211" s="185" t="s">
        <v>122</v>
      </c>
      <c r="D211" s="185" t="s">
        <v>457</v>
      </c>
      <c r="E211" s="185" t="s">
        <v>457</v>
      </c>
      <c r="F211" s="185">
        <v>6110209900</v>
      </c>
      <c r="G211" s="185" t="s">
        <v>131</v>
      </c>
      <c r="H211" s="185" t="s">
        <v>92</v>
      </c>
      <c r="I211" s="185">
        <v>14</v>
      </c>
      <c r="J211" s="141">
        <f t="shared" ref="J211:J246" si="18">ROUNDUP(S211*Q211/I211,2)</f>
        <v>9.0399999999999991</v>
      </c>
      <c r="K211" s="141">
        <f t="shared" ref="K211:K274" si="19">ROUND(J211*I211,2)</f>
        <v>126.56</v>
      </c>
      <c r="L211" s="200">
        <f t="shared" ref="L211:L274" si="20">1-M211/J211</f>
        <v>0.90044247787610621</v>
      </c>
      <c r="M211" s="141">
        <f t="shared" ref="M211:M274" si="21">ROUND(J211/10,2)</f>
        <v>0.9</v>
      </c>
      <c r="N211" s="141">
        <f t="shared" ref="N211:N274" si="22">ROUND(M211*I211,2)</f>
        <v>12.6</v>
      </c>
      <c r="O211" s="140" t="s">
        <v>194</v>
      </c>
      <c r="P211" s="185" t="s">
        <v>108</v>
      </c>
      <c r="Q211" s="260">
        <f t="shared" ref="Q211:Q274" si="23">ROUNDUP(R211*0.95,2)</f>
        <v>6.65</v>
      </c>
      <c r="R211" s="247">
        <v>7</v>
      </c>
      <c r="S211" s="243">
        <v>19.02</v>
      </c>
      <c r="T211">
        <v>0</v>
      </c>
    </row>
    <row r="212" spans="1:20" ht="95.25" thickBot="1" x14ac:dyDescent="0.3">
      <c r="A212" s="137">
        <v>194</v>
      </c>
      <c r="B212" s="185" t="s">
        <v>550</v>
      </c>
      <c r="C212" s="185" t="s">
        <v>122</v>
      </c>
      <c r="D212" s="185" t="s">
        <v>458</v>
      </c>
      <c r="E212" s="185" t="s">
        <v>458</v>
      </c>
      <c r="F212" s="185">
        <v>6110209900</v>
      </c>
      <c r="G212" s="185" t="s">
        <v>131</v>
      </c>
      <c r="H212" s="185" t="s">
        <v>92</v>
      </c>
      <c r="I212" s="185">
        <v>37</v>
      </c>
      <c r="J212" s="141">
        <f t="shared" si="18"/>
        <v>6.35</v>
      </c>
      <c r="K212" s="141">
        <f t="shared" si="19"/>
        <v>234.95</v>
      </c>
      <c r="L212" s="200">
        <f t="shared" si="20"/>
        <v>0.89921259842519685</v>
      </c>
      <c r="M212" s="141">
        <f t="shared" si="21"/>
        <v>0.64</v>
      </c>
      <c r="N212" s="141">
        <f t="shared" si="22"/>
        <v>23.68</v>
      </c>
      <c r="O212" s="140" t="s">
        <v>194</v>
      </c>
      <c r="P212" s="185">
        <v>1</v>
      </c>
      <c r="Q212" s="260">
        <f t="shared" si="23"/>
        <v>12.35</v>
      </c>
      <c r="R212" s="247">
        <v>13</v>
      </c>
      <c r="S212" s="242">
        <v>19.02</v>
      </c>
      <c r="T212">
        <v>0</v>
      </c>
    </row>
    <row r="213" spans="1:20" ht="79.5" thickBot="1" x14ac:dyDescent="0.3">
      <c r="A213" s="137">
        <v>195</v>
      </c>
      <c r="B213" s="185" t="s">
        <v>551</v>
      </c>
      <c r="C213" s="185" t="s">
        <v>122</v>
      </c>
      <c r="D213" s="185" t="s">
        <v>441</v>
      </c>
      <c r="E213" s="185" t="s">
        <v>441</v>
      </c>
      <c r="F213" s="185">
        <v>6110209900</v>
      </c>
      <c r="G213" s="185" t="s">
        <v>132</v>
      </c>
      <c r="H213" s="185" t="s">
        <v>92</v>
      </c>
      <c r="I213" s="185">
        <v>24</v>
      </c>
      <c r="J213" s="141">
        <f t="shared" si="18"/>
        <v>3.7699999999999996</v>
      </c>
      <c r="K213" s="141">
        <f t="shared" si="19"/>
        <v>90.48</v>
      </c>
      <c r="L213" s="200">
        <f t="shared" si="20"/>
        <v>0.89920424403183019</v>
      </c>
      <c r="M213" s="141">
        <f t="shared" si="21"/>
        <v>0.38</v>
      </c>
      <c r="N213" s="141">
        <f t="shared" si="22"/>
        <v>9.1199999999999992</v>
      </c>
      <c r="O213" s="140" t="s">
        <v>194</v>
      </c>
      <c r="P213" s="185" t="s">
        <v>108</v>
      </c>
      <c r="Q213" s="260">
        <f t="shared" si="23"/>
        <v>4.75</v>
      </c>
      <c r="R213" s="247">
        <v>5</v>
      </c>
      <c r="S213" s="243">
        <v>19.02</v>
      </c>
      <c r="T213">
        <v>0</v>
      </c>
    </row>
    <row r="214" spans="1:20" ht="95.25" thickBot="1" x14ac:dyDescent="0.3">
      <c r="A214" s="137">
        <v>196</v>
      </c>
      <c r="B214" s="185" t="s">
        <v>550</v>
      </c>
      <c r="C214" s="185" t="s">
        <v>122</v>
      </c>
      <c r="D214" s="185" t="s">
        <v>442</v>
      </c>
      <c r="E214" s="185" t="s">
        <v>442</v>
      </c>
      <c r="F214" s="185">
        <v>6110209900</v>
      </c>
      <c r="G214" s="185" t="s">
        <v>131</v>
      </c>
      <c r="H214" s="185" t="s">
        <v>92</v>
      </c>
      <c r="I214" s="185">
        <v>3</v>
      </c>
      <c r="J214" s="141">
        <f t="shared" si="18"/>
        <v>6.0299999999999994</v>
      </c>
      <c r="K214" s="141">
        <f t="shared" si="19"/>
        <v>18.09</v>
      </c>
      <c r="L214" s="200">
        <f t="shared" si="20"/>
        <v>0.90049751243781095</v>
      </c>
      <c r="M214" s="141">
        <f t="shared" si="21"/>
        <v>0.6</v>
      </c>
      <c r="N214" s="141">
        <f t="shared" si="22"/>
        <v>1.8</v>
      </c>
      <c r="O214" s="140" t="s">
        <v>194</v>
      </c>
      <c r="P214" s="185" t="s">
        <v>108</v>
      </c>
      <c r="Q214" s="260">
        <f t="shared" si="23"/>
        <v>0.95</v>
      </c>
      <c r="R214" s="247">
        <v>1</v>
      </c>
      <c r="S214" s="242">
        <v>19.02</v>
      </c>
      <c r="T214">
        <v>0</v>
      </c>
    </row>
    <row r="215" spans="1:20" ht="95.25" thickBot="1" x14ac:dyDescent="0.3">
      <c r="A215" s="137">
        <v>197</v>
      </c>
      <c r="B215" s="185" t="s">
        <v>550</v>
      </c>
      <c r="C215" s="185" t="s">
        <v>122</v>
      </c>
      <c r="D215" s="185" t="s">
        <v>459</v>
      </c>
      <c r="E215" s="185" t="s">
        <v>459</v>
      </c>
      <c r="F215" s="185">
        <v>6110209900</v>
      </c>
      <c r="G215" s="185" t="s">
        <v>131</v>
      </c>
      <c r="H215" s="185" t="s">
        <v>92</v>
      </c>
      <c r="I215" s="185">
        <v>3</v>
      </c>
      <c r="J215" s="141">
        <f t="shared" si="18"/>
        <v>9.07</v>
      </c>
      <c r="K215" s="141">
        <f t="shared" si="19"/>
        <v>27.21</v>
      </c>
      <c r="L215" s="200">
        <f t="shared" si="20"/>
        <v>0.89966923925027564</v>
      </c>
      <c r="M215" s="141">
        <f t="shared" si="21"/>
        <v>0.91</v>
      </c>
      <c r="N215" s="141">
        <f t="shared" si="22"/>
        <v>2.73</v>
      </c>
      <c r="O215" s="140" t="s">
        <v>194</v>
      </c>
      <c r="P215" s="185" t="s">
        <v>108</v>
      </c>
      <c r="Q215" s="260">
        <f t="shared" si="23"/>
        <v>1.43</v>
      </c>
      <c r="R215" s="247">
        <v>1.5</v>
      </c>
      <c r="S215" s="243">
        <v>19.02</v>
      </c>
      <c r="T215">
        <v>0</v>
      </c>
    </row>
    <row r="216" spans="1:20" ht="95.25" thickBot="1" x14ac:dyDescent="0.3">
      <c r="A216" s="137">
        <v>198</v>
      </c>
      <c r="B216" s="185" t="s">
        <v>554</v>
      </c>
      <c r="C216" s="185" t="s">
        <v>122</v>
      </c>
      <c r="D216" s="185" t="s">
        <v>460</v>
      </c>
      <c r="E216" s="185" t="s">
        <v>460</v>
      </c>
      <c r="F216" s="185">
        <v>6110209900</v>
      </c>
      <c r="G216" s="185" t="s">
        <v>132</v>
      </c>
      <c r="H216" s="185" t="s">
        <v>92</v>
      </c>
      <c r="I216" s="185">
        <v>6</v>
      </c>
      <c r="J216" s="141">
        <f t="shared" si="18"/>
        <v>12.049999999999999</v>
      </c>
      <c r="K216" s="141">
        <f t="shared" si="19"/>
        <v>72.3</v>
      </c>
      <c r="L216" s="200">
        <f t="shared" si="20"/>
        <v>0.89958506224066392</v>
      </c>
      <c r="M216" s="141">
        <f t="shared" si="21"/>
        <v>1.21</v>
      </c>
      <c r="N216" s="141">
        <f t="shared" si="22"/>
        <v>7.26</v>
      </c>
      <c r="O216" s="140" t="s">
        <v>194</v>
      </c>
      <c r="P216" s="185" t="s">
        <v>108</v>
      </c>
      <c r="Q216" s="260">
        <f t="shared" si="23"/>
        <v>3.8</v>
      </c>
      <c r="R216" s="247">
        <v>4</v>
      </c>
      <c r="S216" s="242">
        <v>19.02</v>
      </c>
      <c r="T216">
        <v>0</v>
      </c>
    </row>
    <row r="217" spans="1:20" ht="79.5" thickBot="1" x14ac:dyDescent="0.3">
      <c r="A217" s="137">
        <v>199</v>
      </c>
      <c r="B217" s="185" t="s">
        <v>551</v>
      </c>
      <c r="C217" s="185" t="s">
        <v>122</v>
      </c>
      <c r="D217" s="185" t="s">
        <v>461</v>
      </c>
      <c r="E217" s="185" t="s">
        <v>461</v>
      </c>
      <c r="F217" s="185">
        <v>6110209900</v>
      </c>
      <c r="G217" s="185" t="s">
        <v>132</v>
      </c>
      <c r="H217" s="185" t="s">
        <v>92</v>
      </c>
      <c r="I217" s="185">
        <v>7</v>
      </c>
      <c r="J217" s="141">
        <f t="shared" si="18"/>
        <v>5.17</v>
      </c>
      <c r="K217" s="141">
        <f t="shared" si="19"/>
        <v>36.19</v>
      </c>
      <c r="L217" s="200">
        <f t="shared" si="20"/>
        <v>0.89941972920696323</v>
      </c>
      <c r="M217" s="141">
        <f t="shared" si="21"/>
        <v>0.52</v>
      </c>
      <c r="N217" s="141">
        <f t="shared" si="22"/>
        <v>3.64</v>
      </c>
      <c r="O217" s="140" t="s">
        <v>194</v>
      </c>
      <c r="P217" s="185" t="s">
        <v>108</v>
      </c>
      <c r="Q217" s="260">
        <f t="shared" si="23"/>
        <v>1.9</v>
      </c>
      <c r="R217" s="247">
        <v>2</v>
      </c>
      <c r="S217" s="243">
        <v>19.02</v>
      </c>
      <c r="T217">
        <v>0</v>
      </c>
    </row>
    <row r="218" spans="1:20" ht="95.25" thickBot="1" x14ac:dyDescent="0.3">
      <c r="A218" s="137">
        <v>200</v>
      </c>
      <c r="B218" s="185" t="s">
        <v>555</v>
      </c>
      <c r="C218" s="185" t="s">
        <v>122</v>
      </c>
      <c r="D218" s="185" t="s">
        <v>461</v>
      </c>
      <c r="E218" s="185" t="s">
        <v>461</v>
      </c>
      <c r="F218" s="185">
        <v>6110209900</v>
      </c>
      <c r="G218" s="185" t="s">
        <v>132</v>
      </c>
      <c r="H218" s="185" t="s">
        <v>92</v>
      </c>
      <c r="I218" s="185">
        <v>13</v>
      </c>
      <c r="J218" s="141">
        <f t="shared" si="18"/>
        <v>5.56</v>
      </c>
      <c r="K218" s="141">
        <f t="shared" si="19"/>
        <v>72.28</v>
      </c>
      <c r="L218" s="200">
        <f t="shared" si="20"/>
        <v>0.89928057553956831</v>
      </c>
      <c r="M218" s="141">
        <f t="shared" si="21"/>
        <v>0.56000000000000005</v>
      </c>
      <c r="N218" s="141">
        <f t="shared" si="22"/>
        <v>7.28</v>
      </c>
      <c r="O218" s="140" t="s">
        <v>194</v>
      </c>
      <c r="P218" s="185" t="s">
        <v>108</v>
      </c>
      <c r="Q218" s="260">
        <f t="shared" si="23"/>
        <v>3.8</v>
      </c>
      <c r="R218" s="247">
        <v>4</v>
      </c>
      <c r="S218" s="242">
        <v>19.02</v>
      </c>
      <c r="T218">
        <v>0</v>
      </c>
    </row>
    <row r="219" spans="1:20" ht="95.25" thickBot="1" x14ac:dyDescent="0.3">
      <c r="A219" s="137">
        <v>201</v>
      </c>
      <c r="B219" s="185" t="s">
        <v>550</v>
      </c>
      <c r="C219" s="185" t="s">
        <v>122</v>
      </c>
      <c r="D219" s="185" t="s">
        <v>462</v>
      </c>
      <c r="E219" s="185" t="s">
        <v>462</v>
      </c>
      <c r="F219" s="185">
        <v>6110209900</v>
      </c>
      <c r="G219" s="185" t="s">
        <v>132</v>
      </c>
      <c r="H219" s="185" t="s">
        <v>92</v>
      </c>
      <c r="I219" s="185">
        <v>9</v>
      </c>
      <c r="J219" s="141">
        <f t="shared" si="18"/>
        <v>6.0299999999999994</v>
      </c>
      <c r="K219" s="141">
        <f t="shared" si="19"/>
        <v>54.27</v>
      </c>
      <c r="L219" s="200">
        <f t="shared" si="20"/>
        <v>0.90049751243781095</v>
      </c>
      <c r="M219" s="141">
        <f t="shared" si="21"/>
        <v>0.6</v>
      </c>
      <c r="N219" s="141">
        <f t="shared" si="22"/>
        <v>5.4</v>
      </c>
      <c r="O219" s="140" t="s">
        <v>194</v>
      </c>
      <c r="P219" s="185" t="s">
        <v>108</v>
      </c>
      <c r="Q219" s="260">
        <f t="shared" si="23"/>
        <v>2.85</v>
      </c>
      <c r="R219" s="247">
        <v>3</v>
      </c>
      <c r="S219" s="243">
        <v>19.02</v>
      </c>
      <c r="T219">
        <v>0</v>
      </c>
    </row>
    <row r="220" spans="1:20" ht="95.25" thickBot="1" x14ac:dyDescent="0.3">
      <c r="A220" s="137">
        <v>202</v>
      </c>
      <c r="B220" s="185" t="s">
        <v>556</v>
      </c>
      <c r="C220" s="185" t="s">
        <v>122</v>
      </c>
      <c r="D220" s="185" t="s">
        <v>141</v>
      </c>
      <c r="E220" s="185" t="s">
        <v>141</v>
      </c>
      <c r="F220" s="185">
        <v>6110309900</v>
      </c>
      <c r="G220" s="185" t="s">
        <v>131</v>
      </c>
      <c r="H220" s="185" t="s">
        <v>92</v>
      </c>
      <c r="I220" s="185">
        <v>3</v>
      </c>
      <c r="J220" s="141">
        <f t="shared" si="18"/>
        <v>4.17</v>
      </c>
      <c r="K220" s="141">
        <f t="shared" si="19"/>
        <v>12.51</v>
      </c>
      <c r="L220" s="200">
        <f t="shared" si="20"/>
        <v>0.89928057553956831</v>
      </c>
      <c r="M220" s="141">
        <f t="shared" si="21"/>
        <v>0.42</v>
      </c>
      <c r="N220" s="141">
        <f t="shared" si="22"/>
        <v>1.26</v>
      </c>
      <c r="O220" s="140" t="s">
        <v>194</v>
      </c>
      <c r="P220" s="185" t="s">
        <v>108</v>
      </c>
      <c r="Q220" s="260">
        <f t="shared" si="23"/>
        <v>0.48</v>
      </c>
      <c r="R220" s="247">
        <v>0.5</v>
      </c>
      <c r="S220" s="242">
        <v>26.02</v>
      </c>
      <c r="T220">
        <v>0</v>
      </c>
    </row>
    <row r="221" spans="1:20" ht="95.25" thickBot="1" x14ac:dyDescent="0.3">
      <c r="A221" s="137">
        <v>203</v>
      </c>
      <c r="B221" s="185" t="s">
        <v>557</v>
      </c>
      <c r="C221" s="185" t="s">
        <v>122</v>
      </c>
      <c r="D221" s="185" t="s">
        <v>141</v>
      </c>
      <c r="E221" s="185" t="s">
        <v>141</v>
      </c>
      <c r="F221" s="185">
        <v>6110309900</v>
      </c>
      <c r="G221" s="185" t="s">
        <v>131</v>
      </c>
      <c r="H221" s="185" t="s">
        <v>92</v>
      </c>
      <c r="I221" s="185">
        <v>10</v>
      </c>
      <c r="J221" s="141">
        <f t="shared" si="18"/>
        <v>7.42</v>
      </c>
      <c r="K221" s="141">
        <f t="shared" si="19"/>
        <v>74.2</v>
      </c>
      <c r="L221" s="200">
        <f t="shared" si="20"/>
        <v>0.90026954177897578</v>
      </c>
      <c r="M221" s="141">
        <f t="shared" si="21"/>
        <v>0.74</v>
      </c>
      <c r="N221" s="141">
        <f t="shared" si="22"/>
        <v>7.4</v>
      </c>
      <c r="O221" s="140" t="s">
        <v>194</v>
      </c>
      <c r="P221" s="185" t="s">
        <v>108</v>
      </c>
      <c r="Q221" s="260">
        <f t="shared" si="23"/>
        <v>2.85</v>
      </c>
      <c r="R221" s="247">
        <v>3</v>
      </c>
      <c r="S221" s="243">
        <v>26.02</v>
      </c>
      <c r="T221">
        <v>0</v>
      </c>
    </row>
    <row r="222" spans="1:20" ht="95.25" thickBot="1" x14ac:dyDescent="0.3">
      <c r="A222" s="137">
        <v>204</v>
      </c>
      <c r="B222" s="185" t="s">
        <v>558</v>
      </c>
      <c r="C222" s="185" t="s">
        <v>122</v>
      </c>
      <c r="D222" s="185" t="s">
        <v>141</v>
      </c>
      <c r="E222" s="185" t="s">
        <v>141</v>
      </c>
      <c r="F222" s="185">
        <v>6110309900</v>
      </c>
      <c r="G222" s="185" t="s">
        <v>131</v>
      </c>
      <c r="H222" s="185" t="s">
        <v>92</v>
      </c>
      <c r="I222" s="185">
        <v>3</v>
      </c>
      <c r="J222" s="141">
        <f t="shared" si="18"/>
        <v>12.41</v>
      </c>
      <c r="K222" s="141">
        <f t="shared" si="19"/>
        <v>37.229999999999997</v>
      </c>
      <c r="L222" s="200">
        <f t="shared" si="20"/>
        <v>0.90008058017727643</v>
      </c>
      <c r="M222" s="141">
        <f t="shared" si="21"/>
        <v>1.24</v>
      </c>
      <c r="N222" s="141">
        <f t="shared" si="22"/>
        <v>3.72</v>
      </c>
      <c r="O222" s="140" t="s">
        <v>194</v>
      </c>
      <c r="P222" s="185" t="s">
        <v>108</v>
      </c>
      <c r="Q222" s="260">
        <f t="shared" si="23"/>
        <v>1.43</v>
      </c>
      <c r="R222" s="247">
        <v>1.5</v>
      </c>
      <c r="S222" s="242">
        <v>26.02</v>
      </c>
      <c r="T222">
        <v>0</v>
      </c>
    </row>
    <row r="223" spans="1:20" ht="79.5" thickBot="1" x14ac:dyDescent="0.3">
      <c r="A223" s="137">
        <v>205</v>
      </c>
      <c r="B223" s="185" t="s">
        <v>559</v>
      </c>
      <c r="C223" s="185" t="s">
        <v>122</v>
      </c>
      <c r="D223" s="185" t="s">
        <v>160</v>
      </c>
      <c r="E223" s="185" t="s">
        <v>160</v>
      </c>
      <c r="F223" s="185">
        <v>6110309900</v>
      </c>
      <c r="G223" s="185" t="s">
        <v>132</v>
      </c>
      <c r="H223" s="185" t="s">
        <v>92</v>
      </c>
      <c r="I223" s="185">
        <v>2</v>
      </c>
      <c r="J223" s="141">
        <f t="shared" si="18"/>
        <v>16.16</v>
      </c>
      <c r="K223" s="141">
        <f t="shared" si="19"/>
        <v>32.32</v>
      </c>
      <c r="L223" s="200">
        <f t="shared" si="20"/>
        <v>0.89975247524752477</v>
      </c>
      <c r="M223" s="141">
        <f t="shared" si="21"/>
        <v>1.62</v>
      </c>
      <c r="N223" s="141">
        <f t="shared" si="22"/>
        <v>3.24</v>
      </c>
      <c r="O223" s="140" t="s">
        <v>194</v>
      </c>
      <c r="P223" s="185" t="s">
        <v>108</v>
      </c>
      <c r="Q223" s="260">
        <f t="shared" si="23"/>
        <v>0.95</v>
      </c>
      <c r="R223" s="247">
        <v>1</v>
      </c>
      <c r="S223" s="243">
        <v>34.020000000000003</v>
      </c>
      <c r="T223">
        <v>0</v>
      </c>
    </row>
    <row r="224" spans="1:20" ht="111" thickBot="1" x14ac:dyDescent="0.3">
      <c r="A224" s="137">
        <v>206</v>
      </c>
      <c r="B224" s="185" t="s">
        <v>560</v>
      </c>
      <c r="C224" s="185" t="s">
        <v>122</v>
      </c>
      <c r="D224" s="185" t="s">
        <v>160</v>
      </c>
      <c r="E224" s="185" t="s">
        <v>160</v>
      </c>
      <c r="F224" s="185">
        <v>6110309900</v>
      </c>
      <c r="G224" s="185" t="s">
        <v>132</v>
      </c>
      <c r="H224" s="185" t="s">
        <v>92</v>
      </c>
      <c r="I224" s="185">
        <v>4</v>
      </c>
      <c r="J224" s="141">
        <f t="shared" si="18"/>
        <v>8.08</v>
      </c>
      <c r="K224" s="141">
        <f t="shared" si="19"/>
        <v>32.32</v>
      </c>
      <c r="L224" s="200">
        <f t="shared" si="20"/>
        <v>0.89975247524752477</v>
      </c>
      <c r="M224" s="141">
        <f t="shared" si="21"/>
        <v>0.81</v>
      </c>
      <c r="N224" s="141">
        <f t="shared" si="22"/>
        <v>3.24</v>
      </c>
      <c r="O224" s="140" t="s">
        <v>194</v>
      </c>
      <c r="P224" s="185" t="s">
        <v>108</v>
      </c>
      <c r="Q224" s="260">
        <f t="shared" si="23"/>
        <v>0.95</v>
      </c>
      <c r="R224" s="247">
        <v>1</v>
      </c>
      <c r="S224" s="242">
        <v>34.020000000000003</v>
      </c>
      <c r="T224">
        <v>0</v>
      </c>
    </row>
    <row r="225" spans="1:20" ht="111" thickBot="1" x14ac:dyDescent="0.3">
      <c r="A225" s="137">
        <v>207</v>
      </c>
      <c r="B225" s="185" t="s">
        <v>561</v>
      </c>
      <c r="C225" s="185" t="s">
        <v>122</v>
      </c>
      <c r="D225" s="185" t="s">
        <v>141</v>
      </c>
      <c r="E225" s="185" t="s">
        <v>141</v>
      </c>
      <c r="F225" s="185">
        <v>6110309900</v>
      </c>
      <c r="G225" s="185" t="s">
        <v>131</v>
      </c>
      <c r="H225" s="185" t="s">
        <v>92</v>
      </c>
      <c r="I225" s="185">
        <v>5</v>
      </c>
      <c r="J225" s="141">
        <f t="shared" si="18"/>
        <v>7.45</v>
      </c>
      <c r="K225" s="141">
        <f t="shared" si="19"/>
        <v>37.25</v>
      </c>
      <c r="L225" s="200">
        <f t="shared" si="20"/>
        <v>0.89932885906040272</v>
      </c>
      <c r="M225" s="141">
        <f t="shared" si="21"/>
        <v>0.75</v>
      </c>
      <c r="N225" s="141">
        <f t="shared" si="22"/>
        <v>3.75</v>
      </c>
      <c r="O225" s="140" t="s">
        <v>194</v>
      </c>
      <c r="P225" s="185" t="s">
        <v>108</v>
      </c>
      <c r="Q225" s="260">
        <f t="shared" si="23"/>
        <v>1.43</v>
      </c>
      <c r="R225" s="247">
        <v>1.5</v>
      </c>
      <c r="S225" s="243">
        <v>26.02</v>
      </c>
      <c r="T225">
        <v>0</v>
      </c>
    </row>
    <row r="226" spans="1:20" ht="79.5" thickBot="1" x14ac:dyDescent="0.3">
      <c r="A226" s="137">
        <v>208</v>
      </c>
      <c r="B226" s="185" t="s">
        <v>562</v>
      </c>
      <c r="C226" s="185" t="s">
        <v>122</v>
      </c>
      <c r="D226" s="185" t="s">
        <v>159</v>
      </c>
      <c r="E226" s="185" t="s">
        <v>159</v>
      </c>
      <c r="F226" s="185">
        <v>6110309900</v>
      </c>
      <c r="G226" s="185" t="s">
        <v>131</v>
      </c>
      <c r="H226" s="185" t="s">
        <v>92</v>
      </c>
      <c r="I226" s="185">
        <v>85</v>
      </c>
      <c r="J226" s="141">
        <f t="shared" si="18"/>
        <v>8.0299999999999994</v>
      </c>
      <c r="K226" s="141">
        <f t="shared" si="19"/>
        <v>682.55</v>
      </c>
      <c r="L226" s="200">
        <f t="shared" si="20"/>
        <v>0.90037359900373604</v>
      </c>
      <c r="M226" s="141">
        <f t="shared" si="21"/>
        <v>0.8</v>
      </c>
      <c r="N226" s="141">
        <f t="shared" si="22"/>
        <v>68</v>
      </c>
      <c r="O226" s="140" t="s">
        <v>194</v>
      </c>
      <c r="P226" s="185">
        <v>1</v>
      </c>
      <c r="Q226" s="260">
        <f t="shared" si="23"/>
        <v>26.22</v>
      </c>
      <c r="R226" s="247">
        <v>27.6</v>
      </c>
      <c r="S226" s="242">
        <v>26.02</v>
      </c>
      <c r="T226">
        <v>0</v>
      </c>
    </row>
    <row r="227" spans="1:20" ht="95.25" thickBot="1" x14ac:dyDescent="0.3">
      <c r="A227" s="137">
        <v>209</v>
      </c>
      <c r="B227" s="185" t="s">
        <v>563</v>
      </c>
      <c r="C227" s="185" t="s">
        <v>122</v>
      </c>
      <c r="D227" s="185" t="s">
        <v>159</v>
      </c>
      <c r="E227" s="185" t="s">
        <v>159</v>
      </c>
      <c r="F227" s="185">
        <v>6110309900</v>
      </c>
      <c r="G227" s="185" t="s">
        <v>131</v>
      </c>
      <c r="H227" s="185" t="s">
        <v>92</v>
      </c>
      <c r="I227" s="185">
        <v>3</v>
      </c>
      <c r="J227" s="141">
        <f t="shared" si="18"/>
        <v>8.24</v>
      </c>
      <c r="K227" s="141">
        <f t="shared" si="19"/>
        <v>24.72</v>
      </c>
      <c r="L227" s="200">
        <f t="shared" si="20"/>
        <v>0.90048543689320393</v>
      </c>
      <c r="M227" s="141">
        <f t="shared" si="21"/>
        <v>0.82</v>
      </c>
      <c r="N227" s="141">
        <f t="shared" si="22"/>
        <v>2.46</v>
      </c>
      <c r="O227" s="140" t="s">
        <v>194</v>
      </c>
      <c r="P227" s="185" t="s">
        <v>108</v>
      </c>
      <c r="Q227" s="260">
        <f t="shared" si="23"/>
        <v>0.95</v>
      </c>
      <c r="R227" s="247">
        <v>1</v>
      </c>
      <c r="S227" s="243">
        <v>26.02</v>
      </c>
      <c r="T227">
        <v>0</v>
      </c>
    </row>
    <row r="228" spans="1:20" ht="79.5" thickBot="1" x14ac:dyDescent="0.3">
      <c r="A228" s="137">
        <v>210</v>
      </c>
      <c r="B228" s="185" t="s">
        <v>564</v>
      </c>
      <c r="C228" s="185" t="s">
        <v>122</v>
      </c>
      <c r="D228" s="185" t="s">
        <v>159</v>
      </c>
      <c r="E228" s="185" t="s">
        <v>159</v>
      </c>
      <c r="F228" s="185">
        <v>6110309900</v>
      </c>
      <c r="G228" s="185" t="s">
        <v>131</v>
      </c>
      <c r="H228" s="185" t="s">
        <v>92</v>
      </c>
      <c r="I228" s="185">
        <v>27</v>
      </c>
      <c r="J228" s="141">
        <f t="shared" si="18"/>
        <v>9.16</v>
      </c>
      <c r="K228" s="141">
        <f t="shared" si="19"/>
        <v>247.32</v>
      </c>
      <c r="L228" s="200">
        <f t="shared" si="20"/>
        <v>0.89956331877729256</v>
      </c>
      <c r="M228" s="141">
        <f t="shared" si="21"/>
        <v>0.92</v>
      </c>
      <c r="N228" s="141">
        <f t="shared" si="22"/>
        <v>24.84</v>
      </c>
      <c r="O228" s="140" t="s">
        <v>194</v>
      </c>
      <c r="P228" s="185">
        <v>1</v>
      </c>
      <c r="Q228" s="260">
        <f t="shared" si="23"/>
        <v>9.5</v>
      </c>
      <c r="R228" s="247">
        <v>10</v>
      </c>
      <c r="S228" s="242">
        <v>26.02</v>
      </c>
      <c r="T228">
        <v>0</v>
      </c>
    </row>
    <row r="229" spans="1:20" ht="95.25" thickBot="1" x14ac:dyDescent="0.3">
      <c r="A229" s="137">
        <v>211</v>
      </c>
      <c r="B229" s="185" t="s">
        <v>565</v>
      </c>
      <c r="C229" s="185" t="s">
        <v>122</v>
      </c>
      <c r="D229" s="185" t="s">
        <v>160</v>
      </c>
      <c r="E229" s="185" t="s">
        <v>160</v>
      </c>
      <c r="F229" s="185">
        <v>6110309900</v>
      </c>
      <c r="G229" s="185" t="s">
        <v>132</v>
      </c>
      <c r="H229" s="185" t="s">
        <v>92</v>
      </c>
      <c r="I229" s="185">
        <v>2</v>
      </c>
      <c r="J229" s="141">
        <f t="shared" si="18"/>
        <v>8.17</v>
      </c>
      <c r="K229" s="141">
        <f t="shared" si="19"/>
        <v>16.34</v>
      </c>
      <c r="L229" s="200">
        <f t="shared" si="20"/>
        <v>0.89963280293757653</v>
      </c>
      <c r="M229" s="141">
        <f t="shared" si="21"/>
        <v>0.82</v>
      </c>
      <c r="N229" s="141">
        <f t="shared" si="22"/>
        <v>1.64</v>
      </c>
      <c r="O229" s="140" t="s">
        <v>194</v>
      </c>
      <c r="P229" s="185" t="s">
        <v>108</v>
      </c>
      <c r="Q229" s="260">
        <f t="shared" si="23"/>
        <v>0.48</v>
      </c>
      <c r="R229" s="247">
        <v>0.5</v>
      </c>
      <c r="S229" s="243">
        <v>34.020000000000003</v>
      </c>
      <c r="T229">
        <v>0</v>
      </c>
    </row>
    <row r="230" spans="1:20" ht="79.5" thickBot="1" x14ac:dyDescent="0.3">
      <c r="A230" s="137">
        <v>212</v>
      </c>
      <c r="B230" s="185" t="s">
        <v>566</v>
      </c>
      <c r="C230" s="185" t="s">
        <v>122</v>
      </c>
      <c r="D230" s="185" t="s">
        <v>160</v>
      </c>
      <c r="E230" s="185" t="s">
        <v>160</v>
      </c>
      <c r="F230" s="185">
        <v>6110309900</v>
      </c>
      <c r="G230" s="185" t="s">
        <v>132</v>
      </c>
      <c r="H230" s="185" t="s">
        <v>92</v>
      </c>
      <c r="I230" s="185">
        <v>2</v>
      </c>
      <c r="J230" s="141">
        <f t="shared" si="18"/>
        <v>16.16</v>
      </c>
      <c r="K230" s="141">
        <f t="shared" si="19"/>
        <v>32.32</v>
      </c>
      <c r="L230" s="200">
        <f t="shared" si="20"/>
        <v>0.89975247524752477</v>
      </c>
      <c r="M230" s="141">
        <f t="shared" si="21"/>
        <v>1.62</v>
      </c>
      <c r="N230" s="141">
        <f t="shared" si="22"/>
        <v>3.24</v>
      </c>
      <c r="O230" s="140" t="s">
        <v>194</v>
      </c>
      <c r="P230" s="185" t="s">
        <v>108</v>
      </c>
      <c r="Q230" s="260">
        <f t="shared" si="23"/>
        <v>0.95</v>
      </c>
      <c r="R230" s="247">
        <v>1</v>
      </c>
      <c r="S230" s="242">
        <v>34.020000000000003</v>
      </c>
      <c r="T230">
        <v>0</v>
      </c>
    </row>
    <row r="231" spans="1:20" ht="95.25" thickBot="1" x14ac:dyDescent="0.3">
      <c r="A231" s="137">
        <v>213</v>
      </c>
      <c r="B231" s="185" t="s">
        <v>567</v>
      </c>
      <c r="C231" s="185" t="s">
        <v>122</v>
      </c>
      <c r="D231" s="185" t="s">
        <v>170</v>
      </c>
      <c r="E231" s="185" t="s">
        <v>170</v>
      </c>
      <c r="F231" s="185">
        <v>6110309900</v>
      </c>
      <c r="G231" s="185" t="s">
        <v>131</v>
      </c>
      <c r="H231" s="185" t="s">
        <v>92</v>
      </c>
      <c r="I231" s="185">
        <v>1</v>
      </c>
      <c r="J231" s="141">
        <f t="shared" si="18"/>
        <v>12.49</v>
      </c>
      <c r="K231" s="141">
        <f t="shared" si="19"/>
        <v>12.49</v>
      </c>
      <c r="L231" s="200">
        <f t="shared" si="20"/>
        <v>0.89991993594875896</v>
      </c>
      <c r="M231" s="141">
        <f t="shared" si="21"/>
        <v>1.25</v>
      </c>
      <c r="N231" s="141">
        <f t="shared" si="22"/>
        <v>1.25</v>
      </c>
      <c r="O231" s="140" t="s">
        <v>194</v>
      </c>
      <c r="P231" s="185" t="s">
        <v>108</v>
      </c>
      <c r="Q231" s="260">
        <f t="shared" si="23"/>
        <v>0.48</v>
      </c>
      <c r="R231" s="247">
        <v>0.5</v>
      </c>
      <c r="S231" s="243">
        <v>26.02</v>
      </c>
      <c r="T231">
        <v>0</v>
      </c>
    </row>
    <row r="232" spans="1:20" ht="95.25" thickBot="1" x14ac:dyDescent="0.3">
      <c r="A232" s="137">
        <v>214</v>
      </c>
      <c r="B232" s="185" t="s">
        <v>568</v>
      </c>
      <c r="C232" s="185" t="s">
        <v>122</v>
      </c>
      <c r="D232" s="185" t="s">
        <v>170</v>
      </c>
      <c r="E232" s="185" t="s">
        <v>170</v>
      </c>
      <c r="F232" s="185">
        <v>6110309900</v>
      </c>
      <c r="G232" s="185" t="s">
        <v>131</v>
      </c>
      <c r="H232" s="185" t="s">
        <v>92</v>
      </c>
      <c r="I232" s="185">
        <v>25</v>
      </c>
      <c r="J232" s="141">
        <f t="shared" si="18"/>
        <v>6.93</v>
      </c>
      <c r="K232" s="141">
        <f t="shared" si="19"/>
        <v>173.25</v>
      </c>
      <c r="L232" s="200">
        <f t="shared" si="20"/>
        <v>0.90043290043290047</v>
      </c>
      <c r="M232" s="141">
        <f t="shared" si="21"/>
        <v>0.69</v>
      </c>
      <c r="N232" s="141">
        <f t="shared" si="22"/>
        <v>17.25</v>
      </c>
      <c r="O232" s="140" t="s">
        <v>194</v>
      </c>
      <c r="P232" s="185" t="s">
        <v>108</v>
      </c>
      <c r="Q232" s="260">
        <f t="shared" si="23"/>
        <v>6.65</v>
      </c>
      <c r="R232" s="247">
        <v>7</v>
      </c>
      <c r="S232" s="242">
        <v>26.02</v>
      </c>
      <c r="T232">
        <v>0</v>
      </c>
    </row>
    <row r="233" spans="1:20" ht="95.25" thickBot="1" x14ac:dyDescent="0.3">
      <c r="A233" s="137">
        <v>215</v>
      </c>
      <c r="B233" s="185" t="s">
        <v>569</v>
      </c>
      <c r="C233" s="185" t="s">
        <v>122</v>
      </c>
      <c r="D233" s="185" t="s">
        <v>170</v>
      </c>
      <c r="E233" s="185" t="s">
        <v>170</v>
      </c>
      <c r="F233" s="185">
        <v>6110309900</v>
      </c>
      <c r="G233" s="185" t="s">
        <v>131</v>
      </c>
      <c r="H233" s="185" t="s">
        <v>92</v>
      </c>
      <c r="I233" s="185">
        <v>8</v>
      </c>
      <c r="J233" s="141">
        <f t="shared" si="18"/>
        <v>7.75</v>
      </c>
      <c r="K233" s="141">
        <f t="shared" si="19"/>
        <v>62</v>
      </c>
      <c r="L233" s="200">
        <f t="shared" si="20"/>
        <v>0.89935483870967747</v>
      </c>
      <c r="M233" s="141">
        <f t="shared" si="21"/>
        <v>0.78</v>
      </c>
      <c r="N233" s="141">
        <f t="shared" si="22"/>
        <v>6.24</v>
      </c>
      <c r="O233" s="140" t="s">
        <v>194</v>
      </c>
      <c r="P233" s="185" t="s">
        <v>108</v>
      </c>
      <c r="Q233" s="260">
        <f t="shared" si="23"/>
        <v>2.38</v>
      </c>
      <c r="R233" s="247">
        <v>2.5</v>
      </c>
      <c r="S233" s="243">
        <v>26.02</v>
      </c>
      <c r="T233">
        <v>0</v>
      </c>
    </row>
    <row r="234" spans="1:20" ht="79.5" thickBot="1" x14ac:dyDescent="0.3">
      <c r="A234" s="137">
        <v>216</v>
      </c>
      <c r="B234" s="185" t="s">
        <v>570</v>
      </c>
      <c r="C234" s="185" t="s">
        <v>122</v>
      </c>
      <c r="D234" s="185" t="s">
        <v>170</v>
      </c>
      <c r="E234" s="185" t="s">
        <v>170</v>
      </c>
      <c r="F234" s="185">
        <v>6110309900</v>
      </c>
      <c r="G234" s="185" t="s">
        <v>131</v>
      </c>
      <c r="H234" s="185" t="s">
        <v>92</v>
      </c>
      <c r="I234" s="185">
        <v>1</v>
      </c>
      <c r="J234" s="141">
        <f t="shared" si="18"/>
        <v>12.49</v>
      </c>
      <c r="K234" s="141">
        <f t="shared" si="19"/>
        <v>12.49</v>
      </c>
      <c r="L234" s="200">
        <f t="shared" si="20"/>
        <v>0.89991993594875896</v>
      </c>
      <c r="M234" s="141">
        <f t="shared" si="21"/>
        <v>1.25</v>
      </c>
      <c r="N234" s="141">
        <f t="shared" si="22"/>
        <v>1.25</v>
      </c>
      <c r="O234" s="140" t="s">
        <v>194</v>
      </c>
      <c r="P234" s="185" t="s">
        <v>108</v>
      </c>
      <c r="Q234" s="260">
        <f t="shared" si="23"/>
        <v>0.48</v>
      </c>
      <c r="R234" s="247">
        <v>0.5</v>
      </c>
      <c r="S234" s="242">
        <v>26.02</v>
      </c>
      <c r="T234">
        <v>0</v>
      </c>
    </row>
    <row r="235" spans="1:20" ht="142.5" thickBot="1" x14ac:dyDescent="0.3">
      <c r="A235" s="137">
        <v>217</v>
      </c>
      <c r="B235" s="185" t="s">
        <v>571</v>
      </c>
      <c r="C235" s="185" t="s">
        <v>122</v>
      </c>
      <c r="D235" s="185" t="s">
        <v>170</v>
      </c>
      <c r="E235" s="185" t="s">
        <v>170</v>
      </c>
      <c r="F235" s="185">
        <v>6110309900</v>
      </c>
      <c r="G235" s="185" t="s">
        <v>131</v>
      </c>
      <c r="H235" s="185" t="s">
        <v>92</v>
      </c>
      <c r="I235" s="185">
        <v>2</v>
      </c>
      <c r="J235" s="141">
        <f t="shared" si="18"/>
        <v>6.25</v>
      </c>
      <c r="K235" s="141">
        <f t="shared" si="19"/>
        <v>12.5</v>
      </c>
      <c r="L235" s="200">
        <f t="shared" si="20"/>
        <v>0.8992</v>
      </c>
      <c r="M235" s="141">
        <f t="shared" si="21"/>
        <v>0.63</v>
      </c>
      <c r="N235" s="141">
        <f t="shared" si="22"/>
        <v>1.26</v>
      </c>
      <c r="O235" s="140" t="s">
        <v>194</v>
      </c>
      <c r="P235" s="185" t="s">
        <v>108</v>
      </c>
      <c r="Q235" s="260">
        <f t="shared" si="23"/>
        <v>0.48</v>
      </c>
      <c r="R235" s="247">
        <v>0.5</v>
      </c>
      <c r="S235" s="243">
        <v>26.02</v>
      </c>
      <c r="T235">
        <v>0</v>
      </c>
    </row>
    <row r="236" spans="1:20" ht="79.5" thickBot="1" x14ac:dyDescent="0.3">
      <c r="A236" s="137">
        <v>218</v>
      </c>
      <c r="B236" s="185" t="s">
        <v>572</v>
      </c>
      <c r="C236" s="185" t="s">
        <v>122</v>
      </c>
      <c r="D236" s="185" t="s">
        <v>170</v>
      </c>
      <c r="E236" s="185" t="s">
        <v>170</v>
      </c>
      <c r="F236" s="185">
        <v>6110309900</v>
      </c>
      <c r="G236" s="185" t="s">
        <v>131</v>
      </c>
      <c r="H236" s="185" t="s">
        <v>92</v>
      </c>
      <c r="I236" s="185">
        <v>1</v>
      </c>
      <c r="J236" s="141">
        <f t="shared" si="18"/>
        <v>12.49</v>
      </c>
      <c r="K236" s="141">
        <f t="shared" si="19"/>
        <v>12.49</v>
      </c>
      <c r="L236" s="200">
        <f t="shared" si="20"/>
        <v>0.89991993594875896</v>
      </c>
      <c r="M236" s="141">
        <f t="shared" si="21"/>
        <v>1.25</v>
      </c>
      <c r="N236" s="141">
        <f t="shared" si="22"/>
        <v>1.25</v>
      </c>
      <c r="O236" s="140" t="s">
        <v>194</v>
      </c>
      <c r="P236" s="185" t="s">
        <v>108</v>
      </c>
      <c r="Q236" s="260">
        <f t="shared" si="23"/>
        <v>0.48</v>
      </c>
      <c r="R236" s="247">
        <v>0.5</v>
      </c>
      <c r="S236" s="242">
        <v>26.02</v>
      </c>
      <c r="T236">
        <v>0</v>
      </c>
    </row>
    <row r="237" spans="1:20" ht="95.25" thickBot="1" x14ac:dyDescent="0.3">
      <c r="A237" s="137">
        <v>219</v>
      </c>
      <c r="B237" s="185" t="s">
        <v>573</v>
      </c>
      <c r="C237" s="185" t="s">
        <v>122</v>
      </c>
      <c r="D237" s="185" t="s">
        <v>161</v>
      </c>
      <c r="E237" s="185" t="s">
        <v>161</v>
      </c>
      <c r="F237" s="185">
        <v>6110309900</v>
      </c>
      <c r="G237" s="185" t="s">
        <v>131</v>
      </c>
      <c r="H237" s="185" t="s">
        <v>92</v>
      </c>
      <c r="I237" s="185">
        <v>4</v>
      </c>
      <c r="J237" s="141">
        <f t="shared" si="18"/>
        <v>12.36</v>
      </c>
      <c r="K237" s="141">
        <f t="shared" si="19"/>
        <v>49.44</v>
      </c>
      <c r="L237" s="200">
        <f t="shared" si="20"/>
        <v>0.89967637540453071</v>
      </c>
      <c r="M237" s="141">
        <f t="shared" si="21"/>
        <v>1.24</v>
      </c>
      <c r="N237" s="141">
        <f t="shared" si="22"/>
        <v>4.96</v>
      </c>
      <c r="O237" s="140" t="s">
        <v>194</v>
      </c>
      <c r="P237" s="185" t="s">
        <v>108</v>
      </c>
      <c r="Q237" s="260">
        <f t="shared" si="23"/>
        <v>1.9</v>
      </c>
      <c r="R237" s="247">
        <v>2</v>
      </c>
      <c r="S237" s="243">
        <v>26.02</v>
      </c>
      <c r="T237">
        <v>0</v>
      </c>
    </row>
    <row r="238" spans="1:20" ht="111" thickBot="1" x14ac:dyDescent="0.3">
      <c r="A238" s="137">
        <v>220</v>
      </c>
      <c r="B238" s="185" t="s">
        <v>574</v>
      </c>
      <c r="C238" s="185" t="s">
        <v>122</v>
      </c>
      <c r="D238" s="185" t="s">
        <v>161</v>
      </c>
      <c r="E238" s="185" t="s">
        <v>161</v>
      </c>
      <c r="F238" s="185">
        <v>6110309900</v>
      </c>
      <c r="G238" s="185" t="s">
        <v>131</v>
      </c>
      <c r="H238" s="185" t="s">
        <v>92</v>
      </c>
      <c r="I238" s="185">
        <v>15</v>
      </c>
      <c r="J238" s="141">
        <f t="shared" si="18"/>
        <v>6.6</v>
      </c>
      <c r="K238" s="141">
        <f t="shared" si="19"/>
        <v>99</v>
      </c>
      <c r="L238" s="200">
        <f t="shared" si="20"/>
        <v>0.9</v>
      </c>
      <c r="M238" s="141">
        <f t="shared" si="21"/>
        <v>0.66</v>
      </c>
      <c r="N238" s="141">
        <f t="shared" si="22"/>
        <v>9.9</v>
      </c>
      <c r="O238" s="140" t="s">
        <v>194</v>
      </c>
      <c r="P238" s="185" t="s">
        <v>108</v>
      </c>
      <c r="Q238" s="260">
        <f t="shared" si="23"/>
        <v>3.8</v>
      </c>
      <c r="R238" s="247">
        <v>4</v>
      </c>
      <c r="S238" s="242">
        <v>26.02</v>
      </c>
      <c r="T238">
        <v>0</v>
      </c>
    </row>
    <row r="239" spans="1:20" ht="95.25" thickBot="1" x14ac:dyDescent="0.3">
      <c r="A239" s="137">
        <v>221</v>
      </c>
      <c r="B239" s="185" t="s">
        <v>575</v>
      </c>
      <c r="C239" s="185" t="s">
        <v>122</v>
      </c>
      <c r="D239" s="185" t="s">
        <v>160</v>
      </c>
      <c r="E239" s="185" t="s">
        <v>160</v>
      </c>
      <c r="F239" s="185">
        <v>6110309900</v>
      </c>
      <c r="G239" s="185" t="s">
        <v>132</v>
      </c>
      <c r="H239" s="185" t="s">
        <v>92</v>
      </c>
      <c r="I239" s="185">
        <v>7</v>
      </c>
      <c r="J239" s="141">
        <f t="shared" si="18"/>
        <v>12.01</v>
      </c>
      <c r="K239" s="141">
        <f t="shared" si="19"/>
        <v>84.07</v>
      </c>
      <c r="L239" s="200">
        <f t="shared" si="20"/>
        <v>0.90008326394671112</v>
      </c>
      <c r="M239" s="141">
        <f t="shared" si="21"/>
        <v>1.2</v>
      </c>
      <c r="N239" s="141">
        <f t="shared" si="22"/>
        <v>8.4</v>
      </c>
      <c r="O239" s="140" t="s">
        <v>194</v>
      </c>
      <c r="P239" s="185" t="s">
        <v>108</v>
      </c>
      <c r="Q239" s="260">
        <f t="shared" si="23"/>
        <v>2.4700000000000002</v>
      </c>
      <c r="R239" s="247">
        <v>2.6</v>
      </c>
      <c r="S239" s="243">
        <v>34.020000000000003</v>
      </c>
      <c r="T239">
        <v>0</v>
      </c>
    </row>
    <row r="240" spans="1:20" ht="95.25" thickBot="1" x14ac:dyDescent="0.3">
      <c r="A240" s="137">
        <v>222</v>
      </c>
      <c r="B240" s="185" t="s">
        <v>568</v>
      </c>
      <c r="C240" s="185" t="s">
        <v>122</v>
      </c>
      <c r="D240" s="185" t="s">
        <v>161</v>
      </c>
      <c r="E240" s="185" t="s">
        <v>161</v>
      </c>
      <c r="F240" s="185">
        <v>6110309900</v>
      </c>
      <c r="G240" s="185" t="s">
        <v>131</v>
      </c>
      <c r="H240" s="185" t="s">
        <v>92</v>
      </c>
      <c r="I240" s="185">
        <v>14</v>
      </c>
      <c r="J240" s="141">
        <f t="shared" si="18"/>
        <v>8.83</v>
      </c>
      <c r="K240" s="141">
        <f t="shared" si="19"/>
        <v>123.62</v>
      </c>
      <c r="L240" s="200">
        <f t="shared" si="20"/>
        <v>0.90033975084937712</v>
      </c>
      <c r="M240" s="141">
        <f t="shared" si="21"/>
        <v>0.88</v>
      </c>
      <c r="N240" s="141">
        <f t="shared" si="22"/>
        <v>12.32</v>
      </c>
      <c r="O240" s="140" t="s">
        <v>194</v>
      </c>
      <c r="P240" s="185" t="s">
        <v>108</v>
      </c>
      <c r="Q240" s="260">
        <f t="shared" si="23"/>
        <v>4.75</v>
      </c>
      <c r="R240" s="247">
        <v>5</v>
      </c>
      <c r="S240" s="242">
        <v>26.02</v>
      </c>
      <c r="T240">
        <v>0</v>
      </c>
    </row>
    <row r="241" spans="1:20" ht="95.25" thickBot="1" x14ac:dyDescent="0.3">
      <c r="A241" s="137">
        <v>223</v>
      </c>
      <c r="B241" s="185" t="s">
        <v>576</v>
      </c>
      <c r="C241" s="185" t="s">
        <v>122</v>
      </c>
      <c r="D241" s="185" t="s">
        <v>158</v>
      </c>
      <c r="E241" s="185" t="s">
        <v>158</v>
      </c>
      <c r="F241" s="185">
        <v>6110309900</v>
      </c>
      <c r="G241" s="185" t="s">
        <v>137</v>
      </c>
      <c r="H241" s="185" t="s">
        <v>92</v>
      </c>
      <c r="I241" s="185">
        <v>3</v>
      </c>
      <c r="J241" s="141">
        <f t="shared" si="18"/>
        <v>4.38</v>
      </c>
      <c r="K241" s="141">
        <f t="shared" si="19"/>
        <v>13.14</v>
      </c>
      <c r="L241" s="200">
        <f t="shared" si="20"/>
        <v>0.8995433789954338</v>
      </c>
      <c r="M241" s="141">
        <f t="shared" si="21"/>
        <v>0.44</v>
      </c>
      <c r="N241" s="141">
        <f t="shared" si="22"/>
        <v>1.32</v>
      </c>
      <c r="O241" s="140" t="s">
        <v>194</v>
      </c>
      <c r="P241" s="185" t="s">
        <v>108</v>
      </c>
      <c r="Q241" s="260">
        <f t="shared" si="23"/>
        <v>0.95</v>
      </c>
      <c r="R241" s="247">
        <v>1</v>
      </c>
      <c r="S241" s="243">
        <v>13.82</v>
      </c>
      <c r="T241">
        <v>0</v>
      </c>
    </row>
    <row r="242" spans="1:20" ht="95.25" thickBot="1" x14ac:dyDescent="0.3">
      <c r="A242" s="137">
        <v>224</v>
      </c>
      <c r="B242" s="185" t="s">
        <v>577</v>
      </c>
      <c r="C242" s="185" t="s">
        <v>122</v>
      </c>
      <c r="D242" s="185" t="s">
        <v>160</v>
      </c>
      <c r="E242" s="185" t="s">
        <v>160</v>
      </c>
      <c r="F242" s="185">
        <v>6110309900</v>
      </c>
      <c r="G242" s="185" t="s">
        <v>132</v>
      </c>
      <c r="H242" s="185" t="s">
        <v>92</v>
      </c>
      <c r="I242" s="185">
        <v>27</v>
      </c>
      <c r="J242" s="141">
        <f t="shared" si="18"/>
        <v>9.9499999999999993</v>
      </c>
      <c r="K242" s="141">
        <f t="shared" si="19"/>
        <v>268.64999999999998</v>
      </c>
      <c r="L242" s="200">
        <f t="shared" si="20"/>
        <v>0.89949748743718594</v>
      </c>
      <c r="M242" s="141">
        <f t="shared" si="21"/>
        <v>1</v>
      </c>
      <c r="N242" s="141">
        <f t="shared" si="22"/>
        <v>27</v>
      </c>
      <c r="O242" s="140" t="s">
        <v>194</v>
      </c>
      <c r="P242" s="185" t="s">
        <v>108</v>
      </c>
      <c r="Q242" s="260">
        <f t="shared" si="23"/>
        <v>7.89</v>
      </c>
      <c r="R242" s="247">
        <v>8.3000000000000007</v>
      </c>
      <c r="S242" s="242">
        <v>34.020000000000003</v>
      </c>
      <c r="T242">
        <v>0</v>
      </c>
    </row>
    <row r="243" spans="1:20" ht="111" thickBot="1" x14ac:dyDescent="0.3">
      <c r="A243" s="137">
        <v>225</v>
      </c>
      <c r="B243" s="185" t="s">
        <v>578</v>
      </c>
      <c r="C243" s="185" t="s">
        <v>122</v>
      </c>
      <c r="D243" s="185" t="s">
        <v>161</v>
      </c>
      <c r="E243" s="185" t="s">
        <v>161</v>
      </c>
      <c r="F243" s="185">
        <v>6110309900</v>
      </c>
      <c r="G243" s="185" t="s">
        <v>131</v>
      </c>
      <c r="H243" s="185" t="s">
        <v>92</v>
      </c>
      <c r="I243" s="185">
        <v>3</v>
      </c>
      <c r="J243" s="141">
        <f t="shared" si="18"/>
        <v>8.24</v>
      </c>
      <c r="K243" s="141">
        <f t="shared" si="19"/>
        <v>24.72</v>
      </c>
      <c r="L243" s="200">
        <f t="shared" si="20"/>
        <v>0.90048543689320393</v>
      </c>
      <c r="M243" s="141">
        <f t="shared" si="21"/>
        <v>0.82</v>
      </c>
      <c r="N243" s="141">
        <f t="shared" si="22"/>
        <v>2.46</v>
      </c>
      <c r="O243" s="140" t="s">
        <v>194</v>
      </c>
      <c r="P243" s="185" t="s">
        <v>108</v>
      </c>
      <c r="Q243" s="260">
        <f t="shared" si="23"/>
        <v>0.95</v>
      </c>
      <c r="R243" s="247">
        <v>1</v>
      </c>
      <c r="S243" s="243">
        <v>26.02</v>
      </c>
      <c r="T243">
        <v>0</v>
      </c>
    </row>
    <row r="244" spans="1:20" ht="95.25" thickBot="1" x14ac:dyDescent="0.3">
      <c r="A244" s="137">
        <v>226</v>
      </c>
      <c r="B244" s="185" t="s">
        <v>579</v>
      </c>
      <c r="C244" s="185" t="s">
        <v>122</v>
      </c>
      <c r="D244" s="185" t="s">
        <v>161</v>
      </c>
      <c r="E244" s="185" t="s">
        <v>161</v>
      </c>
      <c r="F244" s="185">
        <v>6110309900</v>
      </c>
      <c r="G244" s="185" t="s">
        <v>131</v>
      </c>
      <c r="H244" s="185" t="s">
        <v>92</v>
      </c>
      <c r="I244" s="185">
        <v>24</v>
      </c>
      <c r="J244" s="141">
        <f t="shared" si="18"/>
        <v>7.21</v>
      </c>
      <c r="K244" s="141">
        <f t="shared" si="19"/>
        <v>173.04</v>
      </c>
      <c r="L244" s="200">
        <f t="shared" si="20"/>
        <v>0.90013869625520115</v>
      </c>
      <c r="M244" s="141">
        <f t="shared" si="21"/>
        <v>0.72</v>
      </c>
      <c r="N244" s="141">
        <f t="shared" si="22"/>
        <v>17.28</v>
      </c>
      <c r="O244" s="140" t="s">
        <v>194</v>
      </c>
      <c r="P244" s="185" t="s">
        <v>108</v>
      </c>
      <c r="Q244" s="260">
        <f t="shared" si="23"/>
        <v>6.65</v>
      </c>
      <c r="R244" s="247">
        <v>7</v>
      </c>
      <c r="S244" s="242">
        <v>26.02</v>
      </c>
      <c r="T244">
        <v>0</v>
      </c>
    </row>
    <row r="245" spans="1:20" ht="95.25" thickBot="1" x14ac:dyDescent="0.3">
      <c r="A245" s="137">
        <v>227</v>
      </c>
      <c r="B245" s="185" t="s">
        <v>580</v>
      </c>
      <c r="C245" s="185" t="s">
        <v>122</v>
      </c>
      <c r="D245" s="185" t="s">
        <v>161</v>
      </c>
      <c r="E245" s="185" t="s">
        <v>161</v>
      </c>
      <c r="F245" s="185">
        <v>6110309900</v>
      </c>
      <c r="G245" s="185" t="s">
        <v>131</v>
      </c>
      <c r="H245" s="185" t="s">
        <v>92</v>
      </c>
      <c r="I245" s="185">
        <v>4</v>
      </c>
      <c r="J245" s="141">
        <f t="shared" si="18"/>
        <v>12.36</v>
      </c>
      <c r="K245" s="141">
        <f t="shared" si="19"/>
        <v>49.44</v>
      </c>
      <c r="L245" s="200">
        <f t="shared" si="20"/>
        <v>0.89967637540453071</v>
      </c>
      <c r="M245" s="141">
        <f t="shared" si="21"/>
        <v>1.24</v>
      </c>
      <c r="N245" s="141">
        <f t="shared" si="22"/>
        <v>4.96</v>
      </c>
      <c r="O245" s="140" t="s">
        <v>194</v>
      </c>
      <c r="P245" s="185" t="s">
        <v>108</v>
      </c>
      <c r="Q245" s="260">
        <f t="shared" si="23"/>
        <v>1.9</v>
      </c>
      <c r="R245" s="247">
        <v>2</v>
      </c>
      <c r="S245" s="243">
        <v>26.02</v>
      </c>
      <c r="T245">
        <v>0</v>
      </c>
    </row>
    <row r="246" spans="1:20" ht="79.5" thickBot="1" x14ac:dyDescent="0.3">
      <c r="A246" s="137">
        <v>228</v>
      </c>
      <c r="B246" s="185" t="s">
        <v>562</v>
      </c>
      <c r="C246" s="185" t="s">
        <v>122</v>
      </c>
      <c r="D246" s="185" t="s">
        <v>139</v>
      </c>
      <c r="E246" s="185" t="s">
        <v>139</v>
      </c>
      <c r="F246" s="185">
        <v>6110309900</v>
      </c>
      <c r="G246" s="185" t="s">
        <v>131</v>
      </c>
      <c r="H246" s="185" t="s">
        <v>92</v>
      </c>
      <c r="I246" s="185">
        <v>2</v>
      </c>
      <c r="J246" s="141">
        <f t="shared" si="18"/>
        <v>12.36</v>
      </c>
      <c r="K246" s="141">
        <f t="shared" si="19"/>
        <v>24.72</v>
      </c>
      <c r="L246" s="200">
        <f t="shared" si="20"/>
        <v>0.89967637540453071</v>
      </c>
      <c r="M246" s="141">
        <f t="shared" si="21"/>
        <v>1.24</v>
      </c>
      <c r="N246" s="141">
        <f t="shared" si="22"/>
        <v>2.48</v>
      </c>
      <c r="O246" s="140" t="s">
        <v>194</v>
      </c>
      <c r="P246" s="185" t="s">
        <v>108</v>
      </c>
      <c r="Q246" s="260">
        <f t="shared" si="23"/>
        <v>0.95</v>
      </c>
      <c r="R246" s="247">
        <v>1</v>
      </c>
      <c r="S246" s="242">
        <v>26.02</v>
      </c>
      <c r="T246">
        <v>0</v>
      </c>
    </row>
    <row r="247" spans="1:20" ht="95.25" thickBot="1" x14ac:dyDescent="0.3">
      <c r="A247" s="137">
        <v>229</v>
      </c>
      <c r="B247" s="185" t="s">
        <v>581</v>
      </c>
      <c r="C247" s="185" t="s">
        <v>122</v>
      </c>
      <c r="D247" s="185" t="s">
        <v>160</v>
      </c>
      <c r="E247" s="185" t="s">
        <v>160</v>
      </c>
      <c r="F247" s="185">
        <v>6110309900</v>
      </c>
      <c r="G247" s="185" t="s">
        <v>132</v>
      </c>
      <c r="H247" s="185" t="s">
        <v>92</v>
      </c>
      <c r="I247" s="185">
        <v>1</v>
      </c>
      <c r="J247" s="141">
        <f>T247</f>
        <v>0</v>
      </c>
      <c r="K247" s="141">
        <f t="shared" si="19"/>
        <v>0</v>
      </c>
      <c r="L247" s="200" t="e">
        <f t="shared" si="20"/>
        <v>#DIV/0!</v>
      </c>
      <c r="M247" s="141">
        <f t="shared" si="21"/>
        <v>0</v>
      </c>
      <c r="N247" s="141">
        <f t="shared" si="22"/>
        <v>0</v>
      </c>
      <c r="O247" s="140" t="s">
        <v>194</v>
      </c>
      <c r="P247" s="185" t="s">
        <v>108</v>
      </c>
      <c r="Q247" s="260">
        <f t="shared" si="23"/>
        <v>0.48</v>
      </c>
      <c r="R247" s="247">
        <v>0.5</v>
      </c>
      <c r="S247" s="243">
        <v>34.020000000000003</v>
      </c>
      <c r="T247">
        <v>0</v>
      </c>
    </row>
    <row r="248" spans="1:20" ht="95.25" thickBot="1" x14ac:dyDescent="0.3">
      <c r="A248" s="137">
        <v>230</v>
      </c>
      <c r="B248" s="185" t="s">
        <v>582</v>
      </c>
      <c r="C248" s="185" t="s">
        <v>122</v>
      </c>
      <c r="D248" s="185" t="s">
        <v>160</v>
      </c>
      <c r="E248" s="185" t="s">
        <v>160</v>
      </c>
      <c r="F248" s="185">
        <v>6110309900</v>
      </c>
      <c r="G248" s="185" t="s">
        <v>132</v>
      </c>
      <c r="H248" s="185" t="s">
        <v>92</v>
      </c>
      <c r="I248" s="185">
        <v>1</v>
      </c>
      <c r="J248" s="141">
        <f t="shared" ref="J248:J311" si="24">ROUNDUP(S248*Q248/I248,2)</f>
        <v>16.330000000000002</v>
      </c>
      <c r="K248" s="141">
        <f t="shared" si="19"/>
        <v>16.329999999999998</v>
      </c>
      <c r="L248" s="200">
        <f t="shared" si="20"/>
        <v>0.90018371096142069</v>
      </c>
      <c r="M248" s="141">
        <f t="shared" si="21"/>
        <v>1.63</v>
      </c>
      <c r="N248" s="141">
        <f t="shared" si="22"/>
        <v>1.63</v>
      </c>
      <c r="O248" s="140" t="s">
        <v>194</v>
      </c>
      <c r="P248" s="185" t="s">
        <v>108</v>
      </c>
      <c r="Q248" s="260">
        <f t="shared" si="23"/>
        <v>0.48</v>
      </c>
      <c r="R248" s="247">
        <v>0.5</v>
      </c>
      <c r="S248" s="242">
        <v>34.020000000000003</v>
      </c>
      <c r="T248">
        <v>0</v>
      </c>
    </row>
    <row r="249" spans="1:20" s="252" customFormat="1" ht="79.5" thickBot="1" x14ac:dyDescent="0.3">
      <c r="A249" s="137">
        <v>231</v>
      </c>
      <c r="B249" s="185" t="s">
        <v>583</v>
      </c>
      <c r="C249" s="185" t="s">
        <v>122</v>
      </c>
      <c r="D249" s="185" t="s">
        <v>160</v>
      </c>
      <c r="E249" s="185" t="s">
        <v>160</v>
      </c>
      <c r="F249" s="185">
        <v>6110309900</v>
      </c>
      <c r="G249" s="185" t="s">
        <v>132</v>
      </c>
      <c r="H249" s="185" t="s">
        <v>92</v>
      </c>
      <c r="I249" s="185">
        <v>1</v>
      </c>
      <c r="J249" s="141">
        <f t="shared" si="24"/>
        <v>16.330000000000002</v>
      </c>
      <c r="K249" s="141">
        <f t="shared" si="19"/>
        <v>16.329999999999998</v>
      </c>
      <c r="L249" s="200">
        <f t="shared" si="20"/>
        <v>0.90018371096142069</v>
      </c>
      <c r="M249" s="141">
        <f t="shared" si="21"/>
        <v>1.63</v>
      </c>
      <c r="N249" s="141">
        <f t="shared" si="22"/>
        <v>1.63</v>
      </c>
      <c r="O249" s="140" t="s">
        <v>194</v>
      </c>
      <c r="P249" s="185" t="s">
        <v>108</v>
      </c>
      <c r="Q249" s="260">
        <f t="shared" si="23"/>
        <v>0.48</v>
      </c>
      <c r="R249" s="247">
        <v>0.5</v>
      </c>
      <c r="S249" s="243">
        <v>34.020000000000003</v>
      </c>
      <c r="T249" s="251">
        <v>0</v>
      </c>
    </row>
    <row r="250" spans="1:20" s="252" customFormat="1" ht="79.5" thickBot="1" x14ac:dyDescent="0.3">
      <c r="A250" s="137">
        <v>232</v>
      </c>
      <c r="B250" s="185" t="s">
        <v>570</v>
      </c>
      <c r="C250" s="185" t="s">
        <v>122</v>
      </c>
      <c r="D250" s="185" t="s">
        <v>160</v>
      </c>
      <c r="E250" s="185" t="s">
        <v>160</v>
      </c>
      <c r="F250" s="185">
        <v>6110309900</v>
      </c>
      <c r="G250" s="185" t="s">
        <v>132</v>
      </c>
      <c r="H250" s="185" t="s">
        <v>92</v>
      </c>
      <c r="I250" s="185">
        <v>1</v>
      </c>
      <c r="J250" s="141">
        <f t="shared" si="24"/>
        <v>16.330000000000002</v>
      </c>
      <c r="K250" s="141">
        <f t="shared" si="19"/>
        <v>16.329999999999998</v>
      </c>
      <c r="L250" s="200">
        <f t="shared" si="20"/>
        <v>0.90018371096142069</v>
      </c>
      <c r="M250" s="141">
        <f t="shared" si="21"/>
        <v>1.63</v>
      </c>
      <c r="N250" s="141">
        <f t="shared" si="22"/>
        <v>1.63</v>
      </c>
      <c r="O250" s="140" t="s">
        <v>194</v>
      </c>
      <c r="P250" s="185" t="s">
        <v>108</v>
      </c>
      <c r="Q250" s="260">
        <f t="shared" si="23"/>
        <v>0.48</v>
      </c>
      <c r="R250" s="247">
        <v>0.5</v>
      </c>
      <c r="S250" s="242">
        <v>34.020000000000003</v>
      </c>
      <c r="T250" s="251">
        <v>0</v>
      </c>
    </row>
    <row r="251" spans="1:20" s="252" customFormat="1" ht="111" thickBot="1" x14ac:dyDescent="0.3">
      <c r="A251" s="137">
        <v>233</v>
      </c>
      <c r="B251" s="185" t="s">
        <v>584</v>
      </c>
      <c r="C251" s="185" t="s">
        <v>122</v>
      </c>
      <c r="D251" s="185" t="s">
        <v>160</v>
      </c>
      <c r="E251" s="185" t="s">
        <v>160</v>
      </c>
      <c r="F251" s="185">
        <v>6110309900</v>
      </c>
      <c r="G251" s="185" t="s">
        <v>132</v>
      </c>
      <c r="H251" s="185" t="s">
        <v>92</v>
      </c>
      <c r="I251" s="185">
        <v>2</v>
      </c>
      <c r="J251" s="141">
        <f t="shared" si="24"/>
        <v>8.17</v>
      </c>
      <c r="K251" s="141">
        <f t="shared" si="19"/>
        <v>16.34</v>
      </c>
      <c r="L251" s="200">
        <f t="shared" si="20"/>
        <v>0.89963280293757653</v>
      </c>
      <c r="M251" s="141">
        <f t="shared" si="21"/>
        <v>0.82</v>
      </c>
      <c r="N251" s="141">
        <f t="shared" si="22"/>
        <v>1.64</v>
      </c>
      <c r="O251" s="140" t="s">
        <v>194</v>
      </c>
      <c r="P251" s="185" t="s">
        <v>108</v>
      </c>
      <c r="Q251" s="260">
        <f t="shared" si="23"/>
        <v>0.48</v>
      </c>
      <c r="R251" s="247">
        <v>0.5</v>
      </c>
      <c r="S251" s="243">
        <v>34.020000000000003</v>
      </c>
      <c r="T251" s="251">
        <v>0</v>
      </c>
    </row>
    <row r="252" spans="1:20" s="252" customFormat="1" ht="95.25" thickBot="1" x14ac:dyDescent="0.3">
      <c r="A252" s="137">
        <v>234</v>
      </c>
      <c r="B252" s="185" t="s">
        <v>585</v>
      </c>
      <c r="C252" s="185" t="s">
        <v>122</v>
      </c>
      <c r="D252" s="185" t="s">
        <v>193</v>
      </c>
      <c r="E252" s="185" t="s">
        <v>193</v>
      </c>
      <c r="F252" s="185">
        <v>6110309900</v>
      </c>
      <c r="G252" s="185" t="s">
        <v>131</v>
      </c>
      <c r="H252" s="185" t="s">
        <v>92</v>
      </c>
      <c r="I252" s="185">
        <v>5</v>
      </c>
      <c r="J252" s="141">
        <f t="shared" si="24"/>
        <v>7.45</v>
      </c>
      <c r="K252" s="141">
        <f t="shared" si="19"/>
        <v>37.25</v>
      </c>
      <c r="L252" s="200">
        <f t="shared" si="20"/>
        <v>0.89932885906040272</v>
      </c>
      <c r="M252" s="141">
        <f t="shared" si="21"/>
        <v>0.75</v>
      </c>
      <c r="N252" s="141">
        <f t="shared" si="22"/>
        <v>3.75</v>
      </c>
      <c r="O252" s="140" t="s">
        <v>194</v>
      </c>
      <c r="P252" s="185" t="s">
        <v>108</v>
      </c>
      <c r="Q252" s="260">
        <f t="shared" si="23"/>
        <v>1.43</v>
      </c>
      <c r="R252" s="247">
        <v>1.5</v>
      </c>
      <c r="S252" s="242">
        <v>26.02</v>
      </c>
      <c r="T252" s="251">
        <v>0</v>
      </c>
    </row>
    <row r="253" spans="1:20" s="252" customFormat="1" ht="95.25" thickBot="1" x14ac:dyDescent="0.3">
      <c r="A253" s="137">
        <v>235</v>
      </c>
      <c r="B253" s="185" t="s">
        <v>585</v>
      </c>
      <c r="C253" s="185" t="s">
        <v>122</v>
      </c>
      <c r="D253" s="185" t="s">
        <v>193</v>
      </c>
      <c r="E253" s="185" t="s">
        <v>193</v>
      </c>
      <c r="F253" s="185">
        <v>6110309900</v>
      </c>
      <c r="G253" s="185" t="s">
        <v>131</v>
      </c>
      <c r="H253" s="185" t="s">
        <v>92</v>
      </c>
      <c r="I253" s="185">
        <v>12</v>
      </c>
      <c r="J253" s="141">
        <f t="shared" si="24"/>
        <v>6.18</v>
      </c>
      <c r="K253" s="141">
        <f t="shared" si="19"/>
        <v>74.16</v>
      </c>
      <c r="L253" s="200">
        <f t="shared" si="20"/>
        <v>0.89967637540453071</v>
      </c>
      <c r="M253" s="141">
        <f t="shared" si="21"/>
        <v>0.62</v>
      </c>
      <c r="N253" s="141">
        <f t="shared" si="22"/>
        <v>7.44</v>
      </c>
      <c r="O253" s="140" t="s">
        <v>194</v>
      </c>
      <c r="P253" s="185" t="s">
        <v>108</v>
      </c>
      <c r="Q253" s="260">
        <f t="shared" si="23"/>
        <v>2.85</v>
      </c>
      <c r="R253" s="247">
        <v>3</v>
      </c>
      <c r="S253" s="243">
        <v>26.02</v>
      </c>
      <c r="T253" s="251">
        <v>0</v>
      </c>
    </row>
    <row r="254" spans="1:20" s="252" customFormat="1" ht="95.25" thickBot="1" x14ac:dyDescent="0.3">
      <c r="A254" s="137">
        <v>236</v>
      </c>
      <c r="B254" s="185" t="s">
        <v>585</v>
      </c>
      <c r="C254" s="185" t="s">
        <v>122</v>
      </c>
      <c r="D254" s="185" t="s">
        <v>193</v>
      </c>
      <c r="E254" s="185" t="s">
        <v>193</v>
      </c>
      <c r="F254" s="185">
        <v>6110309900</v>
      </c>
      <c r="G254" s="185" t="s">
        <v>131</v>
      </c>
      <c r="H254" s="185" t="s">
        <v>92</v>
      </c>
      <c r="I254" s="185">
        <v>25</v>
      </c>
      <c r="J254" s="141">
        <f t="shared" si="24"/>
        <v>7.92</v>
      </c>
      <c r="K254" s="141">
        <f t="shared" si="19"/>
        <v>198</v>
      </c>
      <c r="L254" s="200">
        <f t="shared" si="20"/>
        <v>0.9002525252525253</v>
      </c>
      <c r="M254" s="141">
        <f t="shared" si="21"/>
        <v>0.79</v>
      </c>
      <c r="N254" s="141">
        <f t="shared" si="22"/>
        <v>19.75</v>
      </c>
      <c r="O254" s="140" t="s">
        <v>194</v>
      </c>
      <c r="P254" s="185" t="s">
        <v>108</v>
      </c>
      <c r="Q254" s="260">
        <f t="shared" si="23"/>
        <v>7.6</v>
      </c>
      <c r="R254" s="247">
        <v>8</v>
      </c>
      <c r="S254" s="242">
        <v>26.02</v>
      </c>
      <c r="T254" s="251">
        <v>0</v>
      </c>
    </row>
    <row r="255" spans="1:20" s="252" customFormat="1" ht="79.5" thickBot="1" x14ac:dyDescent="0.3">
      <c r="A255" s="137">
        <v>237</v>
      </c>
      <c r="B255" s="185" t="s">
        <v>586</v>
      </c>
      <c r="C255" s="185" t="s">
        <v>122</v>
      </c>
      <c r="D255" s="185" t="s">
        <v>193</v>
      </c>
      <c r="E255" s="185" t="s">
        <v>193</v>
      </c>
      <c r="F255" s="185">
        <v>6110309900</v>
      </c>
      <c r="G255" s="185" t="s">
        <v>131</v>
      </c>
      <c r="H255" s="185" t="s">
        <v>92</v>
      </c>
      <c r="I255" s="185">
        <v>2</v>
      </c>
      <c r="J255" s="141">
        <f t="shared" si="24"/>
        <v>12.36</v>
      </c>
      <c r="K255" s="141">
        <f t="shared" si="19"/>
        <v>24.72</v>
      </c>
      <c r="L255" s="200">
        <f t="shared" si="20"/>
        <v>0.89967637540453071</v>
      </c>
      <c r="M255" s="141">
        <f t="shared" si="21"/>
        <v>1.24</v>
      </c>
      <c r="N255" s="141">
        <f t="shared" si="22"/>
        <v>2.48</v>
      </c>
      <c r="O255" s="140" t="s">
        <v>194</v>
      </c>
      <c r="P255" s="185" t="s">
        <v>108</v>
      </c>
      <c r="Q255" s="260">
        <f t="shared" si="23"/>
        <v>0.95</v>
      </c>
      <c r="R255" s="247">
        <v>1</v>
      </c>
      <c r="S255" s="243">
        <v>26.02</v>
      </c>
      <c r="T255" s="251">
        <v>0</v>
      </c>
    </row>
    <row r="256" spans="1:20" s="252" customFormat="1" ht="95.25" thickBot="1" x14ac:dyDescent="0.3">
      <c r="A256" s="137">
        <v>238</v>
      </c>
      <c r="B256" s="185" t="s">
        <v>580</v>
      </c>
      <c r="C256" s="185" t="s">
        <v>122</v>
      </c>
      <c r="D256" s="185" t="s">
        <v>160</v>
      </c>
      <c r="E256" s="185" t="s">
        <v>160</v>
      </c>
      <c r="F256" s="185">
        <v>6110309900</v>
      </c>
      <c r="G256" s="185" t="s">
        <v>132</v>
      </c>
      <c r="H256" s="185" t="s">
        <v>92</v>
      </c>
      <c r="I256" s="185">
        <v>4</v>
      </c>
      <c r="J256" s="141">
        <f t="shared" si="24"/>
        <v>12.17</v>
      </c>
      <c r="K256" s="141">
        <f t="shared" si="19"/>
        <v>48.68</v>
      </c>
      <c r="L256" s="200">
        <f t="shared" si="20"/>
        <v>0.89975349219391942</v>
      </c>
      <c r="M256" s="141">
        <f t="shared" si="21"/>
        <v>1.22</v>
      </c>
      <c r="N256" s="141">
        <f t="shared" si="22"/>
        <v>4.88</v>
      </c>
      <c r="O256" s="140" t="s">
        <v>194</v>
      </c>
      <c r="P256" s="185" t="s">
        <v>108</v>
      </c>
      <c r="Q256" s="260">
        <f t="shared" si="23"/>
        <v>1.43</v>
      </c>
      <c r="R256" s="247">
        <v>1.5</v>
      </c>
      <c r="S256" s="242">
        <v>34.020000000000003</v>
      </c>
      <c r="T256" s="251">
        <v>0</v>
      </c>
    </row>
    <row r="257" spans="1:20" s="252" customFormat="1" ht="95.25" thickBot="1" x14ac:dyDescent="0.3">
      <c r="A257" s="137">
        <v>239</v>
      </c>
      <c r="B257" s="185" t="s">
        <v>558</v>
      </c>
      <c r="C257" s="185" t="s">
        <v>122</v>
      </c>
      <c r="D257" s="185" t="s">
        <v>193</v>
      </c>
      <c r="E257" s="185" t="s">
        <v>193</v>
      </c>
      <c r="F257" s="185">
        <v>6110309900</v>
      </c>
      <c r="G257" s="185" t="s">
        <v>131</v>
      </c>
      <c r="H257" s="185" t="s">
        <v>92</v>
      </c>
      <c r="I257" s="185">
        <v>5</v>
      </c>
      <c r="J257" s="141">
        <f t="shared" si="24"/>
        <v>7.45</v>
      </c>
      <c r="K257" s="141">
        <f t="shared" si="19"/>
        <v>37.25</v>
      </c>
      <c r="L257" s="200">
        <f t="shared" si="20"/>
        <v>0.89932885906040272</v>
      </c>
      <c r="M257" s="141">
        <f t="shared" si="21"/>
        <v>0.75</v>
      </c>
      <c r="N257" s="141">
        <f t="shared" si="22"/>
        <v>3.75</v>
      </c>
      <c r="O257" s="140" t="s">
        <v>194</v>
      </c>
      <c r="P257" s="185" t="s">
        <v>108</v>
      </c>
      <c r="Q257" s="260">
        <f t="shared" si="23"/>
        <v>1.43</v>
      </c>
      <c r="R257" s="247">
        <v>1.5</v>
      </c>
      <c r="S257" s="243">
        <v>26.02</v>
      </c>
      <c r="T257" s="251">
        <v>0</v>
      </c>
    </row>
    <row r="258" spans="1:20" s="252" customFormat="1" ht="95.25" thickBot="1" x14ac:dyDescent="0.3">
      <c r="A258" s="137">
        <v>240</v>
      </c>
      <c r="B258" s="185" t="s">
        <v>580</v>
      </c>
      <c r="C258" s="185" t="s">
        <v>122</v>
      </c>
      <c r="D258" s="185" t="s">
        <v>193</v>
      </c>
      <c r="E258" s="185" t="s">
        <v>193</v>
      </c>
      <c r="F258" s="185">
        <v>6110309900</v>
      </c>
      <c r="G258" s="185" t="s">
        <v>131</v>
      </c>
      <c r="H258" s="185" t="s">
        <v>92</v>
      </c>
      <c r="I258" s="185">
        <v>5</v>
      </c>
      <c r="J258" s="141">
        <f t="shared" si="24"/>
        <v>7.45</v>
      </c>
      <c r="K258" s="141">
        <f t="shared" si="19"/>
        <v>37.25</v>
      </c>
      <c r="L258" s="200">
        <f t="shared" si="20"/>
        <v>0.89932885906040272</v>
      </c>
      <c r="M258" s="141">
        <f t="shared" si="21"/>
        <v>0.75</v>
      </c>
      <c r="N258" s="141">
        <f t="shared" si="22"/>
        <v>3.75</v>
      </c>
      <c r="O258" s="140" t="s">
        <v>194</v>
      </c>
      <c r="P258" s="185" t="s">
        <v>108</v>
      </c>
      <c r="Q258" s="260">
        <f t="shared" si="23"/>
        <v>1.43</v>
      </c>
      <c r="R258" s="247">
        <v>1.5</v>
      </c>
      <c r="S258" s="242">
        <v>26.02</v>
      </c>
      <c r="T258" s="251">
        <v>0</v>
      </c>
    </row>
    <row r="259" spans="1:20" s="252" customFormat="1" ht="95.25" thickBot="1" x14ac:dyDescent="0.3">
      <c r="A259" s="137">
        <v>241</v>
      </c>
      <c r="B259" s="185" t="s">
        <v>587</v>
      </c>
      <c r="C259" s="185" t="s">
        <v>122</v>
      </c>
      <c r="D259" s="185" t="s">
        <v>193</v>
      </c>
      <c r="E259" s="185" t="s">
        <v>193</v>
      </c>
      <c r="F259" s="185">
        <v>6110309900</v>
      </c>
      <c r="G259" s="185" t="s">
        <v>131</v>
      </c>
      <c r="H259" s="185" t="s">
        <v>92</v>
      </c>
      <c r="I259" s="185">
        <v>67</v>
      </c>
      <c r="J259" s="141">
        <f t="shared" si="24"/>
        <v>5.95</v>
      </c>
      <c r="K259" s="141">
        <f t="shared" si="19"/>
        <v>398.65</v>
      </c>
      <c r="L259" s="200">
        <f t="shared" si="20"/>
        <v>0.89915966386554624</v>
      </c>
      <c r="M259" s="141">
        <f t="shared" si="21"/>
        <v>0.6</v>
      </c>
      <c r="N259" s="141">
        <f t="shared" si="22"/>
        <v>40.200000000000003</v>
      </c>
      <c r="O259" s="140" t="s">
        <v>194</v>
      </c>
      <c r="P259" s="185">
        <v>1</v>
      </c>
      <c r="Q259" s="260">
        <f t="shared" si="23"/>
        <v>15.299999999999999</v>
      </c>
      <c r="R259" s="247">
        <v>16.100000000000001</v>
      </c>
      <c r="S259" s="243">
        <v>26.02</v>
      </c>
      <c r="T259" s="251">
        <v>0</v>
      </c>
    </row>
    <row r="260" spans="1:20" s="252" customFormat="1" ht="95.25" thickBot="1" x14ac:dyDescent="0.3">
      <c r="A260" s="137">
        <v>242</v>
      </c>
      <c r="B260" s="185" t="s">
        <v>587</v>
      </c>
      <c r="C260" s="185" t="s">
        <v>122</v>
      </c>
      <c r="D260" s="185" t="s">
        <v>193</v>
      </c>
      <c r="E260" s="185" t="s">
        <v>193</v>
      </c>
      <c r="F260" s="185">
        <v>6110309900</v>
      </c>
      <c r="G260" s="185" t="s">
        <v>131</v>
      </c>
      <c r="H260" s="185" t="s">
        <v>92</v>
      </c>
      <c r="I260" s="185">
        <v>103</v>
      </c>
      <c r="J260" s="141">
        <f t="shared" si="24"/>
        <v>6.08</v>
      </c>
      <c r="K260" s="141">
        <f t="shared" si="19"/>
        <v>626.24</v>
      </c>
      <c r="L260" s="200">
        <f t="shared" si="20"/>
        <v>0.89967105263157898</v>
      </c>
      <c r="M260" s="141">
        <f t="shared" si="21"/>
        <v>0.61</v>
      </c>
      <c r="N260" s="141">
        <f t="shared" si="22"/>
        <v>62.83</v>
      </c>
      <c r="O260" s="140" t="s">
        <v>194</v>
      </c>
      <c r="P260" s="185">
        <v>1</v>
      </c>
      <c r="Q260" s="260">
        <f t="shared" si="23"/>
        <v>24.040000000000003</v>
      </c>
      <c r="R260" s="247">
        <v>25.3</v>
      </c>
      <c r="S260" s="242">
        <v>26.02</v>
      </c>
      <c r="T260" s="251">
        <v>0</v>
      </c>
    </row>
    <row r="261" spans="1:20" s="252" customFormat="1" ht="95.25" thickBot="1" x14ac:dyDescent="0.3">
      <c r="A261" s="137">
        <v>243</v>
      </c>
      <c r="B261" s="185" t="s">
        <v>587</v>
      </c>
      <c r="C261" s="185" t="s">
        <v>122</v>
      </c>
      <c r="D261" s="185" t="s">
        <v>142</v>
      </c>
      <c r="E261" s="185" t="s">
        <v>142</v>
      </c>
      <c r="F261" s="185">
        <v>6110309900</v>
      </c>
      <c r="G261" s="185" t="s">
        <v>131</v>
      </c>
      <c r="H261" s="185" t="s">
        <v>92</v>
      </c>
      <c r="I261" s="185">
        <v>134</v>
      </c>
      <c r="J261" s="141">
        <f t="shared" si="24"/>
        <v>6.09</v>
      </c>
      <c r="K261" s="141">
        <f t="shared" si="19"/>
        <v>816.06</v>
      </c>
      <c r="L261" s="200">
        <f t="shared" si="20"/>
        <v>0.89983579638752054</v>
      </c>
      <c r="M261" s="141">
        <f t="shared" si="21"/>
        <v>0.61</v>
      </c>
      <c r="N261" s="141">
        <f t="shared" si="22"/>
        <v>81.739999999999995</v>
      </c>
      <c r="O261" s="140" t="s">
        <v>194</v>
      </c>
      <c r="P261" s="185">
        <v>2</v>
      </c>
      <c r="Q261" s="260">
        <f t="shared" si="23"/>
        <v>31.35</v>
      </c>
      <c r="R261" s="247">
        <v>33</v>
      </c>
      <c r="S261" s="243">
        <v>26.02</v>
      </c>
      <c r="T261" s="251">
        <v>0</v>
      </c>
    </row>
    <row r="262" spans="1:20" s="252" customFormat="1" ht="95.25" thickBot="1" x14ac:dyDescent="0.3">
      <c r="A262" s="137">
        <v>244</v>
      </c>
      <c r="B262" s="185" t="s">
        <v>587</v>
      </c>
      <c r="C262" s="185" t="s">
        <v>122</v>
      </c>
      <c r="D262" s="185" t="s">
        <v>142</v>
      </c>
      <c r="E262" s="185" t="s">
        <v>142</v>
      </c>
      <c r="F262" s="185">
        <v>6110309900</v>
      </c>
      <c r="G262" s="185" t="s">
        <v>131</v>
      </c>
      <c r="H262" s="185" t="s">
        <v>92</v>
      </c>
      <c r="I262" s="185">
        <v>143</v>
      </c>
      <c r="J262" s="141">
        <f t="shared" si="24"/>
        <v>5.97</v>
      </c>
      <c r="K262" s="141">
        <f t="shared" si="19"/>
        <v>853.71</v>
      </c>
      <c r="L262" s="200">
        <f t="shared" si="20"/>
        <v>0.89949748743718594</v>
      </c>
      <c r="M262" s="141">
        <f t="shared" si="21"/>
        <v>0.6</v>
      </c>
      <c r="N262" s="141">
        <f t="shared" si="22"/>
        <v>85.8</v>
      </c>
      <c r="O262" s="140" t="s">
        <v>194</v>
      </c>
      <c r="P262" s="185">
        <v>2</v>
      </c>
      <c r="Q262" s="260">
        <f t="shared" si="23"/>
        <v>32.78</v>
      </c>
      <c r="R262" s="247">
        <v>34.5</v>
      </c>
      <c r="S262" s="242">
        <v>26.02</v>
      </c>
      <c r="T262" s="251">
        <v>0</v>
      </c>
    </row>
    <row r="263" spans="1:20" s="252" customFormat="1" ht="95.25" thickBot="1" x14ac:dyDescent="0.3">
      <c r="A263" s="137">
        <v>245</v>
      </c>
      <c r="B263" s="185" t="s">
        <v>587</v>
      </c>
      <c r="C263" s="185" t="s">
        <v>122</v>
      </c>
      <c r="D263" s="185" t="s">
        <v>142</v>
      </c>
      <c r="E263" s="185" t="s">
        <v>142</v>
      </c>
      <c r="F263" s="185">
        <v>6110309900</v>
      </c>
      <c r="G263" s="185" t="s">
        <v>131</v>
      </c>
      <c r="H263" s="185" t="s">
        <v>92</v>
      </c>
      <c r="I263" s="185">
        <v>153</v>
      </c>
      <c r="J263" s="141">
        <f t="shared" si="24"/>
        <v>6.0299999999999994</v>
      </c>
      <c r="K263" s="141">
        <f t="shared" si="19"/>
        <v>922.59</v>
      </c>
      <c r="L263" s="200">
        <f t="shared" si="20"/>
        <v>0.90049751243781095</v>
      </c>
      <c r="M263" s="141">
        <f t="shared" si="21"/>
        <v>0.6</v>
      </c>
      <c r="N263" s="141">
        <f t="shared" si="22"/>
        <v>91.8</v>
      </c>
      <c r="O263" s="140" t="s">
        <v>194</v>
      </c>
      <c r="P263" s="185">
        <v>2</v>
      </c>
      <c r="Q263" s="260">
        <f t="shared" si="23"/>
        <v>35.44</v>
      </c>
      <c r="R263" s="247">
        <v>37.299999999999997</v>
      </c>
      <c r="S263" s="243">
        <v>26.02</v>
      </c>
      <c r="T263" s="251">
        <v>0</v>
      </c>
    </row>
    <row r="264" spans="1:20" s="252" customFormat="1" ht="95.25" thickBot="1" x14ac:dyDescent="0.3">
      <c r="A264" s="137">
        <v>246</v>
      </c>
      <c r="B264" s="185" t="s">
        <v>587</v>
      </c>
      <c r="C264" s="185" t="s">
        <v>122</v>
      </c>
      <c r="D264" s="185" t="s">
        <v>142</v>
      </c>
      <c r="E264" s="185" t="s">
        <v>142</v>
      </c>
      <c r="F264" s="185">
        <v>6110309900</v>
      </c>
      <c r="G264" s="185" t="s">
        <v>131</v>
      </c>
      <c r="H264" s="185" t="s">
        <v>92</v>
      </c>
      <c r="I264" s="185">
        <v>154</v>
      </c>
      <c r="J264" s="141">
        <f t="shared" si="24"/>
        <v>6.09</v>
      </c>
      <c r="K264" s="141">
        <f t="shared" si="19"/>
        <v>937.86</v>
      </c>
      <c r="L264" s="200">
        <f t="shared" si="20"/>
        <v>0.89983579638752054</v>
      </c>
      <c r="M264" s="141">
        <f t="shared" si="21"/>
        <v>0.61</v>
      </c>
      <c r="N264" s="141">
        <f t="shared" si="22"/>
        <v>93.94</v>
      </c>
      <c r="O264" s="140" t="s">
        <v>194</v>
      </c>
      <c r="P264" s="185">
        <v>2</v>
      </c>
      <c r="Q264" s="260">
        <f t="shared" si="23"/>
        <v>36.01</v>
      </c>
      <c r="R264" s="247">
        <v>37.9</v>
      </c>
      <c r="S264" s="242">
        <v>26.02</v>
      </c>
      <c r="T264" s="251">
        <v>0</v>
      </c>
    </row>
    <row r="265" spans="1:20" s="252" customFormat="1" ht="95.25" thickBot="1" x14ac:dyDescent="0.3">
      <c r="A265" s="137">
        <v>247</v>
      </c>
      <c r="B265" s="185" t="s">
        <v>587</v>
      </c>
      <c r="C265" s="185" t="s">
        <v>122</v>
      </c>
      <c r="D265" s="185" t="s">
        <v>142</v>
      </c>
      <c r="E265" s="185" t="s">
        <v>142</v>
      </c>
      <c r="F265" s="185">
        <v>6110309900</v>
      </c>
      <c r="G265" s="185" t="s">
        <v>131</v>
      </c>
      <c r="H265" s="185" t="s">
        <v>92</v>
      </c>
      <c r="I265" s="185">
        <v>156</v>
      </c>
      <c r="J265" s="141">
        <f t="shared" si="24"/>
        <v>6.09</v>
      </c>
      <c r="K265" s="141">
        <f t="shared" si="19"/>
        <v>950.04</v>
      </c>
      <c r="L265" s="200">
        <f t="shared" si="20"/>
        <v>0.89983579638752054</v>
      </c>
      <c r="M265" s="141">
        <f t="shared" si="21"/>
        <v>0.61</v>
      </c>
      <c r="N265" s="141">
        <f t="shared" si="22"/>
        <v>95.16</v>
      </c>
      <c r="O265" s="140" t="s">
        <v>194</v>
      </c>
      <c r="P265" s="185">
        <v>2</v>
      </c>
      <c r="Q265" s="260">
        <f t="shared" si="23"/>
        <v>36.479999999999997</v>
      </c>
      <c r="R265" s="247">
        <v>38.4</v>
      </c>
      <c r="S265" s="243">
        <v>26.02</v>
      </c>
      <c r="T265" s="251">
        <v>0</v>
      </c>
    </row>
    <row r="266" spans="1:20" s="252" customFormat="1" ht="95.25" thickBot="1" x14ac:dyDescent="0.3">
      <c r="A266" s="137">
        <v>248</v>
      </c>
      <c r="B266" s="185" t="s">
        <v>587</v>
      </c>
      <c r="C266" s="185" t="s">
        <v>122</v>
      </c>
      <c r="D266" s="185" t="s">
        <v>142</v>
      </c>
      <c r="E266" s="185" t="s">
        <v>142</v>
      </c>
      <c r="F266" s="185">
        <v>6110309900</v>
      </c>
      <c r="G266" s="185" t="s">
        <v>131</v>
      </c>
      <c r="H266" s="185" t="s">
        <v>92</v>
      </c>
      <c r="I266" s="185">
        <v>160</v>
      </c>
      <c r="J266" s="141">
        <f t="shared" si="24"/>
        <v>6.06</v>
      </c>
      <c r="K266" s="141">
        <f t="shared" si="19"/>
        <v>969.6</v>
      </c>
      <c r="L266" s="200">
        <f t="shared" si="20"/>
        <v>0.89933993399339929</v>
      </c>
      <c r="M266" s="141">
        <f t="shared" si="21"/>
        <v>0.61</v>
      </c>
      <c r="N266" s="141">
        <f t="shared" si="22"/>
        <v>97.6</v>
      </c>
      <c r="O266" s="140" t="s">
        <v>194</v>
      </c>
      <c r="P266" s="185" t="s">
        <v>108</v>
      </c>
      <c r="Q266" s="260">
        <f t="shared" si="23"/>
        <v>37.24</v>
      </c>
      <c r="R266" s="247">
        <v>39.200000000000003</v>
      </c>
      <c r="S266" s="242">
        <v>26.02</v>
      </c>
      <c r="T266" s="251">
        <v>0</v>
      </c>
    </row>
    <row r="267" spans="1:20" s="252" customFormat="1" ht="79.5" thickBot="1" x14ac:dyDescent="0.3">
      <c r="A267" s="137">
        <v>249</v>
      </c>
      <c r="B267" s="185" t="s">
        <v>588</v>
      </c>
      <c r="C267" s="185" t="s">
        <v>122</v>
      </c>
      <c r="D267" s="185" t="s">
        <v>142</v>
      </c>
      <c r="E267" s="185" t="s">
        <v>142</v>
      </c>
      <c r="F267" s="185">
        <v>6110309900</v>
      </c>
      <c r="G267" s="185" t="s">
        <v>131</v>
      </c>
      <c r="H267" s="185" t="s">
        <v>92</v>
      </c>
      <c r="I267" s="185">
        <v>1</v>
      </c>
      <c r="J267" s="141">
        <f t="shared" si="24"/>
        <v>12.49</v>
      </c>
      <c r="K267" s="141">
        <f t="shared" si="19"/>
        <v>12.49</v>
      </c>
      <c r="L267" s="200">
        <f t="shared" si="20"/>
        <v>0.89991993594875896</v>
      </c>
      <c r="M267" s="141">
        <f t="shared" si="21"/>
        <v>1.25</v>
      </c>
      <c r="N267" s="141">
        <f t="shared" si="22"/>
        <v>1.25</v>
      </c>
      <c r="O267" s="140" t="s">
        <v>194</v>
      </c>
      <c r="P267" s="185" t="s">
        <v>108</v>
      </c>
      <c r="Q267" s="260">
        <f t="shared" si="23"/>
        <v>0.48</v>
      </c>
      <c r="R267" s="247">
        <v>0.5</v>
      </c>
      <c r="S267" s="243">
        <v>26.02</v>
      </c>
      <c r="T267" s="251">
        <v>0</v>
      </c>
    </row>
    <row r="268" spans="1:20" s="252" customFormat="1" ht="95.25" thickBot="1" x14ac:dyDescent="0.3">
      <c r="A268" s="137">
        <v>250</v>
      </c>
      <c r="B268" s="185" t="s">
        <v>556</v>
      </c>
      <c r="C268" s="185" t="s">
        <v>122</v>
      </c>
      <c r="D268" s="185" t="s">
        <v>142</v>
      </c>
      <c r="E268" s="185" t="s">
        <v>142</v>
      </c>
      <c r="F268" s="185">
        <v>6110309900</v>
      </c>
      <c r="G268" s="185" t="s">
        <v>131</v>
      </c>
      <c r="H268" s="185" t="s">
        <v>92</v>
      </c>
      <c r="I268" s="185">
        <v>3</v>
      </c>
      <c r="J268" s="141">
        <f t="shared" si="24"/>
        <v>4.17</v>
      </c>
      <c r="K268" s="141">
        <f t="shared" si="19"/>
        <v>12.51</v>
      </c>
      <c r="L268" s="200">
        <f t="shared" si="20"/>
        <v>0.89928057553956831</v>
      </c>
      <c r="M268" s="141">
        <f t="shared" si="21"/>
        <v>0.42</v>
      </c>
      <c r="N268" s="141">
        <f t="shared" si="22"/>
        <v>1.26</v>
      </c>
      <c r="O268" s="140" t="s">
        <v>194</v>
      </c>
      <c r="P268" s="185" t="s">
        <v>108</v>
      </c>
      <c r="Q268" s="260">
        <f t="shared" si="23"/>
        <v>0.48</v>
      </c>
      <c r="R268" s="247">
        <v>0.5</v>
      </c>
      <c r="S268" s="242">
        <v>26.02</v>
      </c>
      <c r="T268" s="251">
        <v>0</v>
      </c>
    </row>
    <row r="269" spans="1:20" s="252" customFormat="1" ht="95.25" thickBot="1" x14ac:dyDescent="0.3">
      <c r="A269" s="137">
        <v>251</v>
      </c>
      <c r="B269" s="185" t="s">
        <v>589</v>
      </c>
      <c r="C269" s="185" t="s">
        <v>122</v>
      </c>
      <c r="D269" s="185" t="s">
        <v>160</v>
      </c>
      <c r="E269" s="185" t="s">
        <v>160</v>
      </c>
      <c r="F269" s="185">
        <v>6110309900</v>
      </c>
      <c r="G269" s="185" t="s">
        <v>132</v>
      </c>
      <c r="H269" s="185" t="s">
        <v>92</v>
      </c>
      <c r="I269" s="185">
        <v>4</v>
      </c>
      <c r="J269" s="141">
        <f t="shared" si="24"/>
        <v>8.08</v>
      </c>
      <c r="K269" s="141">
        <f t="shared" si="19"/>
        <v>32.32</v>
      </c>
      <c r="L269" s="200">
        <f t="shared" si="20"/>
        <v>0.89975247524752477</v>
      </c>
      <c r="M269" s="141">
        <f t="shared" si="21"/>
        <v>0.81</v>
      </c>
      <c r="N269" s="141">
        <f t="shared" si="22"/>
        <v>3.24</v>
      </c>
      <c r="O269" s="140" t="s">
        <v>194</v>
      </c>
      <c r="P269" s="185" t="s">
        <v>108</v>
      </c>
      <c r="Q269" s="260">
        <f t="shared" si="23"/>
        <v>0.95</v>
      </c>
      <c r="R269" s="247">
        <v>1</v>
      </c>
      <c r="S269" s="243">
        <v>34.020000000000003</v>
      </c>
      <c r="T269" s="251">
        <v>0</v>
      </c>
    </row>
    <row r="270" spans="1:20" s="252" customFormat="1" ht="95.25" thickBot="1" x14ac:dyDescent="0.3">
      <c r="A270" s="137">
        <v>252</v>
      </c>
      <c r="B270" s="185" t="s">
        <v>580</v>
      </c>
      <c r="C270" s="185" t="s">
        <v>122</v>
      </c>
      <c r="D270" s="185" t="s">
        <v>167</v>
      </c>
      <c r="E270" s="185" t="s">
        <v>167</v>
      </c>
      <c r="F270" s="185">
        <v>6110309900</v>
      </c>
      <c r="G270" s="185" t="s">
        <v>131</v>
      </c>
      <c r="H270" s="185" t="s">
        <v>92</v>
      </c>
      <c r="I270" s="185">
        <v>5</v>
      </c>
      <c r="J270" s="141">
        <f t="shared" si="24"/>
        <v>12.39</v>
      </c>
      <c r="K270" s="141">
        <f t="shared" si="19"/>
        <v>61.95</v>
      </c>
      <c r="L270" s="200">
        <f t="shared" si="20"/>
        <v>0.89991928974979829</v>
      </c>
      <c r="M270" s="141">
        <f t="shared" si="21"/>
        <v>1.24</v>
      </c>
      <c r="N270" s="141">
        <f t="shared" si="22"/>
        <v>6.2</v>
      </c>
      <c r="O270" s="140" t="s">
        <v>194</v>
      </c>
      <c r="P270" s="185" t="s">
        <v>108</v>
      </c>
      <c r="Q270" s="260">
        <f t="shared" si="23"/>
        <v>2.38</v>
      </c>
      <c r="R270" s="247">
        <v>2.5</v>
      </c>
      <c r="S270" s="242">
        <v>26.02</v>
      </c>
      <c r="T270" s="251">
        <v>0</v>
      </c>
    </row>
    <row r="271" spans="1:20" s="252" customFormat="1" ht="95.25" thickBot="1" x14ac:dyDescent="0.3">
      <c r="A271" s="137">
        <v>253</v>
      </c>
      <c r="B271" s="185" t="s">
        <v>556</v>
      </c>
      <c r="C271" s="185" t="s">
        <v>122</v>
      </c>
      <c r="D271" s="185" t="s">
        <v>167</v>
      </c>
      <c r="E271" s="185" t="s">
        <v>167</v>
      </c>
      <c r="F271" s="185">
        <v>6110309900</v>
      </c>
      <c r="G271" s="185" t="s">
        <v>131</v>
      </c>
      <c r="H271" s="185" t="s">
        <v>92</v>
      </c>
      <c r="I271" s="185">
        <v>8</v>
      </c>
      <c r="J271" s="141">
        <f t="shared" si="24"/>
        <v>9.27</v>
      </c>
      <c r="K271" s="141">
        <f t="shared" si="19"/>
        <v>74.16</v>
      </c>
      <c r="L271" s="200">
        <f t="shared" si="20"/>
        <v>0.89967637540453071</v>
      </c>
      <c r="M271" s="141">
        <f t="shared" si="21"/>
        <v>0.93</v>
      </c>
      <c r="N271" s="141">
        <f t="shared" si="22"/>
        <v>7.44</v>
      </c>
      <c r="O271" s="140" t="s">
        <v>194</v>
      </c>
      <c r="P271" s="185" t="s">
        <v>108</v>
      </c>
      <c r="Q271" s="260">
        <f t="shared" si="23"/>
        <v>2.85</v>
      </c>
      <c r="R271" s="247">
        <v>3</v>
      </c>
      <c r="S271" s="243">
        <v>26.02</v>
      </c>
      <c r="T271" s="251">
        <v>0</v>
      </c>
    </row>
    <row r="272" spans="1:20" s="252" customFormat="1" ht="95.25" thickBot="1" x14ac:dyDescent="0.3">
      <c r="A272" s="137">
        <v>254</v>
      </c>
      <c r="B272" s="185" t="s">
        <v>590</v>
      </c>
      <c r="C272" s="185" t="s">
        <v>122</v>
      </c>
      <c r="D272" s="185" t="s">
        <v>167</v>
      </c>
      <c r="E272" s="185" t="s">
        <v>167</v>
      </c>
      <c r="F272" s="185">
        <v>6110309900</v>
      </c>
      <c r="G272" s="185" t="s">
        <v>131</v>
      </c>
      <c r="H272" s="185" t="s">
        <v>92</v>
      </c>
      <c r="I272" s="185">
        <v>7</v>
      </c>
      <c r="J272" s="141">
        <f t="shared" si="24"/>
        <v>7.0699999999999994</v>
      </c>
      <c r="K272" s="141">
        <f t="shared" si="19"/>
        <v>49.49</v>
      </c>
      <c r="L272" s="200">
        <f t="shared" si="20"/>
        <v>0.89957567185289955</v>
      </c>
      <c r="M272" s="141">
        <f t="shared" si="21"/>
        <v>0.71</v>
      </c>
      <c r="N272" s="141">
        <f t="shared" si="22"/>
        <v>4.97</v>
      </c>
      <c r="O272" s="140" t="s">
        <v>194</v>
      </c>
      <c r="P272" s="185" t="s">
        <v>108</v>
      </c>
      <c r="Q272" s="260">
        <f t="shared" si="23"/>
        <v>1.9</v>
      </c>
      <c r="R272" s="247">
        <v>2</v>
      </c>
      <c r="S272" s="242">
        <v>26.02</v>
      </c>
      <c r="T272" s="251">
        <v>0</v>
      </c>
    </row>
    <row r="273" spans="1:20" s="252" customFormat="1" ht="79.5" thickBot="1" x14ac:dyDescent="0.3">
      <c r="A273" s="137">
        <v>255</v>
      </c>
      <c r="B273" s="185" t="s">
        <v>591</v>
      </c>
      <c r="C273" s="185" t="s">
        <v>122</v>
      </c>
      <c r="D273" s="185" t="s">
        <v>167</v>
      </c>
      <c r="E273" s="185" t="s">
        <v>167</v>
      </c>
      <c r="F273" s="185">
        <v>6110309900</v>
      </c>
      <c r="G273" s="185" t="s">
        <v>131</v>
      </c>
      <c r="H273" s="185" t="s">
        <v>92</v>
      </c>
      <c r="I273" s="185">
        <v>1</v>
      </c>
      <c r="J273" s="141">
        <f t="shared" si="24"/>
        <v>12.49</v>
      </c>
      <c r="K273" s="141">
        <f t="shared" si="19"/>
        <v>12.49</v>
      </c>
      <c r="L273" s="200">
        <f t="shared" si="20"/>
        <v>0.89991993594875896</v>
      </c>
      <c r="M273" s="141">
        <f t="shared" si="21"/>
        <v>1.25</v>
      </c>
      <c r="N273" s="141">
        <f t="shared" si="22"/>
        <v>1.25</v>
      </c>
      <c r="O273" s="140" t="s">
        <v>194</v>
      </c>
      <c r="P273" s="185" t="s">
        <v>108</v>
      </c>
      <c r="Q273" s="260">
        <f t="shared" si="23"/>
        <v>0.48</v>
      </c>
      <c r="R273" s="247">
        <v>0.5</v>
      </c>
      <c r="S273" s="243">
        <v>26.02</v>
      </c>
      <c r="T273" s="251">
        <v>0</v>
      </c>
    </row>
    <row r="274" spans="1:20" s="252" customFormat="1" ht="79.5" thickBot="1" x14ac:dyDescent="0.3">
      <c r="A274" s="137">
        <v>256</v>
      </c>
      <c r="B274" s="185" t="s">
        <v>592</v>
      </c>
      <c r="C274" s="185" t="s">
        <v>122</v>
      </c>
      <c r="D274" s="185" t="s">
        <v>167</v>
      </c>
      <c r="E274" s="185" t="s">
        <v>167</v>
      </c>
      <c r="F274" s="185">
        <v>6110309900</v>
      </c>
      <c r="G274" s="185" t="s">
        <v>131</v>
      </c>
      <c r="H274" s="185" t="s">
        <v>92</v>
      </c>
      <c r="I274" s="185">
        <v>1</v>
      </c>
      <c r="J274" s="141">
        <f t="shared" si="24"/>
        <v>12.49</v>
      </c>
      <c r="K274" s="141">
        <f t="shared" si="19"/>
        <v>12.49</v>
      </c>
      <c r="L274" s="200">
        <f t="shared" si="20"/>
        <v>0.89991993594875896</v>
      </c>
      <c r="M274" s="141">
        <f t="shared" si="21"/>
        <v>1.25</v>
      </c>
      <c r="N274" s="141">
        <f t="shared" si="22"/>
        <v>1.25</v>
      </c>
      <c r="O274" s="140" t="s">
        <v>194</v>
      </c>
      <c r="P274" s="185" t="s">
        <v>108</v>
      </c>
      <c r="Q274" s="260">
        <f t="shared" si="23"/>
        <v>0.48</v>
      </c>
      <c r="R274" s="247">
        <v>0.5</v>
      </c>
      <c r="S274" s="242">
        <v>26.02</v>
      </c>
      <c r="T274" s="251">
        <v>0</v>
      </c>
    </row>
    <row r="275" spans="1:20" ht="95.25" thickBot="1" x14ac:dyDescent="0.3">
      <c r="A275" s="137">
        <v>257</v>
      </c>
      <c r="B275" s="185" t="s">
        <v>593</v>
      </c>
      <c r="C275" s="185" t="s">
        <v>122</v>
      </c>
      <c r="D275" s="185" t="s">
        <v>167</v>
      </c>
      <c r="E275" s="185" t="s">
        <v>167</v>
      </c>
      <c r="F275" s="185">
        <v>6110309900</v>
      </c>
      <c r="G275" s="185" t="s">
        <v>131</v>
      </c>
      <c r="H275" s="185" t="s">
        <v>92</v>
      </c>
      <c r="I275" s="185">
        <v>5</v>
      </c>
      <c r="J275" s="141">
        <f t="shared" si="24"/>
        <v>9.89</v>
      </c>
      <c r="K275" s="141">
        <f t="shared" ref="K275:K338" si="25">ROUND(J275*I275,2)</f>
        <v>49.45</v>
      </c>
      <c r="L275" s="200">
        <f t="shared" ref="L275:L338" si="26">1-M275/J275</f>
        <v>0.8998988877654196</v>
      </c>
      <c r="M275" s="141">
        <f t="shared" ref="M275:M338" si="27">ROUND(J275/10,2)</f>
        <v>0.99</v>
      </c>
      <c r="N275" s="141">
        <f t="shared" ref="N275:N338" si="28">ROUND(M275*I275,2)</f>
        <v>4.95</v>
      </c>
      <c r="O275" s="140" t="s">
        <v>194</v>
      </c>
      <c r="P275" s="185" t="s">
        <v>108</v>
      </c>
      <c r="Q275" s="260">
        <f t="shared" ref="Q275:Q338" si="29">ROUNDUP(R275*0.95,2)</f>
        <v>1.9</v>
      </c>
      <c r="R275" s="247">
        <v>2</v>
      </c>
      <c r="S275" s="243">
        <v>26.02</v>
      </c>
      <c r="T275">
        <v>0</v>
      </c>
    </row>
    <row r="276" spans="1:20" ht="95.25" thickBot="1" x14ac:dyDescent="0.3">
      <c r="A276" s="137">
        <v>258</v>
      </c>
      <c r="B276" s="185" t="s">
        <v>594</v>
      </c>
      <c r="C276" s="185" t="s">
        <v>122</v>
      </c>
      <c r="D276" s="185" t="s">
        <v>167</v>
      </c>
      <c r="E276" s="185" t="s">
        <v>167</v>
      </c>
      <c r="F276" s="185">
        <v>6110309900</v>
      </c>
      <c r="G276" s="185" t="s">
        <v>131</v>
      </c>
      <c r="H276" s="185" t="s">
        <v>92</v>
      </c>
      <c r="I276" s="185">
        <v>5</v>
      </c>
      <c r="J276" s="141">
        <f t="shared" si="24"/>
        <v>4.95</v>
      </c>
      <c r="K276" s="141">
        <f t="shared" si="25"/>
        <v>24.75</v>
      </c>
      <c r="L276" s="200">
        <f t="shared" si="26"/>
        <v>0.89898989898989901</v>
      </c>
      <c r="M276" s="141">
        <f t="shared" si="27"/>
        <v>0.5</v>
      </c>
      <c r="N276" s="141">
        <f t="shared" si="28"/>
        <v>2.5</v>
      </c>
      <c r="O276" s="140" t="s">
        <v>194</v>
      </c>
      <c r="P276" s="185" t="s">
        <v>108</v>
      </c>
      <c r="Q276" s="260">
        <f t="shared" si="29"/>
        <v>0.95</v>
      </c>
      <c r="R276" s="247">
        <v>1</v>
      </c>
      <c r="S276" s="242">
        <v>26.02</v>
      </c>
      <c r="T276">
        <v>0</v>
      </c>
    </row>
    <row r="277" spans="1:20" ht="95.25" thickBot="1" x14ac:dyDescent="0.3">
      <c r="A277" s="137">
        <v>259</v>
      </c>
      <c r="B277" s="185" t="s">
        <v>595</v>
      </c>
      <c r="C277" s="185" t="s">
        <v>122</v>
      </c>
      <c r="D277" s="185" t="s">
        <v>167</v>
      </c>
      <c r="E277" s="185" t="s">
        <v>167</v>
      </c>
      <c r="F277" s="185">
        <v>6110309900</v>
      </c>
      <c r="G277" s="185" t="s">
        <v>131</v>
      </c>
      <c r="H277" s="185" t="s">
        <v>92</v>
      </c>
      <c r="I277" s="185">
        <v>13</v>
      </c>
      <c r="J277" s="141">
        <f t="shared" si="24"/>
        <v>5.71</v>
      </c>
      <c r="K277" s="141">
        <f t="shared" si="25"/>
        <v>74.23</v>
      </c>
      <c r="L277" s="200">
        <f t="shared" si="26"/>
        <v>0.90017513134851135</v>
      </c>
      <c r="M277" s="141">
        <f t="shared" si="27"/>
        <v>0.56999999999999995</v>
      </c>
      <c r="N277" s="141">
        <f t="shared" si="28"/>
        <v>7.41</v>
      </c>
      <c r="O277" s="140" t="s">
        <v>194</v>
      </c>
      <c r="P277" s="185" t="s">
        <v>108</v>
      </c>
      <c r="Q277" s="260">
        <f t="shared" si="29"/>
        <v>2.85</v>
      </c>
      <c r="R277" s="247">
        <v>3</v>
      </c>
      <c r="S277" s="243">
        <v>26.02</v>
      </c>
      <c r="T277">
        <v>0</v>
      </c>
    </row>
    <row r="278" spans="1:20" ht="95.25" thickBot="1" x14ac:dyDescent="0.3">
      <c r="A278" s="137">
        <v>260</v>
      </c>
      <c r="B278" s="185" t="s">
        <v>596</v>
      </c>
      <c r="C278" s="185" t="s">
        <v>122</v>
      </c>
      <c r="D278" s="185" t="s">
        <v>114</v>
      </c>
      <c r="E278" s="185" t="s">
        <v>114</v>
      </c>
      <c r="F278" s="185">
        <v>6110309900</v>
      </c>
      <c r="G278" s="185" t="s">
        <v>132</v>
      </c>
      <c r="H278" s="185" t="s">
        <v>92</v>
      </c>
      <c r="I278" s="185">
        <v>2</v>
      </c>
      <c r="J278" s="141">
        <f t="shared" si="24"/>
        <v>8.17</v>
      </c>
      <c r="K278" s="141">
        <f t="shared" si="25"/>
        <v>16.34</v>
      </c>
      <c r="L278" s="200">
        <f t="shared" si="26"/>
        <v>0.89963280293757653</v>
      </c>
      <c r="M278" s="141">
        <f t="shared" si="27"/>
        <v>0.82</v>
      </c>
      <c r="N278" s="141">
        <f t="shared" si="28"/>
        <v>1.64</v>
      </c>
      <c r="O278" s="140" t="s">
        <v>194</v>
      </c>
      <c r="P278" s="185" t="s">
        <v>108</v>
      </c>
      <c r="Q278" s="260">
        <f t="shared" si="29"/>
        <v>0.48</v>
      </c>
      <c r="R278" s="247">
        <v>0.5</v>
      </c>
      <c r="S278" s="242">
        <v>34.020000000000003</v>
      </c>
      <c r="T278">
        <v>0</v>
      </c>
    </row>
    <row r="279" spans="1:20" ht="79.5" thickBot="1" x14ac:dyDescent="0.3">
      <c r="A279" s="137">
        <v>261</v>
      </c>
      <c r="B279" s="185" t="s">
        <v>597</v>
      </c>
      <c r="C279" s="185" t="s">
        <v>122</v>
      </c>
      <c r="D279" s="185" t="s">
        <v>167</v>
      </c>
      <c r="E279" s="185" t="s">
        <v>167</v>
      </c>
      <c r="F279" s="185">
        <v>6110309900</v>
      </c>
      <c r="G279" s="185" t="s">
        <v>131</v>
      </c>
      <c r="H279" s="185" t="s">
        <v>92</v>
      </c>
      <c r="I279" s="185">
        <v>7</v>
      </c>
      <c r="J279" s="141">
        <f t="shared" si="24"/>
        <v>7.0699999999999994</v>
      </c>
      <c r="K279" s="141">
        <f t="shared" si="25"/>
        <v>49.49</v>
      </c>
      <c r="L279" s="200">
        <f t="shared" si="26"/>
        <v>0.89957567185289955</v>
      </c>
      <c r="M279" s="141">
        <f t="shared" si="27"/>
        <v>0.71</v>
      </c>
      <c r="N279" s="141">
        <f t="shared" si="28"/>
        <v>4.97</v>
      </c>
      <c r="O279" s="140" t="s">
        <v>194</v>
      </c>
      <c r="P279" s="185" t="s">
        <v>108</v>
      </c>
      <c r="Q279" s="260">
        <f t="shared" si="29"/>
        <v>1.9</v>
      </c>
      <c r="R279" s="247">
        <v>2</v>
      </c>
      <c r="S279" s="243">
        <v>26.02</v>
      </c>
      <c r="T279">
        <v>0</v>
      </c>
    </row>
    <row r="280" spans="1:20" ht="79.5" thickBot="1" x14ac:dyDescent="0.3">
      <c r="A280" s="137">
        <v>262</v>
      </c>
      <c r="B280" s="185" t="s">
        <v>598</v>
      </c>
      <c r="C280" s="185" t="s">
        <v>122</v>
      </c>
      <c r="D280" s="185" t="s">
        <v>114</v>
      </c>
      <c r="E280" s="185" t="s">
        <v>114</v>
      </c>
      <c r="F280" s="185">
        <v>6110309900</v>
      </c>
      <c r="G280" s="185" t="s">
        <v>132</v>
      </c>
      <c r="H280" s="185" t="s">
        <v>92</v>
      </c>
      <c r="I280" s="185">
        <v>4</v>
      </c>
      <c r="J280" s="141">
        <f t="shared" si="24"/>
        <v>8.08</v>
      </c>
      <c r="K280" s="141">
        <f t="shared" si="25"/>
        <v>32.32</v>
      </c>
      <c r="L280" s="200">
        <f t="shared" si="26"/>
        <v>0.89975247524752477</v>
      </c>
      <c r="M280" s="141">
        <f t="shared" si="27"/>
        <v>0.81</v>
      </c>
      <c r="N280" s="141">
        <f t="shared" si="28"/>
        <v>3.24</v>
      </c>
      <c r="O280" s="140" t="s">
        <v>194</v>
      </c>
      <c r="P280" s="185" t="s">
        <v>108</v>
      </c>
      <c r="Q280" s="260">
        <f t="shared" si="29"/>
        <v>0.95</v>
      </c>
      <c r="R280" s="247">
        <v>1</v>
      </c>
      <c r="S280" s="242">
        <v>34.020000000000003</v>
      </c>
      <c r="T280">
        <v>0</v>
      </c>
    </row>
    <row r="281" spans="1:20" ht="95.25" thickBot="1" x14ac:dyDescent="0.3">
      <c r="A281" s="137">
        <v>263</v>
      </c>
      <c r="B281" s="185" t="s">
        <v>599</v>
      </c>
      <c r="C281" s="185" t="s">
        <v>122</v>
      </c>
      <c r="D281" s="185" t="s">
        <v>167</v>
      </c>
      <c r="E281" s="185" t="s">
        <v>167</v>
      </c>
      <c r="F281" s="185">
        <v>6110309900</v>
      </c>
      <c r="G281" s="185" t="s">
        <v>131</v>
      </c>
      <c r="H281" s="185" t="s">
        <v>92</v>
      </c>
      <c r="I281" s="185">
        <v>5</v>
      </c>
      <c r="J281" s="141">
        <f t="shared" si="24"/>
        <v>7.45</v>
      </c>
      <c r="K281" s="141">
        <f t="shared" si="25"/>
        <v>37.25</v>
      </c>
      <c r="L281" s="200">
        <f t="shared" si="26"/>
        <v>0.89932885906040272</v>
      </c>
      <c r="M281" s="141">
        <f t="shared" si="27"/>
        <v>0.75</v>
      </c>
      <c r="N281" s="141">
        <f t="shared" si="28"/>
        <v>3.75</v>
      </c>
      <c r="O281" s="140" t="s">
        <v>194</v>
      </c>
      <c r="P281" s="185" t="s">
        <v>108</v>
      </c>
      <c r="Q281" s="260">
        <f t="shared" si="29"/>
        <v>1.43</v>
      </c>
      <c r="R281" s="247">
        <v>1.5</v>
      </c>
      <c r="S281" s="243">
        <v>26.02</v>
      </c>
      <c r="T281">
        <v>0</v>
      </c>
    </row>
    <row r="282" spans="1:20" ht="79.5" thickBot="1" x14ac:dyDescent="0.3">
      <c r="A282" s="137">
        <v>264</v>
      </c>
      <c r="B282" s="185" t="s">
        <v>570</v>
      </c>
      <c r="C282" s="185" t="s">
        <v>122</v>
      </c>
      <c r="D282" s="185" t="s">
        <v>164</v>
      </c>
      <c r="E282" s="185" t="s">
        <v>164</v>
      </c>
      <c r="F282" s="185">
        <v>6110309900</v>
      </c>
      <c r="G282" s="185" t="s">
        <v>131</v>
      </c>
      <c r="H282" s="185" t="s">
        <v>92</v>
      </c>
      <c r="I282" s="185">
        <v>1</v>
      </c>
      <c r="J282" s="141">
        <f t="shared" si="24"/>
        <v>12.49</v>
      </c>
      <c r="K282" s="141">
        <f t="shared" si="25"/>
        <v>12.49</v>
      </c>
      <c r="L282" s="200">
        <f t="shared" si="26"/>
        <v>0.89991993594875896</v>
      </c>
      <c r="M282" s="141">
        <f t="shared" si="27"/>
        <v>1.25</v>
      </c>
      <c r="N282" s="141">
        <f t="shared" si="28"/>
        <v>1.25</v>
      </c>
      <c r="O282" s="140" t="s">
        <v>194</v>
      </c>
      <c r="P282" s="185" t="s">
        <v>108</v>
      </c>
      <c r="Q282" s="260">
        <f t="shared" si="29"/>
        <v>0.48</v>
      </c>
      <c r="R282" s="247">
        <v>0.5</v>
      </c>
      <c r="S282" s="242">
        <v>26.02</v>
      </c>
      <c r="T282">
        <v>0</v>
      </c>
    </row>
    <row r="283" spans="1:20" ht="95.25" thickBot="1" x14ac:dyDescent="0.3">
      <c r="A283" s="137">
        <v>265</v>
      </c>
      <c r="B283" s="185" t="s">
        <v>590</v>
      </c>
      <c r="C283" s="185" t="s">
        <v>122</v>
      </c>
      <c r="D283" s="185" t="s">
        <v>164</v>
      </c>
      <c r="E283" s="185" t="s">
        <v>164</v>
      </c>
      <c r="F283" s="185">
        <v>6110309900</v>
      </c>
      <c r="G283" s="185" t="s">
        <v>131</v>
      </c>
      <c r="H283" s="185" t="s">
        <v>92</v>
      </c>
      <c r="I283" s="185">
        <v>5</v>
      </c>
      <c r="J283" s="141">
        <f t="shared" si="24"/>
        <v>9.89</v>
      </c>
      <c r="K283" s="141">
        <f t="shared" si="25"/>
        <v>49.45</v>
      </c>
      <c r="L283" s="200">
        <f t="shared" si="26"/>
        <v>0.8998988877654196</v>
      </c>
      <c r="M283" s="141">
        <f t="shared" si="27"/>
        <v>0.99</v>
      </c>
      <c r="N283" s="141">
        <f t="shared" si="28"/>
        <v>4.95</v>
      </c>
      <c r="O283" s="140" t="s">
        <v>194</v>
      </c>
      <c r="P283" s="185" t="s">
        <v>108</v>
      </c>
      <c r="Q283" s="260">
        <f t="shared" si="29"/>
        <v>1.9</v>
      </c>
      <c r="R283" s="247">
        <v>2</v>
      </c>
      <c r="S283" s="243">
        <v>26.02</v>
      </c>
      <c r="T283">
        <v>0</v>
      </c>
    </row>
    <row r="284" spans="1:20" ht="95.25" thickBot="1" x14ac:dyDescent="0.3">
      <c r="A284" s="137">
        <v>266</v>
      </c>
      <c r="B284" s="185" t="s">
        <v>590</v>
      </c>
      <c r="C284" s="185" t="s">
        <v>122</v>
      </c>
      <c r="D284" s="185" t="s">
        <v>164</v>
      </c>
      <c r="E284" s="185" t="s">
        <v>164</v>
      </c>
      <c r="F284" s="185">
        <v>6110309900</v>
      </c>
      <c r="G284" s="185" t="s">
        <v>131</v>
      </c>
      <c r="H284" s="185" t="s">
        <v>92</v>
      </c>
      <c r="I284" s="185">
        <v>17</v>
      </c>
      <c r="J284" s="141">
        <f t="shared" si="24"/>
        <v>5.8199999999999994</v>
      </c>
      <c r="K284" s="141">
        <f t="shared" si="25"/>
        <v>98.94</v>
      </c>
      <c r="L284" s="200">
        <f t="shared" si="26"/>
        <v>0.90034364261168387</v>
      </c>
      <c r="M284" s="141">
        <f t="shared" si="27"/>
        <v>0.57999999999999996</v>
      </c>
      <c r="N284" s="141">
        <f t="shared" si="28"/>
        <v>9.86</v>
      </c>
      <c r="O284" s="140" t="s">
        <v>194</v>
      </c>
      <c r="P284" s="185" t="s">
        <v>108</v>
      </c>
      <c r="Q284" s="260">
        <f t="shared" si="29"/>
        <v>3.8</v>
      </c>
      <c r="R284" s="247">
        <v>4</v>
      </c>
      <c r="S284" s="242">
        <v>26.02</v>
      </c>
      <c r="T284">
        <v>0</v>
      </c>
    </row>
    <row r="285" spans="1:20" ht="95.25" thickBot="1" x14ac:dyDescent="0.3">
      <c r="A285" s="137">
        <v>267</v>
      </c>
      <c r="B285" s="185" t="s">
        <v>600</v>
      </c>
      <c r="C285" s="185" t="s">
        <v>122</v>
      </c>
      <c r="D285" s="185" t="s">
        <v>164</v>
      </c>
      <c r="E285" s="185" t="s">
        <v>164</v>
      </c>
      <c r="F285" s="185">
        <v>6110309900</v>
      </c>
      <c r="G285" s="185" t="s">
        <v>131</v>
      </c>
      <c r="H285" s="185" t="s">
        <v>92</v>
      </c>
      <c r="I285" s="185">
        <v>2</v>
      </c>
      <c r="J285" s="141">
        <f t="shared" si="24"/>
        <v>12.36</v>
      </c>
      <c r="K285" s="141">
        <f t="shared" si="25"/>
        <v>24.72</v>
      </c>
      <c r="L285" s="200">
        <f t="shared" si="26"/>
        <v>0.89967637540453071</v>
      </c>
      <c r="M285" s="141">
        <f t="shared" si="27"/>
        <v>1.24</v>
      </c>
      <c r="N285" s="141">
        <f t="shared" si="28"/>
        <v>2.48</v>
      </c>
      <c r="O285" s="140" t="s">
        <v>194</v>
      </c>
      <c r="P285" s="185" t="s">
        <v>108</v>
      </c>
      <c r="Q285" s="260">
        <f t="shared" si="29"/>
        <v>0.95</v>
      </c>
      <c r="R285" s="247">
        <v>1</v>
      </c>
      <c r="S285" s="243">
        <v>26.02</v>
      </c>
      <c r="T285">
        <v>0</v>
      </c>
    </row>
    <row r="286" spans="1:20" ht="95.25" thickBot="1" x14ac:dyDescent="0.3">
      <c r="A286" s="137">
        <v>268</v>
      </c>
      <c r="B286" s="185" t="s">
        <v>596</v>
      </c>
      <c r="C286" s="185" t="s">
        <v>122</v>
      </c>
      <c r="D286" s="185" t="s">
        <v>114</v>
      </c>
      <c r="E286" s="185" t="s">
        <v>114</v>
      </c>
      <c r="F286" s="185">
        <v>6110309900</v>
      </c>
      <c r="G286" s="185" t="s">
        <v>132</v>
      </c>
      <c r="H286" s="185" t="s">
        <v>92</v>
      </c>
      <c r="I286" s="185">
        <v>7</v>
      </c>
      <c r="J286" s="141">
        <f t="shared" si="24"/>
        <v>9.24</v>
      </c>
      <c r="K286" s="141">
        <f t="shared" si="25"/>
        <v>64.680000000000007</v>
      </c>
      <c r="L286" s="200">
        <f t="shared" si="26"/>
        <v>0.90043290043290047</v>
      </c>
      <c r="M286" s="141">
        <f t="shared" si="27"/>
        <v>0.92</v>
      </c>
      <c r="N286" s="141">
        <f t="shared" si="28"/>
        <v>6.44</v>
      </c>
      <c r="O286" s="140" t="s">
        <v>194</v>
      </c>
      <c r="P286" s="185" t="s">
        <v>108</v>
      </c>
      <c r="Q286" s="260">
        <f t="shared" si="29"/>
        <v>1.9</v>
      </c>
      <c r="R286" s="247">
        <v>2</v>
      </c>
      <c r="S286" s="242">
        <v>34.020000000000003</v>
      </c>
      <c r="T286">
        <v>0</v>
      </c>
    </row>
    <row r="287" spans="1:20" ht="79.5" thickBot="1" x14ac:dyDescent="0.3">
      <c r="A287" s="137">
        <v>269</v>
      </c>
      <c r="B287" s="185" t="s">
        <v>601</v>
      </c>
      <c r="C287" s="185" t="s">
        <v>122</v>
      </c>
      <c r="D287" s="185" t="s">
        <v>114</v>
      </c>
      <c r="E287" s="185" t="s">
        <v>114</v>
      </c>
      <c r="F287" s="185">
        <v>6110309900</v>
      </c>
      <c r="G287" s="185" t="s">
        <v>132</v>
      </c>
      <c r="H287" s="185" t="s">
        <v>92</v>
      </c>
      <c r="I287" s="185">
        <v>4</v>
      </c>
      <c r="J287" s="141">
        <f t="shared" si="24"/>
        <v>8.08</v>
      </c>
      <c r="K287" s="141">
        <f t="shared" si="25"/>
        <v>32.32</v>
      </c>
      <c r="L287" s="200">
        <f t="shared" si="26"/>
        <v>0.89975247524752477</v>
      </c>
      <c r="M287" s="141">
        <f t="shared" si="27"/>
        <v>0.81</v>
      </c>
      <c r="N287" s="141">
        <f t="shared" si="28"/>
        <v>3.24</v>
      </c>
      <c r="O287" s="140" t="s">
        <v>194</v>
      </c>
      <c r="P287" s="185" t="s">
        <v>108</v>
      </c>
      <c r="Q287" s="260">
        <f t="shared" si="29"/>
        <v>0.95</v>
      </c>
      <c r="R287" s="247">
        <v>1</v>
      </c>
      <c r="S287" s="243">
        <v>34.020000000000003</v>
      </c>
      <c r="T287">
        <v>0</v>
      </c>
    </row>
    <row r="288" spans="1:20" ht="79.5" thickBot="1" x14ac:dyDescent="0.3">
      <c r="A288" s="137">
        <v>270</v>
      </c>
      <c r="B288" s="185" t="s">
        <v>559</v>
      </c>
      <c r="C288" s="185" t="s">
        <v>122</v>
      </c>
      <c r="D288" s="185" t="s">
        <v>114</v>
      </c>
      <c r="E288" s="185" t="s">
        <v>114</v>
      </c>
      <c r="F288" s="185">
        <v>6110309900</v>
      </c>
      <c r="G288" s="185" t="s">
        <v>132</v>
      </c>
      <c r="H288" s="185" t="s">
        <v>92</v>
      </c>
      <c r="I288" s="185">
        <v>20</v>
      </c>
      <c r="J288" s="141">
        <f t="shared" si="24"/>
        <v>9.6999999999999993</v>
      </c>
      <c r="K288" s="141">
        <f t="shared" si="25"/>
        <v>194</v>
      </c>
      <c r="L288" s="200">
        <f t="shared" si="26"/>
        <v>0.9</v>
      </c>
      <c r="M288" s="141">
        <f t="shared" si="27"/>
        <v>0.97</v>
      </c>
      <c r="N288" s="141">
        <f t="shared" si="28"/>
        <v>19.399999999999999</v>
      </c>
      <c r="O288" s="140" t="s">
        <v>194</v>
      </c>
      <c r="P288" s="185" t="s">
        <v>108</v>
      </c>
      <c r="Q288" s="260">
        <f t="shared" si="29"/>
        <v>5.7</v>
      </c>
      <c r="R288" s="247">
        <v>6</v>
      </c>
      <c r="S288" s="242">
        <v>34.020000000000003</v>
      </c>
      <c r="T288">
        <v>0</v>
      </c>
    </row>
    <row r="289" spans="1:20" ht="79.5" thickBot="1" x14ac:dyDescent="0.3">
      <c r="A289" s="137">
        <v>271</v>
      </c>
      <c r="B289" s="185" t="s">
        <v>597</v>
      </c>
      <c r="C289" s="185" t="s">
        <v>122</v>
      </c>
      <c r="D289" s="185" t="s">
        <v>114</v>
      </c>
      <c r="E289" s="185" t="s">
        <v>114</v>
      </c>
      <c r="F289" s="185">
        <v>6110309900</v>
      </c>
      <c r="G289" s="185" t="s">
        <v>132</v>
      </c>
      <c r="H289" s="185" t="s">
        <v>92</v>
      </c>
      <c r="I289" s="185">
        <v>28</v>
      </c>
      <c r="J289" s="141">
        <f t="shared" si="24"/>
        <v>11.549999999999999</v>
      </c>
      <c r="K289" s="141">
        <f t="shared" si="25"/>
        <v>323.39999999999998</v>
      </c>
      <c r="L289" s="200">
        <f t="shared" si="26"/>
        <v>0.89956709956709957</v>
      </c>
      <c r="M289" s="141">
        <f t="shared" si="27"/>
        <v>1.1599999999999999</v>
      </c>
      <c r="N289" s="141">
        <f t="shared" si="28"/>
        <v>32.479999999999997</v>
      </c>
      <c r="O289" s="140" t="s">
        <v>194</v>
      </c>
      <c r="P289" s="185">
        <v>1</v>
      </c>
      <c r="Q289" s="260">
        <f t="shared" si="29"/>
        <v>9.5</v>
      </c>
      <c r="R289" s="247">
        <v>10</v>
      </c>
      <c r="S289" s="243">
        <v>34.020000000000003</v>
      </c>
      <c r="T289">
        <v>0</v>
      </c>
    </row>
    <row r="290" spans="1:20" ht="79.5" thickBot="1" x14ac:dyDescent="0.3">
      <c r="A290" s="137">
        <v>272</v>
      </c>
      <c r="B290" s="185" t="s">
        <v>602</v>
      </c>
      <c r="C290" s="185" t="s">
        <v>122</v>
      </c>
      <c r="D290" s="185" t="s">
        <v>114</v>
      </c>
      <c r="E290" s="185" t="s">
        <v>114</v>
      </c>
      <c r="F290" s="185">
        <v>6110309900</v>
      </c>
      <c r="G290" s="185" t="s">
        <v>132</v>
      </c>
      <c r="H290" s="185" t="s">
        <v>92</v>
      </c>
      <c r="I290" s="185">
        <v>49</v>
      </c>
      <c r="J290" s="141">
        <f t="shared" si="24"/>
        <v>9.9</v>
      </c>
      <c r="K290" s="141">
        <f t="shared" si="25"/>
        <v>485.1</v>
      </c>
      <c r="L290" s="200">
        <f t="shared" si="26"/>
        <v>0.9</v>
      </c>
      <c r="M290" s="141">
        <f t="shared" si="27"/>
        <v>0.99</v>
      </c>
      <c r="N290" s="141">
        <f t="shared" si="28"/>
        <v>48.51</v>
      </c>
      <c r="O290" s="140" t="s">
        <v>194</v>
      </c>
      <c r="P290" s="185">
        <v>1</v>
      </c>
      <c r="Q290" s="260">
        <f t="shared" si="29"/>
        <v>14.25</v>
      </c>
      <c r="R290" s="247">
        <v>15</v>
      </c>
      <c r="S290" s="242">
        <v>34.020000000000003</v>
      </c>
      <c r="T290">
        <v>0</v>
      </c>
    </row>
    <row r="291" spans="1:20" ht="95.25" thickBot="1" x14ac:dyDescent="0.3">
      <c r="A291" s="137">
        <v>273</v>
      </c>
      <c r="B291" s="185" t="s">
        <v>603</v>
      </c>
      <c r="C291" s="185" t="s">
        <v>122</v>
      </c>
      <c r="D291" s="185" t="s">
        <v>158</v>
      </c>
      <c r="E291" s="185" t="s">
        <v>158</v>
      </c>
      <c r="F291" s="185">
        <v>6110309900</v>
      </c>
      <c r="G291" s="185" t="s">
        <v>137</v>
      </c>
      <c r="H291" s="185" t="s">
        <v>92</v>
      </c>
      <c r="I291" s="185">
        <v>8</v>
      </c>
      <c r="J291" s="141">
        <f t="shared" si="24"/>
        <v>3.2899999999999996</v>
      </c>
      <c r="K291" s="141">
        <f t="shared" si="25"/>
        <v>26.32</v>
      </c>
      <c r="L291" s="200">
        <f t="shared" si="26"/>
        <v>0.89969604863221886</v>
      </c>
      <c r="M291" s="141">
        <f t="shared" si="27"/>
        <v>0.33</v>
      </c>
      <c r="N291" s="141">
        <f t="shared" si="28"/>
        <v>2.64</v>
      </c>
      <c r="O291" s="140" t="s">
        <v>194</v>
      </c>
      <c r="P291" s="185" t="s">
        <v>108</v>
      </c>
      <c r="Q291" s="260">
        <f t="shared" si="29"/>
        <v>1.9</v>
      </c>
      <c r="R291" s="247">
        <v>2</v>
      </c>
      <c r="S291" s="243">
        <v>13.82</v>
      </c>
      <c r="T291">
        <v>0</v>
      </c>
    </row>
    <row r="292" spans="1:20" ht="79.5" thickBot="1" x14ac:dyDescent="0.3">
      <c r="A292" s="137">
        <v>274</v>
      </c>
      <c r="B292" s="185" t="s">
        <v>564</v>
      </c>
      <c r="C292" s="185" t="s">
        <v>122</v>
      </c>
      <c r="D292" s="185" t="s">
        <v>158</v>
      </c>
      <c r="E292" s="185" t="s">
        <v>158</v>
      </c>
      <c r="F292" s="185">
        <v>6110309900</v>
      </c>
      <c r="G292" s="185" t="s">
        <v>137</v>
      </c>
      <c r="H292" s="185" t="s">
        <v>92</v>
      </c>
      <c r="I292" s="185">
        <v>24</v>
      </c>
      <c r="J292" s="141">
        <f t="shared" si="24"/>
        <v>4.38</v>
      </c>
      <c r="K292" s="141">
        <f t="shared" si="25"/>
        <v>105.12</v>
      </c>
      <c r="L292" s="200">
        <f t="shared" si="26"/>
        <v>0.8995433789954338</v>
      </c>
      <c r="M292" s="141">
        <f t="shared" si="27"/>
        <v>0.44</v>
      </c>
      <c r="N292" s="141">
        <f t="shared" si="28"/>
        <v>10.56</v>
      </c>
      <c r="O292" s="140" t="s">
        <v>194</v>
      </c>
      <c r="P292" s="185" t="s">
        <v>108</v>
      </c>
      <c r="Q292" s="260">
        <f t="shared" si="29"/>
        <v>7.6</v>
      </c>
      <c r="R292" s="247">
        <v>8</v>
      </c>
      <c r="S292" s="242">
        <v>13.82</v>
      </c>
      <c r="T292">
        <v>0</v>
      </c>
    </row>
    <row r="293" spans="1:20" ht="95.25" thickBot="1" x14ac:dyDescent="0.3">
      <c r="A293" s="137">
        <v>275</v>
      </c>
      <c r="B293" s="185" t="s">
        <v>604</v>
      </c>
      <c r="C293" s="185" t="s">
        <v>122</v>
      </c>
      <c r="D293" s="185" t="s">
        <v>114</v>
      </c>
      <c r="E293" s="185" t="s">
        <v>114</v>
      </c>
      <c r="F293" s="185">
        <v>6110309900</v>
      </c>
      <c r="G293" s="185" t="s">
        <v>132</v>
      </c>
      <c r="H293" s="185" t="s">
        <v>92</v>
      </c>
      <c r="I293" s="185">
        <v>2</v>
      </c>
      <c r="J293" s="141">
        <f t="shared" si="24"/>
        <v>8.17</v>
      </c>
      <c r="K293" s="141">
        <f t="shared" si="25"/>
        <v>16.34</v>
      </c>
      <c r="L293" s="200">
        <f t="shared" si="26"/>
        <v>0.89963280293757653</v>
      </c>
      <c r="M293" s="141">
        <f t="shared" si="27"/>
        <v>0.82</v>
      </c>
      <c r="N293" s="141">
        <f t="shared" si="28"/>
        <v>1.64</v>
      </c>
      <c r="O293" s="140" t="s">
        <v>194</v>
      </c>
      <c r="P293" s="185" t="s">
        <v>108</v>
      </c>
      <c r="Q293" s="260">
        <f t="shared" si="29"/>
        <v>0.48</v>
      </c>
      <c r="R293" s="247">
        <v>0.5</v>
      </c>
      <c r="S293" s="243">
        <v>34.020000000000003</v>
      </c>
      <c r="T293">
        <v>0</v>
      </c>
    </row>
    <row r="294" spans="1:20" ht="111" thickBot="1" x14ac:dyDescent="0.3">
      <c r="A294" s="137">
        <v>276</v>
      </c>
      <c r="B294" s="185" t="s">
        <v>605</v>
      </c>
      <c r="C294" s="185" t="s">
        <v>122</v>
      </c>
      <c r="D294" s="185" t="s">
        <v>114</v>
      </c>
      <c r="E294" s="185" t="s">
        <v>114</v>
      </c>
      <c r="F294" s="185">
        <v>6110309900</v>
      </c>
      <c r="G294" s="185" t="s">
        <v>132</v>
      </c>
      <c r="H294" s="185" t="s">
        <v>92</v>
      </c>
      <c r="I294" s="185">
        <v>3</v>
      </c>
      <c r="J294" s="141">
        <f t="shared" si="24"/>
        <v>10.78</v>
      </c>
      <c r="K294" s="141">
        <f t="shared" si="25"/>
        <v>32.340000000000003</v>
      </c>
      <c r="L294" s="200">
        <f t="shared" si="26"/>
        <v>0.8998144712430427</v>
      </c>
      <c r="M294" s="141">
        <f t="shared" si="27"/>
        <v>1.08</v>
      </c>
      <c r="N294" s="141">
        <f t="shared" si="28"/>
        <v>3.24</v>
      </c>
      <c r="O294" s="140" t="s">
        <v>194</v>
      </c>
      <c r="P294" s="185" t="s">
        <v>108</v>
      </c>
      <c r="Q294" s="260">
        <f t="shared" si="29"/>
        <v>0.95</v>
      </c>
      <c r="R294" s="247">
        <v>1</v>
      </c>
      <c r="S294" s="242">
        <v>34.020000000000003</v>
      </c>
      <c r="T294">
        <v>0</v>
      </c>
    </row>
    <row r="295" spans="1:20" ht="79.5" thickBot="1" x14ac:dyDescent="0.3">
      <c r="A295" s="137">
        <v>277</v>
      </c>
      <c r="B295" s="185" t="s">
        <v>606</v>
      </c>
      <c r="C295" s="185" t="s">
        <v>122</v>
      </c>
      <c r="D295" s="185" t="s">
        <v>114</v>
      </c>
      <c r="E295" s="185" t="s">
        <v>114</v>
      </c>
      <c r="F295" s="185">
        <v>6110309900</v>
      </c>
      <c r="G295" s="185" t="s">
        <v>132</v>
      </c>
      <c r="H295" s="185" t="s">
        <v>92</v>
      </c>
      <c r="I295" s="185">
        <v>1</v>
      </c>
      <c r="J295" s="141">
        <f t="shared" si="24"/>
        <v>16.330000000000002</v>
      </c>
      <c r="K295" s="141">
        <f t="shared" si="25"/>
        <v>16.329999999999998</v>
      </c>
      <c r="L295" s="200">
        <f t="shared" si="26"/>
        <v>0.90018371096142069</v>
      </c>
      <c r="M295" s="141">
        <f t="shared" si="27"/>
        <v>1.63</v>
      </c>
      <c r="N295" s="141">
        <f t="shared" si="28"/>
        <v>1.63</v>
      </c>
      <c r="O295" s="140" t="s">
        <v>194</v>
      </c>
      <c r="P295" s="185" t="s">
        <v>108</v>
      </c>
      <c r="Q295" s="260">
        <f t="shared" si="29"/>
        <v>0.48</v>
      </c>
      <c r="R295" s="247">
        <v>0.5</v>
      </c>
      <c r="S295" s="243">
        <v>34.020000000000003</v>
      </c>
      <c r="T295">
        <v>0</v>
      </c>
    </row>
    <row r="296" spans="1:20" ht="79.5" thickBot="1" x14ac:dyDescent="0.3">
      <c r="A296" s="137">
        <v>278</v>
      </c>
      <c r="B296" s="185" t="s">
        <v>597</v>
      </c>
      <c r="C296" s="185" t="s">
        <v>122</v>
      </c>
      <c r="D296" s="185" t="s">
        <v>114</v>
      </c>
      <c r="E296" s="185" t="s">
        <v>114</v>
      </c>
      <c r="F296" s="185">
        <v>6110309900</v>
      </c>
      <c r="G296" s="185" t="s">
        <v>132</v>
      </c>
      <c r="H296" s="185" t="s">
        <v>92</v>
      </c>
      <c r="I296" s="185">
        <v>39</v>
      </c>
      <c r="J296" s="141">
        <f t="shared" si="24"/>
        <v>5.81</v>
      </c>
      <c r="K296" s="141">
        <f t="shared" si="25"/>
        <v>226.59</v>
      </c>
      <c r="L296" s="200">
        <f t="shared" si="26"/>
        <v>0.90017211703958688</v>
      </c>
      <c r="M296" s="141">
        <f t="shared" si="27"/>
        <v>0.57999999999999996</v>
      </c>
      <c r="N296" s="141">
        <f t="shared" si="28"/>
        <v>22.62</v>
      </c>
      <c r="O296" s="140" t="s">
        <v>194</v>
      </c>
      <c r="P296" s="185">
        <v>1</v>
      </c>
      <c r="Q296" s="260">
        <f t="shared" si="29"/>
        <v>6.65</v>
      </c>
      <c r="R296" s="247">
        <v>7</v>
      </c>
      <c r="S296" s="242">
        <v>34.020000000000003</v>
      </c>
      <c r="T296">
        <v>0</v>
      </c>
    </row>
    <row r="297" spans="1:20" ht="95.25" thickBot="1" x14ac:dyDescent="0.3">
      <c r="A297" s="137">
        <v>279</v>
      </c>
      <c r="B297" s="185" t="s">
        <v>607</v>
      </c>
      <c r="C297" s="185" t="s">
        <v>122</v>
      </c>
      <c r="D297" s="185" t="s">
        <v>114</v>
      </c>
      <c r="E297" s="185" t="s">
        <v>114</v>
      </c>
      <c r="F297" s="185">
        <v>6110309900</v>
      </c>
      <c r="G297" s="185" t="s">
        <v>132</v>
      </c>
      <c r="H297" s="185" t="s">
        <v>92</v>
      </c>
      <c r="I297" s="185">
        <v>35</v>
      </c>
      <c r="J297" s="141">
        <f t="shared" si="24"/>
        <v>9.24</v>
      </c>
      <c r="K297" s="141">
        <f t="shared" si="25"/>
        <v>323.39999999999998</v>
      </c>
      <c r="L297" s="200">
        <f t="shared" si="26"/>
        <v>0.90043290043290047</v>
      </c>
      <c r="M297" s="141">
        <f t="shared" si="27"/>
        <v>0.92</v>
      </c>
      <c r="N297" s="141">
        <f t="shared" si="28"/>
        <v>32.200000000000003</v>
      </c>
      <c r="O297" s="140" t="s">
        <v>194</v>
      </c>
      <c r="P297" s="185">
        <v>1</v>
      </c>
      <c r="Q297" s="260">
        <f t="shared" si="29"/>
        <v>9.5</v>
      </c>
      <c r="R297" s="247">
        <v>10</v>
      </c>
      <c r="S297" s="243">
        <v>34.020000000000003</v>
      </c>
      <c r="T297">
        <v>0</v>
      </c>
    </row>
    <row r="298" spans="1:20" ht="79.5" thickBot="1" x14ac:dyDescent="0.3">
      <c r="A298" s="137">
        <v>280</v>
      </c>
      <c r="B298" s="185" t="s">
        <v>597</v>
      </c>
      <c r="C298" s="185" t="s">
        <v>122</v>
      </c>
      <c r="D298" s="185" t="s">
        <v>164</v>
      </c>
      <c r="E298" s="185" t="s">
        <v>164</v>
      </c>
      <c r="F298" s="185">
        <v>6110309900</v>
      </c>
      <c r="G298" s="185" t="s">
        <v>131</v>
      </c>
      <c r="H298" s="185" t="s">
        <v>92</v>
      </c>
      <c r="I298" s="185">
        <v>3</v>
      </c>
      <c r="J298" s="141">
        <f t="shared" si="24"/>
        <v>8.24</v>
      </c>
      <c r="K298" s="141">
        <f t="shared" si="25"/>
        <v>24.72</v>
      </c>
      <c r="L298" s="200">
        <f t="shared" si="26"/>
        <v>0.90048543689320393</v>
      </c>
      <c r="M298" s="141">
        <f t="shared" si="27"/>
        <v>0.82</v>
      </c>
      <c r="N298" s="141">
        <f t="shared" si="28"/>
        <v>2.46</v>
      </c>
      <c r="O298" s="140" t="s">
        <v>194</v>
      </c>
      <c r="P298" s="185" t="s">
        <v>108</v>
      </c>
      <c r="Q298" s="260">
        <f t="shared" si="29"/>
        <v>0.95</v>
      </c>
      <c r="R298" s="247">
        <v>1</v>
      </c>
      <c r="S298" s="242">
        <v>26.02</v>
      </c>
      <c r="T298">
        <v>0</v>
      </c>
    </row>
    <row r="299" spans="1:20" ht="79.5" thickBot="1" x14ac:dyDescent="0.3">
      <c r="A299" s="137">
        <v>281</v>
      </c>
      <c r="B299" s="185" t="s">
        <v>588</v>
      </c>
      <c r="C299" s="185" t="s">
        <v>122</v>
      </c>
      <c r="D299" s="185" t="s">
        <v>164</v>
      </c>
      <c r="E299" s="185" t="s">
        <v>164</v>
      </c>
      <c r="F299" s="185">
        <v>6110309900</v>
      </c>
      <c r="G299" s="185" t="s">
        <v>131</v>
      </c>
      <c r="H299" s="185" t="s">
        <v>92</v>
      </c>
      <c r="I299" s="185">
        <v>1</v>
      </c>
      <c r="J299" s="141">
        <f t="shared" si="24"/>
        <v>12.49</v>
      </c>
      <c r="K299" s="141">
        <f t="shared" si="25"/>
        <v>12.49</v>
      </c>
      <c r="L299" s="200">
        <f t="shared" si="26"/>
        <v>0.89991993594875896</v>
      </c>
      <c r="M299" s="141">
        <f t="shared" si="27"/>
        <v>1.25</v>
      </c>
      <c r="N299" s="141">
        <f t="shared" si="28"/>
        <v>1.25</v>
      </c>
      <c r="O299" s="140" t="s">
        <v>194</v>
      </c>
      <c r="P299" s="185" t="s">
        <v>108</v>
      </c>
      <c r="Q299" s="260">
        <f t="shared" si="29"/>
        <v>0.48</v>
      </c>
      <c r="R299" s="247">
        <v>0.5</v>
      </c>
      <c r="S299" s="243">
        <v>26.02</v>
      </c>
      <c r="T299">
        <v>0</v>
      </c>
    </row>
    <row r="300" spans="1:20" ht="79.5" thickBot="1" x14ac:dyDescent="0.3">
      <c r="A300" s="137">
        <v>282</v>
      </c>
      <c r="B300" s="185" t="s">
        <v>597</v>
      </c>
      <c r="C300" s="185" t="s">
        <v>122</v>
      </c>
      <c r="D300" s="185" t="s">
        <v>164</v>
      </c>
      <c r="E300" s="185" t="s">
        <v>164</v>
      </c>
      <c r="F300" s="185">
        <v>6110309900</v>
      </c>
      <c r="G300" s="185" t="s">
        <v>131</v>
      </c>
      <c r="H300" s="185" t="s">
        <v>92</v>
      </c>
      <c r="I300" s="185">
        <v>2</v>
      </c>
      <c r="J300" s="141">
        <f t="shared" si="24"/>
        <v>6.25</v>
      </c>
      <c r="K300" s="141">
        <f t="shared" si="25"/>
        <v>12.5</v>
      </c>
      <c r="L300" s="200">
        <f t="shared" si="26"/>
        <v>0.8992</v>
      </c>
      <c r="M300" s="141">
        <f t="shared" si="27"/>
        <v>0.63</v>
      </c>
      <c r="N300" s="141">
        <f t="shared" si="28"/>
        <v>1.26</v>
      </c>
      <c r="O300" s="140" t="s">
        <v>194</v>
      </c>
      <c r="P300" s="185" t="s">
        <v>108</v>
      </c>
      <c r="Q300" s="260">
        <f t="shared" si="29"/>
        <v>0.48</v>
      </c>
      <c r="R300" s="247">
        <v>0.5</v>
      </c>
      <c r="S300" s="242">
        <v>26.02</v>
      </c>
      <c r="T300">
        <v>0</v>
      </c>
    </row>
    <row r="301" spans="1:20" ht="79.5" thickBot="1" x14ac:dyDescent="0.3">
      <c r="A301" s="137">
        <v>283</v>
      </c>
      <c r="B301" s="185" t="s">
        <v>597</v>
      </c>
      <c r="C301" s="185" t="s">
        <v>122</v>
      </c>
      <c r="D301" s="185" t="s">
        <v>164</v>
      </c>
      <c r="E301" s="185" t="s">
        <v>164</v>
      </c>
      <c r="F301" s="185">
        <v>6110309900</v>
      </c>
      <c r="G301" s="185" t="s">
        <v>131</v>
      </c>
      <c r="H301" s="185" t="s">
        <v>92</v>
      </c>
      <c r="I301" s="185">
        <v>2</v>
      </c>
      <c r="J301" s="141">
        <f t="shared" si="24"/>
        <v>12.36</v>
      </c>
      <c r="K301" s="141">
        <f t="shared" si="25"/>
        <v>24.72</v>
      </c>
      <c r="L301" s="200">
        <f t="shared" si="26"/>
        <v>0.89967637540453071</v>
      </c>
      <c r="M301" s="141">
        <f t="shared" si="27"/>
        <v>1.24</v>
      </c>
      <c r="N301" s="141">
        <f t="shared" si="28"/>
        <v>2.48</v>
      </c>
      <c r="O301" s="140" t="s">
        <v>194</v>
      </c>
      <c r="P301" s="185" t="s">
        <v>108</v>
      </c>
      <c r="Q301" s="260">
        <f t="shared" si="29"/>
        <v>0.95</v>
      </c>
      <c r="R301" s="247">
        <v>1</v>
      </c>
      <c r="S301" s="243">
        <v>26.02</v>
      </c>
      <c r="T301">
        <v>0</v>
      </c>
    </row>
    <row r="302" spans="1:20" ht="95.25" thickBot="1" x14ac:dyDescent="0.3">
      <c r="A302" s="137">
        <v>284</v>
      </c>
      <c r="B302" s="185" t="s">
        <v>556</v>
      </c>
      <c r="C302" s="185" t="s">
        <v>122</v>
      </c>
      <c r="D302" s="185" t="s">
        <v>164</v>
      </c>
      <c r="E302" s="185" t="s">
        <v>164</v>
      </c>
      <c r="F302" s="185">
        <v>6110309900</v>
      </c>
      <c r="G302" s="185" t="s">
        <v>131</v>
      </c>
      <c r="H302" s="185" t="s">
        <v>92</v>
      </c>
      <c r="I302" s="185">
        <v>10</v>
      </c>
      <c r="J302" s="141">
        <f t="shared" si="24"/>
        <v>7.42</v>
      </c>
      <c r="K302" s="141">
        <f t="shared" si="25"/>
        <v>74.2</v>
      </c>
      <c r="L302" s="200">
        <f t="shared" si="26"/>
        <v>0.90026954177897578</v>
      </c>
      <c r="M302" s="141">
        <f t="shared" si="27"/>
        <v>0.74</v>
      </c>
      <c r="N302" s="141">
        <f t="shared" si="28"/>
        <v>7.4</v>
      </c>
      <c r="O302" s="140" t="s">
        <v>194</v>
      </c>
      <c r="P302" s="185" t="s">
        <v>108</v>
      </c>
      <c r="Q302" s="260">
        <f t="shared" si="29"/>
        <v>2.85</v>
      </c>
      <c r="R302" s="247">
        <v>3</v>
      </c>
      <c r="S302" s="242">
        <v>26.02</v>
      </c>
      <c r="T302">
        <v>0</v>
      </c>
    </row>
    <row r="303" spans="1:20" ht="79.5" thickBot="1" x14ac:dyDescent="0.3">
      <c r="A303" s="137">
        <v>285</v>
      </c>
      <c r="B303" s="185" t="s">
        <v>562</v>
      </c>
      <c r="C303" s="185" t="s">
        <v>122</v>
      </c>
      <c r="D303" s="185" t="s">
        <v>114</v>
      </c>
      <c r="E303" s="185" t="s">
        <v>114</v>
      </c>
      <c r="F303" s="185">
        <v>6110309900</v>
      </c>
      <c r="G303" s="185" t="s">
        <v>132</v>
      </c>
      <c r="H303" s="185" t="s">
        <v>92</v>
      </c>
      <c r="I303" s="185">
        <v>2</v>
      </c>
      <c r="J303" s="141">
        <f t="shared" si="24"/>
        <v>8.17</v>
      </c>
      <c r="K303" s="141">
        <f t="shared" si="25"/>
        <v>16.34</v>
      </c>
      <c r="L303" s="200">
        <f t="shared" si="26"/>
        <v>0.89963280293757653</v>
      </c>
      <c r="M303" s="141">
        <f t="shared" si="27"/>
        <v>0.82</v>
      </c>
      <c r="N303" s="141">
        <f t="shared" si="28"/>
        <v>1.64</v>
      </c>
      <c r="O303" s="140" t="s">
        <v>194</v>
      </c>
      <c r="P303" s="185" t="s">
        <v>108</v>
      </c>
      <c r="Q303" s="260">
        <f t="shared" si="29"/>
        <v>0.48</v>
      </c>
      <c r="R303" s="247">
        <v>0.5</v>
      </c>
      <c r="S303" s="243">
        <v>34.020000000000003</v>
      </c>
      <c r="T303">
        <v>0</v>
      </c>
    </row>
    <row r="304" spans="1:20" ht="79.5" thickBot="1" x14ac:dyDescent="0.3">
      <c r="A304" s="137">
        <v>286</v>
      </c>
      <c r="B304" s="185" t="s">
        <v>608</v>
      </c>
      <c r="C304" s="185" t="s">
        <v>122</v>
      </c>
      <c r="D304" s="185" t="s">
        <v>114</v>
      </c>
      <c r="E304" s="185" t="s">
        <v>114</v>
      </c>
      <c r="F304" s="185">
        <v>6110309900</v>
      </c>
      <c r="G304" s="185" t="s">
        <v>132</v>
      </c>
      <c r="H304" s="185" t="s">
        <v>92</v>
      </c>
      <c r="I304" s="185">
        <v>4</v>
      </c>
      <c r="J304" s="141">
        <f t="shared" si="24"/>
        <v>16.16</v>
      </c>
      <c r="K304" s="141">
        <f t="shared" si="25"/>
        <v>64.64</v>
      </c>
      <c r="L304" s="200">
        <f t="shared" si="26"/>
        <v>0.89975247524752477</v>
      </c>
      <c r="M304" s="141">
        <f t="shared" si="27"/>
        <v>1.62</v>
      </c>
      <c r="N304" s="141">
        <f t="shared" si="28"/>
        <v>6.48</v>
      </c>
      <c r="O304" s="140" t="s">
        <v>194</v>
      </c>
      <c r="P304" s="185" t="s">
        <v>108</v>
      </c>
      <c r="Q304" s="260">
        <f t="shared" si="29"/>
        <v>1.9</v>
      </c>
      <c r="R304" s="247">
        <v>2</v>
      </c>
      <c r="S304" s="242">
        <v>34.020000000000003</v>
      </c>
      <c r="T304">
        <v>0</v>
      </c>
    </row>
    <row r="305" spans="1:20" ht="79.5" thickBot="1" x14ac:dyDescent="0.3">
      <c r="A305" s="137">
        <v>287</v>
      </c>
      <c r="B305" s="185" t="s">
        <v>609</v>
      </c>
      <c r="C305" s="185" t="s">
        <v>122</v>
      </c>
      <c r="D305" s="185" t="s">
        <v>114</v>
      </c>
      <c r="E305" s="185" t="s">
        <v>114</v>
      </c>
      <c r="F305" s="185">
        <v>6110309900</v>
      </c>
      <c r="G305" s="185" t="s">
        <v>132</v>
      </c>
      <c r="H305" s="185" t="s">
        <v>92</v>
      </c>
      <c r="I305" s="185">
        <v>1</v>
      </c>
      <c r="J305" s="141">
        <f t="shared" si="24"/>
        <v>16.330000000000002</v>
      </c>
      <c r="K305" s="141">
        <f t="shared" si="25"/>
        <v>16.329999999999998</v>
      </c>
      <c r="L305" s="200">
        <f t="shared" si="26"/>
        <v>0.90018371096142069</v>
      </c>
      <c r="M305" s="141">
        <f t="shared" si="27"/>
        <v>1.63</v>
      </c>
      <c r="N305" s="141">
        <f t="shared" si="28"/>
        <v>1.63</v>
      </c>
      <c r="O305" s="140" t="s">
        <v>194</v>
      </c>
      <c r="P305" s="185" t="s">
        <v>108</v>
      </c>
      <c r="Q305" s="260">
        <f t="shared" si="29"/>
        <v>0.48</v>
      </c>
      <c r="R305" s="247">
        <v>0.5</v>
      </c>
      <c r="S305" s="243">
        <v>34.020000000000003</v>
      </c>
      <c r="T305">
        <v>0</v>
      </c>
    </row>
    <row r="306" spans="1:20" ht="79.5" thickBot="1" x14ac:dyDescent="0.3">
      <c r="A306" s="137">
        <v>288</v>
      </c>
      <c r="B306" s="185" t="s">
        <v>606</v>
      </c>
      <c r="C306" s="185" t="s">
        <v>122</v>
      </c>
      <c r="D306" s="185" t="s">
        <v>114</v>
      </c>
      <c r="E306" s="185" t="s">
        <v>114</v>
      </c>
      <c r="F306" s="185">
        <v>6110309900</v>
      </c>
      <c r="G306" s="185" t="s">
        <v>132</v>
      </c>
      <c r="H306" s="185" t="s">
        <v>92</v>
      </c>
      <c r="I306" s="185">
        <v>1</v>
      </c>
      <c r="J306" s="141">
        <f t="shared" si="24"/>
        <v>16.330000000000002</v>
      </c>
      <c r="K306" s="141">
        <f t="shared" si="25"/>
        <v>16.329999999999998</v>
      </c>
      <c r="L306" s="200">
        <f t="shared" si="26"/>
        <v>0.90018371096142069</v>
      </c>
      <c r="M306" s="141">
        <f t="shared" si="27"/>
        <v>1.63</v>
      </c>
      <c r="N306" s="141">
        <f t="shared" si="28"/>
        <v>1.63</v>
      </c>
      <c r="O306" s="140" t="s">
        <v>194</v>
      </c>
      <c r="P306" s="185" t="s">
        <v>108</v>
      </c>
      <c r="Q306" s="260">
        <f t="shared" si="29"/>
        <v>0.48</v>
      </c>
      <c r="R306" s="247">
        <v>0.5</v>
      </c>
      <c r="S306" s="242">
        <v>34.020000000000003</v>
      </c>
      <c r="T306">
        <v>0</v>
      </c>
    </row>
    <row r="307" spans="1:20" ht="79.5" thickBot="1" x14ac:dyDescent="0.3">
      <c r="A307" s="137">
        <v>289</v>
      </c>
      <c r="B307" s="185" t="s">
        <v>564</v>
      </c>
      <c r="C307" s="185" t="s">
        <v>122</v>
      </c>
      <c r="D307" s="185" t="s">
        <v>114</v>
      </c>
      <c r="E307" s="185" t="s">
        <v>114</v>
      </c>
      <c r="F307" s="185">
        <v>6110309900</v>
      </c>
      <c r="G307" s="185" t="s">
        <v>132</v>
      </c>
      <c r="H307" s="185" t="s">
        <v>92</v>
      </c>
      <c r="I307" s="185">
        <v>2</v>
      </c>
      <c r="J307" s="141">
        <f t="shared" si="24"/>
        <v>8.17</v>
      </c>
      <c r="K307" s="141">
        <f t="shared" si="25"/>
        <v>16.34</v>
      </c>
      <c r="L307" s="200">
        <f t="shared" si="26"/>
        <v>0.89963280293757653</v>
      </c>
      <c r="M307" s="141">
        <f t="shared" si="27"/>
        <v>0.82</v>
      </c>
      <c r="N307" s="141">
        <f t="shared" si="28"/>
        <v>1.64</v>
      </c>
      <c r="O307" s="140" t="s">
        <v>194</v>
      </c>
      <c r="P307" s="185" t="s">
        <v>108</v>
      </c>
      <c r="Q307" s="260">
        <f t="shared" si="29"/>
        <v>0.48</v>
      </c>
      <c r="R307" s="247">
        <v>0.5</v>
      </c>
      <c r="S307" s="243">
        <v>34.020000000000003</v>
      </c>
      <c r="T307">
        <v>0</v>
      </c>
    </row>
    <row r="308" spans="1:20" ht="79.5" thickBot="1" x14ac:dyDescent="0.3">
      <c r="A308" s="137">
        <v>290</v>
      </c>
      <c r="B308" s="185" t="s">
        <v>562</v>
      </c>
      <c r="C308" s="185" t="s">
        <v>122</v>
      </c>
      <c r="D308" s="185" t="s">
        <v>169</v>
      </c>
      <c r="E308" s="185" t="s">
        <v>169</v>
      </c>
      <c r="F308" s="185">
        <v>6110309900</v>
      </c>
      <c r="G308" s="185" t="s">
        <v>132</v>
      </c>
      <c r="H308" s="185" t="s">
        <v>92</v>
      </c>
      <c r="I308" s="185">
        <v>3</v>
      </c>
      <c r="J308" s="141">
        <f t="shared" si="24"/>
        <v>10.78</v>
      </c>
      <c r="K308" s="141">
        <f t="shared" si="25"/>
        <v>32.340000000000003</v>
      </c>
      <c r="L308" s="200">
        <f t="shared" si="26"/>
        <v>0.8998144712430427</v>
      </c>
      <c r="M308" s="141">
        <f t="shared" si="27"/>
        <v>1.08</v>
      </c>
      <c r="N308" s="141">
        <f t="shared" si="28"/>
        <v>3.24</v>
      </c>
      <c r="O308" s="140" t="s">
        <v>194</v>
      </c>
      <c r="P308" s="185" t="s">
        <v>108</v>
      </c>
      <c r="Q308" s="260">
        <f t="shared" si="29"/>
        <v>0.95</v>
      </c>
      <c r="R308" s="247">
        <v>1</v>
      </c>
      <c r="S308" s="242">
        <v>34.020000000000003</v>
      </c>
      <c r="T308">
        <v>0</v>
      </c>
    </row>
    <row r="309" spans="1:20" ht="79.5" thickBot="1" x14ac:dyDescent="0.3">
      <c r="A309" s="137">
        <v>291</v>
      </c>
      <c r="B309" s="185" t="s">
        <v>562</v>
      </c>
      <c r="C309" s="185" t="s">
        <v>122</v>
      </c>
      <c r="D309" s="185" t="s">
        <v>164</v>
      </c>
      <c r="E309" s="185" t="s">
        <v>164</v>
      </c>
      <c r="F309" s="185">
        <v>6110309900</v>
      </c>
      <c r="G309" s="185" t="s">
        <v>131</v>
      </c>
      <c r="H309" s="185" t="s">
        <v>92</v>
      </c>
      <c r="I309" s="185">
        <v>7</v>
      </c>
      <c r="J309" s="141">
        <f t="shared" si="24"/>
        <v>10.6</v>
      </c>
      <c r="K309" s="141">
        <f t="shared" si="25"/>
        <v>74.2</v>
      </c>
      <c r="L309" s="200">
        <f t="shared" si="26"/>
        <v>0.9</v>
      </c>
      <c r="M309" s="141">
        <f t="shared" si="27"/>
        <v>1.06</v>
      </c>
      <c r="N309" s="141">
        <f t="shared" si="28"/>
        <v>7.42</v>
      </c>
      <c r="O309" s="140" t="s">
        <v>194</v>
      </c>
      <c r="P309" s="185" t="s">
        <v>108</v>
      </c>
      <c r="Q309" s="260">
        <f t="shared" si="29"/>
        <v>2.85</v>
      </c>
      <c r="R309" s="247">
        <v>3</v>
      </c>
      <c r="S309" s="243">
        <v>26.02</v>
      </c>
      <c r="T309">
        <v>0</v>
      </c>
    </row>
    <row r="310" spans="1:20" ht="79.5" thickBot="1" x14ac:dyDescent="0.3">
      <c r="A310" s="137">
        <v>292</v>
      </c>
      <c r="B310" s="185" t="s">
        <v>562</v>
      </c>
      <c r="C310" s="185" t="s">
        <v>122</v>
      </c>
      <c r="D310" s="185" t="s">
        <v>164</v>
      </c>
      <c r="E310" s="185" t="s">
        <v>164</v>
      </c>
      <c r="F310" s="185">
        <v>6110309900</v>
      </c>
      <c r="G310" s="185" t="s">
        <v>131</v>
      </c>
      <c r="H310" s="185" t="s">
        <v>92</v>
      </c>
      <c r="I310" s="185">
        <v>7</v>
      </c>
      <c r="J310" s="141">
        <f t="shared" si="24"/>
        <v>12.379999999999999</v>
      </c>
      <c r="K310" s="141">
        <f t="shared" si="25"/>
        <v>86.66</v>
      </c>
      <c r="L310" s="200">
        <f t="shared" si="26"/>
        <v>0.89983844911147015</v>
      </c>
      <c r="M310" s="141">
        <f t="shared" si="27"/>
        <v>1.24</v>
      </c>
      <c r="N310" s="141">
        <f t="shared" si="28"/>
        <v>8.68</v>
      </c>
      <c r="O310" s="140" t="s">
        <v>194</v>
      </c>
      <c r="P310" s="185" t="s">
        <v>108</v>
      </c>
      <c r="Q310" s="260">
        <f t="shared" si="29"/>
        <v>3.3299999999999996</v>
      </c>
      <c r="R310" s="247">
        <v>3.5</v>
      </c>
      <c r="S310" s="242">
        <v>26.02</v>
      </c>
      <c r="T310">
        <v>0</v>
      </c>
    </row>
    <row r="311" spans="1:20" ht="95.25" thickBot="1" x14ac:dyDescent="0.3">
      <c r="A311" s="137">
        <v>293</v>
      </c>
      <c r="B311" s="185" t="s">
        <v>610</v>
      </c>
      <c r="C311" s="185" t="s">
        <v>122</v>
      </c>
      <c r="D311" s="185" t="s">
        <v>169</v>
      </c>
      <c r="E311" s="185" t="s">
        <v>169</v>
      </c>
      <c r="F311" s="185">
        <v>6110309900</v>
      </c>
      <c r="G311" s="185" t="s">
        <v>132</v>
      </c>
      <c r="H311" s="185" t="s">
        <v>92</v>
      </c>
      <c r="I311" s="185">
        <v>4</v>
      </c>
      <c r="J311" s="141">
        <f t="shared" si="24"/>
        <v>8.08</v>
      </c>
      <c r="K311" s="141">
        <f t="shared" si="25"/>
        <v>32.32</v>
      </c>
      <c r="L311" s="200">
        <f t="shared" si="26"/>
        <v>0.89975247524752477</v>
      </c>
      <c r="M311" s="141">
        <f t="shared" si="27"/>
        <v>0.81</v>
      </c>
      <c r="N311" s="141">
        <f t="shared" si="28"/>
        <v>3.24</v>
      </c>
      <c r="O311" s="140" t="s">
        <v>194</v>
      </c>
      <c r="P311" s="185" t="s">
        <v>108</v>
      </c>
      <c r="Q311" s="260">
        <f t="shared" si="29"/>
        <v>0.95</v>
      </c>
      <c r="R311" s="247">
        <v>1</v>
      </c>
      <c r="S311" s="243">
        <v>34.020000000000003</v>
      </c>
      <c r="T311">
        <v>0</v>
      </c>
    </row>
    <row r="312" spans="1:20" ht="111" thickBot="1" x14ac:dyDescent="0.3">
      <c r="A312" s="137">
        <v>294</v>
      </c>
      <c r="B312" s="185" t="s">
        <v>611</v>
      </c>
      <c r="C312" s="185" t="s">
        <v>122</v>
      </c>
      <c r="D312" s="185" t="s">
        <v>164</v>
      </c>
      <c r="E312" s="185" t="s">
        <v>164</v>
      </c>
      <c r="F312" s="185">
        <v>6110309900</v>
      </c>
      <c r="G312" s="185" t="s">
        <v>131</v>
      </c>
      <c r="H312" s="185" t="s">
        <v>92</v>
      </c>
      <c r="I312" s="185">
        <v>21</v>
      </c>
      <c r="J312" s="141">
        <f t="shared" ref="J312:J375" si="30">ROUNDUP(S312*Q312/I312,2)</f>
        <v>7.0699999999999994</v>
      </c>
      <c r="K312" s="141">
        <f t="shared" si="25"/>
        <v>148.47</v>
      </c>
      <c r="L312" s="200">
        <f t="shared" si="26"/>
        <v>0.89957567185289955</v>
      </c>
      <c r="M312" s="141">
        <f t="shared" si="27"/>
        <v>0.71</v>
      </c>
      <c r="N312" s="141">
        <f t="shared" si="28"/>
        <v>14.91</v>
      </c>
      <c r="O312" s="140" t="s">
        <v>194</v>
      </c>
      <c r="P312" s="185" t="s">
        <v>108</v>
      </c>
      <c r="Q312" s="260">
        <f t="shared" si="29"/>
        <v>5.7</v>
      </c>
      <c r="R312" s="247">
        <v>6</v>
      </c>
      <c r="S312" s="242">
        <v>26.02</v>
      </c>
      <c r="T312">
        <v>0</v>
      </c>
    </row>
    <row r="313" spans="1:20" ht="95.25" thickBot="1" x14ac:dyDescent="0.3">
      <c r="A313" s="137">
        <v>295</v>
      </c>
      <c r="B313" s="185" t="s">
        <v>612</v>
      </c>
      <c r="C313" s="185" t="s">
        <v>122</v>
      </c>
      <c r="D313" s="185" t="s">
        <v>169</v>
      </c>
      <c r="E313" s="185" t="s">
        <v>169</v>
      </c>
      <c r="F313" s="185">
        <v>6110309900</v>
      </c>
      <c r="G313" s="185" t="s">
        <v>132</v>
      </c>
      <c r="H313" s="185" t="s">
        <v>92</v>
      </c>
      <c r="I313" s="185">
        <v>10</v>
      </c>
      <c r="J313" s="141">
        <f t="shared" si="30"/>
        <v>9.6999999999999993</v>
      </c>
      <c r="K313" s="141">
        <f t="shared" si="25"/>
        <v>97</v>
      </c>
      <c r="L313" s="200">
        <f t="shared" si="26"/>
        <v>0.9</v>
      </c>
      <c r="M313" s="141">
        <f t="shared" si="27"/>
        <v>0.97</v>
      </c>
      <c r="N313" s="141">
        <f t="shared" si="28"/>
        <v>9.6999999999999993</v>
      </c>
      <c r="O313" s="140" t="s">
        <v>194</v>
      </c>
      <c r="P313" s="185" t="s">
        <v>108</v>
      </c>
      <c r="Q313" s="260">
        <f t="shared" si="29"/>
        <v>2.85</v>
      </c>
      <c r="R313" s="247">
        <v>3</v>
      </c>
      <c r="S313" s="243">
        <v>34.020000000000003</v>
      </c>
      <c r="T313">
        <v>0</v>
      </c>
    </row>
    <row r="314" spans="1:20" ht="95.25" thickBot="1" x14ac:dyDescent="0.3">
      <c r="A314" s="137">
        <v>296</v>
      </c>
      <c r="B314" s="185" t="s">
        <v>613</v>
      </c>
      <c r="C314" s="185" t="s">
        <v>122</v>
      </c>
      <c r="D314" s="185" t="s">
        <v>169</v>
      </c>
      <c r="E314" s="185" t="s">
        <v>169</v>
      </c>
      <c r="F314" s="185">
        <v>6110309900</v>
      </c>
      <c r="G314" s="185" t="s">
        <v>132</v>
      </c>
      <c r="H314" s="185" t="s">
        <v>92</v>
      </c>
      <c r="I314" s="185">
        <v>22</v>
      </c>
      <c r="J314" s="141">
        <f t="shared" si="30"/>
        <v>8.82</v>
      </c>
      <c r="K314" s="141">
        <f t="shared" si="25"/>
        <v>194.04</v>
      </c>
      <c r="L314" s="200">
        <f t="shared" si="26"/>
        <v>0.90022675736961455</v>
      </c>
      <c r="M314" s="141">
        <f t="shared" si="27"/>
        <v>0.88</v>
      </c>
      <c r="N314" s="141">
        <f t="shared" si="28"/>
        <v>19.36</v>
      </c>
      <c r="O314" s="140" t="s">
        <v>194</v>
      </c>
      <c r="P314" s="185" t="s">
        <v>108</v>
      </c>
      <c r="Q314" s="260">
        <f t="shared" si="29"/>
        <v>5.7</v>
      </c>
      <c r="R314" s="247">
        <v>6</v>
      </c>
      <c r="S314" s="242">
        <v>34.020000000000003</v>
      </c>
      <c r="T314">
        <v>0</v>
      </c>
    </row>
    <row r="315" spans="1:20" ht="95.25" thickBot="1" x14ac:dyDescent="0.3">
      <c r="A315" s="137">
        <v>297</v>
      </c>
      <c r="B315" s="185" t="s">
        <v>573</v>
      </c>
      <c r="C315" s="185" t="s">
        <v>122</v>
      </c>
      <c r="D315" s="185" t="s">
        <v>169</v>
      </c>
      <c r="E315" s="185" t="s">
        <v>169</v>
      </c>
      <c r="F315" s="185">
        <v>6110309900</v>
      </c>
      <c r="G315" s="185" t="s">
        <v>132</v>
      </c>
      <c r="H315" s="185" t="s">
        <v>92</v>
      </c>
      <c r="I315" s="185">
        <v>5</v>
      </c>
      <c r="J315" s="141">
        <f t="shared" si="30"/>
        <v>6.47</v>
      </c>
      <c r="K315" s="141">
        <f t="shared" si="25"/>
        <v>32.35</v>
      </c>
      <c r="L315" s="200">
        <f t="shared" si="26"/>
        <v>0.89953632148377127</v>
      </c>
      <c r="M315" s="141">
        <f t="shared" si="27"/>
        <v>0.65</v>
      </c>
      <c r="N315" s="141">
        <f t="shared" si="28"/>
        <v>3.25</v>
      </c>
      <c r="O315" s="140" t="s">
        <v>194</v>
      </c>
      <c r="P315" s="185" t="s">
        <v>108</v>
      </c>
      <c r="Q315" s="260">
        <f t="shared" si="29"/>
        <v>0.95</v>
      </c>
      <c r="R315" s="247">
        <v>1</v>
      </c>
      <c r="S315" s="243">
        <v>34.020000000000003</v>
      </c>
      <c r="T315">
        <v>0</v>
      </c>
    </row>
    <row r="316" spans="1:20" ht="95.25" thickBot="1" x14ac:dyDescent="0.3">
      <c r="A316" s="137">
        <v>298</v>
      </c>
      <c r="B316" s="185" t="s">
        <v>573</v>
      </c>
      <c r="C316" s="185" t="s">
        <v>122</v>
      </c>
      <c r="D316" s="185" t="s">
        <v>169</v>
      </c>
      <c r="E316" s="185" t="s">
        <v>169</v>
      </c>
      <c r="F316" s="185">
        <v>6110309900</v>
      </c>
      <c r="G316" s="185" t="s">
        <v>132</v>
      </c>
      <c r="H316" s="185" t="s">
        <v>92</v>
      </c>
      <c r="I316" s="185">
        <v>18</v>
      </c>
      <c r="J316" s="141">
        <f t="shared" si="30"/>
        <v>10.78</v>
      </c>
      <c r="K316" s="141">
        <f t="shared" si="25"/>
        <v>194.04</v>
      </c>
      <c r="L316" s="200">
        <f t="shared" si="26"/>
        <v>0.8998144712430427</v>
      </c>
      <c r="M316" s="141">
        <f t="shared" si="27"/>
        <v>1.08</v>
      </c>
      <c r="N316" s="141">
        <f t="shared" si="28"/>
        <v>19.440000000000001</v>
      </c>
      <c r="O316" s="140" t="s">
        <v>194</v>
      </c>
      <c r="P316" s="185" t="s">
        <v>108</v>
      </c>
      <c r="Q316" s="260">
        <f t="shared" si="29"/>
        <v>5.7</v>
      </c>
      <c r="R316" s="247">
        <v>6</v>
      </c>
      <c r="S316" s="242">
        <v>34.020000000000003</v>
      </c>
      <c r="T316">
        <v>0</v>
      </c>
    </row>
    <row r="317" spans="1:20" ht="79.5" thickBot="1" x14ac:dyDescent="0.3">
      <c r="A317" s="137">
        <v>299</v>
      </c>
      <c r="B317" s="185" t="s">
        <v>597</v>
      </c>
      <c r="C317" s="185" t="s">
        <v>122</v>
      </c>
      <c r="D317" s="185" t="s">
        <v>164</v>
      </c>
      <c r="E317" s="185" t="s">
        <v>164</v>
      </c>
      <c r="F317" s="185">
        <v>6110309900</v>
      </c>
      <c r="G317" s="185" t="s">
        <v>131</v>
      </c>
      <c r="H317" s="185" t="s">
        <v>92</v>
      </c>
      <c r="I317" s="185">
        <v>5</v>
      </c>
      <c r="J317" s="141">
        <f t="shared" si="30"/>
        <v>9.89</v>
      </c>
      <c r="K317" s="141">
        <f t="shared" si="25"/>
        <v>49.45</v>
      </c>
      <c r="L317" s="200">
        <f t="shared" si="26"/>
        <v>0.8998988877654196</v>
      </c>
      <c r="M317" s="141">
        <f t="shared" si="27"/>
        <v>0.99</v>
      </c>
      <c r="N317" s="141">
        <f t="shared" si="28"/>
        <v>4.95</v>
      </c>
      <c r="O317" s="140" t="s">
        <v>194</v>
      </c>
      <c r="P317" s="185" t="s">
        <v>108</v>
      </c>
      <c r="Q317" s="260">
        <f t="shared" si="29"/>
        <v>1.9</v>
      </c>
      <c r="R317" s="247">
        <v>2</v>
      </c>
      <c r="S317" s="243">
        <v>26.02</v>
      </c>
      <c r="T317">
        <v>0</v>
      </c>
    </row>
    <row r="318" spans="1:20" ht="95.25" thickBot="1" x14ac:dyDescent="0.3">
      <c r="A318" s="137">
        <v>300</v>
      </c>
      <c r="B318" s="185" t="s">
        <v>573</v>
      </c>
      <c r="C318" s="185" t="s">
        <v>122</v>
      </c>
      <c r="D318" s="185" t="s">
        <v>164</v>
      </c>
      <c r="E318" s="185" t="s">
        <v>164</v>
      </c>
      <c r="F318" s="185">
        <v>6110309900</v>
      </c>
      <c r="G318" s="185" t="s">
        <v>131</v>
      </c>
      <c r="H318" s="185" t="s">
        <v>92</v>
      </c>
      <c r="I318" s="185">
        <v>13</v>
      </c>
      <c r="J318" s="141">
        <f t="shared" si="30"/>
        <v>23.78</v>
      </c>
      <c r="K318" s="141">
        <f t="shared" si="25"/>
        <v>309.14</v>
      </c>
      <c r="L318" s="200">
        <f t="shared" si="26"/>
        <v>0.8999158957106812</v>
      </c>
      <c r="M318" s="141">
        <f t="shared" si="27"/>
        <v>2.38</v>
      </c>
      <c r="N318" s="141">
        <f t="shared" si="28"/>
        <v>30.94</v>
      </c>
      <c r="O318" s="140" t="s">
        <v>194</v>
      </c>
      <c r="P318" s="185" t="s">
        <v>108</v>
      </c>
      <c r="Q318" s="260">
        <f t="shared" si="29"/>
        <v>11.879999999999999</v>
      </c>
      <c r="R318" s="247">
        <v>12.5</v>
      </c>
      <c r="S318" s="242">
        <v>26.02</v>
      </c>
      <c r="T318">
        <v>0</v>
      </c>
    </row>
    <row r="319" spans="1:20" ht="95.25" thickBot="1" x14ac:dyDescent="0.3">
      <c r="A319" s="137">
        <v>301</v>
      </c>
      <c r="B319" s="185" t="s">
        <v>573</v>
      </c>
      <c r="C319" s="185" t="s">
        <v>122</v>
      </c>
      <c r="D319" s="185" t="s">
        <v>164</v>
      </c>
      <c r="E319" s="185" t="s">
        <v>164</v>
      </c>
      <c r="F319" s="185">
        <v>6110309900</v>
      </c>
      <c r="G319" s="185" t="s">
        <v>131</v>
      </c>
      <c r="H319" s="185" t="s">
        <v>92</v>
      </c>
      <c r="I319" s="185">
        <v>15</v>
      </c>
      <c r="J319" s="141">
        <f t="shared" si="30"/>
        <v>11.54</v>
      </c>
      <c r="K319" s="141">
        <f t="shared" si="25"/>
        <v>173.1</v>
      </c>
      <c r="L319" s="200">
        <f t="shared" si="26"/>
        <v>0.90034662045060654</v>
      </c>
      <c r="M319" s="141">
        <f t="shared" si="27"/>
        <v>1.1499999999999999</v>
      </c>
      <c r="N319" s="141">
        <f t="shared" si="28"/>
        <v>17.25</v>
      </c>
      <c r="O319" s="140" t="s">
        <v>194</v>
      </c>
      <c r="P319" s="185" t="s">
        <v>108</v>
      </c>
      <c r="Q319" s="260">
        <f t="shared" si="29"/>
        <v>6.65</v>
      </c>
      <c r="R319" s="247">
        <v>7</v>
      </c>
      <c r="S319" s="243">
        <v>26.02</v>
      </c>
      <c r="T319">
        <v>0</v>
      </c>
    </row>
    <row r="320" spans="1:20" ht="95.25" thickBot="1" x14ac:dyDescent="0.3">
      <c r="A320" s="137">
        <v>302</v>
      </c>
      <c r="B320" s="185" t="s">
        <v>614</v>
      </c>
      <c r="C320" s="185" t="s">
        <v>122</v>
      </c>
      <c r="D320" s="185" t="s">
        <v>169</v>
      </c>
      <c r="E320" s="185" t="s">
        <v>169</v>
      </c>
      <c r="F320" s="185">
        <v>6110309900</v>
      </c>
      <c r="G320" s="185" t="s">
        <v>132</v>
      </c>
      <c r="H320" s="185" t="s">
        <v>92</v>
      </c>
      <c r="I320" s="185">
        <v>8</v>
      </c>
      <c r="J320" s="141">
        <f t="shared" si="30"/>
        <v>12.12</v>
      </c>
      <c r="K320" s="141">
        <f t="shared" si="25"/>
        <v>96.96</v>
      </c>
      <c r="L320" s="200">
        <f t="shared" si="26"/>
        <v>0.90016501650165015</v>
      </c>
      <c r="M320" s="141">
        <f t="shared" si="27"/>
        <v>1.21</v>
      </c>
      <c r="N320" s="141">
        <f t="shared" si="28"/>
        <v>9.68</v>
      </c>
      <c r="O320" s="140" t="s">
        <v>194</v>
      </c>
      <c r="P320" s="185" t="s">
        <v>108</v>
      </c>
      <c r="Q320" s="260">
        <f t="shared" si="29"/>
        <v>2.85</v>
      </c>
      <c r="R320" s="247">
        <v>3</v>
      </c>
      <c r="S320" s="242">
        <v>34.020000000000003</v>
      </c>
      <c r="T320">
        <v>0</v>
      </c>
    </row>
    <row r="321" spans="1:20" ht="95.25" thickBot="1" x14ac:dyDescent="0.3">
      <c r="A321" s="137">
        <v>303</v>
      </c>
      <c r="B321" s="185" t="s">
        <v>615</v>
      </c>
      <c r="C321" s="185" t="s">
        <v>122</v>
      </c>
      <c r="D321" s="185" t="s">
        <v>164</v>
      </c>
      <c r="E321" s="185" t="s">
        <v>164</v>
      </c>
      <c r="F321" s="185">
        <v>6110309900</v>
      </c>
      <c r="G321" s="185" t="s">
        <v>131</v>
      </c>
      <c r="H321" s="185" t="s">
        <v>92</v>
      </c>
      <c r="I321" s="185">
        <v>10</v>
      </c>
      <c r="J321" s="141">
        <f t="shared" si="30"/>
        <v>7.42</v>
      </c>
      <c r="K321" s="141">
        <f t="shared" si="25"/>
        <v>74.2</v>
      </c>
      <c r="L321" s="200">
        <f t="shared" si="26"/>
        <v>0.90026954177897578</v>
      </c>
      <c r="M321" s="141">
        <f t="shared" si="27"/>
        <v>0.74</v>
      </c>
      <c r="N321" s="141">
        <f t="shared" si="28"/>
        <v>7.4</v>
      </c>
      <c r="O321" s="140" t="s">
        <v>194</v>
      </c>
      <c r="P321" s="185" t="s">
        <v>108</v>
      </c>
      <c r="Q321" s="260">
        <f t="shared" si="29"/>
        <v>2.85</v>
      </c>
      <c r="R321" s="247">
        <v>3</v>
      </c>
      <c r="S321" s="243">
        <v>26.02</v>
      </c>
      <c r="T321">
        <v>0</v>
      </c>
    </row>
    <row r="322" spans="1:20" ht="95.25" thickBot="1" x14ac:dyDescent="0.3">
      <c r="A322" s="137">
        <v>304</v>
      </c>
      <c r="B322" s="185" t="s">
        <v>616</v>
      </c>
      <c r="C322" s="185" t="s">
        <v>122</v>
      </c>
      <c r="D322" s="185" t="s">
        <v>164</v>
      </c>
      <c r="E322" s="185" t="s">
        <v>164</v>
      </c>
      <c r="F322" s="185">
        <v>6110309900</v>
      </c>
      <c r="G322" s="185" t="s">
        <v>131</v>
      </c>
      <c r="H322" s="185" t="s">
        <v>92</v>
      </c>
      <c r="I322" s="185">
        <v>35</v>
      </c>
      <c r="J322" s="141">
        <f t="shared" si="30"/>
        <v>7.63</v>
      </c>
      <c r="K322" s="141">
        <f t="shared" si="25"/>
        <v>267.05</v>
      </c>
      <c r="L322" s="200">
        <f t="shared" si="26"/>
        <v>0.90039318479685448</v>
      </c>
      <c r="M322" s="141">
        <f t="shared" si="27"/>
        <v>0.76</v>
      </c>
      <c r="N322" s="141">
        <f t="shared" si="28"/>
        <v>26.6</v>
      </c>
      <c r="O322" s="140" t="s">
        <v>194</v>
      </c>
      <c r="P322" s="185">
        <v>1</v>
      </c>
      <c r="Q322" s="260">
        <f t="shared" si="29"/>
        <v>10.26</v>
      </c>
      <c r="R322" s="247">
        <v>10.8</v>
      </c>
      <c r="S322" s="242">
        <v>26.02</v>
      </c>
      <c r="T322">
        <v>0</v>
      </c>
    </row>
    <row r="323" spans="1:20" ht="79.5" thickBot="1" x14ac:dyDescent="0.3">
      <c r="A323" s="137">
        <v>305</v>
      </c>
      <c r="B323" s="185" t="s">
        <v>562</v>
      </c>
      <c r="C323" s="185" t="s">
        <v>122</v>
      </c>
      <c r="D323" s="185" t="s">
        <v>936</v>
      </c>
      <c r="E323" s="185" t="s">
        <v>936</v>
      </c>
      <c r="F323" s="185">
        <v>6110309900</v>
      </c>
      <c r="G323" s="185" t="s">
        <v>131</v>
      </c>
      <c r="H323" s="185" t="s">
        <v>92</v>
      </c>
      <c r="I323" s="185">
        <v>71</v>
      </c>
      <c r="J323" s="141">
        <f t="shared" si="30"/>
        <v>6.66</v>
      </c>
      <c r="K323" s="141">
        <f t="shared" si="25"/>
        <v>472.86</v>
      </c>
      <c r="L323" s="200">
        <f t="shared" si="26"/>
        <v>0.89939939939939939</v>
      </c>
      <c r="M323" s="141">
        <f t="shared" si="27"/>
        <v>0.67</v>
      </c>
      <c r="N323" s="141">
        <f t="shared" si="28"/>
        <v>47.57</v>
      </c>
      <c r="O323" s="140" t="s">
        <v>194</v>
      </c>
      <c r="P323" s="185">
        <v>1</v>
      </c>
      <c r="Q323" s="260">
        <f t="shared" si="29"/>
        <v>18.150000000000002</v>
      </c>
      <c r="R323" s="247">
        <v>19.100000000000001</v>
      </c>
      <c r="S323" s="243">
        <v>26.02</v>
      </c>
      <c r="T323">
        <v>0</v>
      </c>
    </row>
    <row r="324" spans="1:20" ht="79.5" thickBot="1" x14ac:dyDescent="0.3">
      <c r="A324" s="137">
        <v>306</v>
      </c>
      <c r="B324" s="185" t="s">
        <v>562</v>
      </c>
      <c r="C324" s="185" t="s">
        <v>122</v>
      </c>
      <c r="D324" s="185" t="s">
        <v>936</v>
      </c>
      <c r="E324" s="185" t="s">
        <v>936</v>
      </c>
      <c r="F324" s="185">
        <v>6110309900</v>
      </c>
      <c r="G324" s="185" t="s">
        <v>131</v>
      </c>
      <c r="H324" s="185" t="s">
        <v>92</v>
      </c>
      <c r="I324" s="185">
        <v>94</v>
      </c>
      <c r="J324" s="141">
        <f t="shared" si="30"/>
        <v>6.66</v>
      </c>
      <c r="K324" s="141">
        <f t="shared" si="25"/>
        <v>626.04</v>
      </c>
      <c r="L324" s="200">
        <f t="shared" si="26"/>
        <v>0.89939939939939939</v>
      </c>
      <c r="M324" s="141">
        <f t="shared" si="27"/>
        <v>0.67</v>
      </c>
      <c r="N324" s="141">
        <f t="shared" si="28"/>
        <v>62.98</v>
      </c>
      <c r="O324" s="140" t="s">
        <v>194</v>
      </c>
      <c r="P324" s="185">
        <v>1</v>
      </c>
      <c r="Q324" s="260">
        <f t="shared" si="29"/>
        <v>24.040000000000003</v>
      </c>
      <c r="R324" s="247">
        <v>25.3</v>
      </c>
      <c r="S324" s="242">
        <v>26.02</v>
      </c>
      <c r="T324">
        <v>0</v>
      </c>
    </row>
    <row r="325" spans="1:20" ht="79.5" thickBot="1" x14ac:dyDescent="0.3">
      <c r="A325" s="137">
        <v>307</v>
      </c>
      <c r="B325" s="185" t="s">
        <v>562</v>
      </c>
      <c r="C325" s="185" t="s">
        <v>122</v>
      </c>
      <c r="D325" s="185" t="s">
        <v>936</v>
      </c>
      <c r="E325" s="185" t="s">
        <v>936</v>
      </c>
      <c r="F325" s="185">
        <v>6110309900</v>
      </c>
      <c r="G325" s="185" t="s">
        <v>131</v>
      </c>
      <c r="H325" s="185" t="s">
        <v>92</v>
      </c>
      <c r="I325" s="185">
        <v>107</v>
      </c>
      <c r="J325" s="141">
        <f t="shared" si="30"/>
        <v>6.7</v>
      </c>
      <c r="K325" s="141">
        <f t="shared" si="25"/>
        <v>716.9</v>
      </c>
      <c r="L325" s="200">
        <f t="shared" si="26"/>
        <v>0.9</v>
      </c>
      <c r="M325" s="141">
        <f t="shared" si="27"/>
        <v>0.67</v>
      </c>
      <c r="N325" s="141">
        <f t="shared" si="28"/>
        <v>71.69</v>
      </c>
      <c r="O325" s="140" t="s">
        <v>194</v>
      </c>
      <c r="P325" s="185">
        <v>1</v>
      </c>
      <c r="Q325" s="260">
        <f t="shared" si="29"/>
        <v>27.55</v>
      </c>
      <c r="R325" s="247">
        <v>29</v>
      </c>
      <c r="S325" s="243">
        <v>26.02</v>
      </c>
      <c r="T325">
        <v>0</v>
      </c>
    </row>
    <row r="326" spans="1:20" ht="79.5" thickBot="1" x14ac:dyDescent="0.3">
      <c r="A326" s="137">
        <v>308</v>
      </c>
      <c r="B326" s="185" t="s">
        <v>562</v>
      </c>
      <c r="C326" s="185" t="s">
        <v>122</v>
      </c>
      <c r="D326" s="185" t="s">
        <v>936</v>
      </c>
      <c r="E326" s="185" t="s">
        <v>936</v>
      </c>
      <c r="F326" s="185">
        <v>6110309900</v>
      </c>
      <c r="G326" s="185" t="s">
        <v>131</v>
      </c>
      <c r="H326" s="185" t="s">
        <v>92</v>
      </c>
      <c r="I326" s="185">
        <v>130</v>
      </c>
      <c r="J326" s="141">
        <f t="shared" si="30"/>
        <v>6.68</v>
      </c>
      <c r="K326" s="141">
        <f t="shared" si="25"/>
        <v>868.4</v>
      </c>
      <c r="L326" s="200">
        <f t="shared" si="26"/>
        <v>0.89970059880239517</v>
      </c>
      <c r="M326" s="141">
        <f t="shared" si="27"/>
        <v>0.67</v>
      </c>
      <c r="N326" s="141">
        <f t="shared" si="28"/>
        <v>87.1</v>
      </c>
      <c r="O326" s="140" t="s">
        <v>194</v>
      </c>
      <c r="P326" s="185">
        <v>2</v>
      </c>
      <c r="Q326" s="260">
        <f t="shared" si="29"/>
        <v>33.35</v>
      </c>
      <c r="R326" s="247">
        <v>35.1</v>
      </c>
      <c r="S326" s="242">
        <v>26.02</v>
      </c>
      <c r="T326">
        <v>0</v>
      </c>
    </row>
    <row r="327" spans="1:20" ht="79.5" thickBot="1" x14ac:dyDescent="0.3">
      <c r="A327" s="137">
        <v>309</v>
      </c>
      <c r="B327" s="185" t="s">
        <v>562</v>
      </c>
      <c r="C327" s="185" t="s">
        <v>122</v>
      </c>
      <c r="D327" s="185" t="s">
        <v>936</v>
      </c>
      <c r="E327" s="185" t="s">
        <v>936</v>
      </c>
      <c r="F327" s="185">
        <v>6110309900</v>
      </c>
      <c r="G327" s="185" t="s">
        <v>131</v>
      </c>
      <c r="H327" s="185" t="s">
        <v>92</v>
      </c>
      <c r="I327" s="185">
        <v>133</v>
      </c>
      <c r="J327" s="141">
        <f t="shared" si="30"/>
        <v>6.7</v>
      </c>
      <c r="K327" s="141">
        <f t="shared" si="25"/>
        <v>891.1</v>
      </c>
      <c r="L327" s="200">
        <f t="shared" si="26"/>
        <v>0.9</v>
      </c>
      <c r="M327" s="141">
        <f t="shared" si="27"/>
        <v>0.67</v>
      </c>
      <c r="N327" s="141">
        <f t="shared" si="28"/>
        <v>89.11</v>
      </c>
      <c r="O327" s="140" t="s">
        <v>194</v>
      </c>
      <c r="P327" s="185">
        <v>2</v>
      </c>
      <c r="Q327" s="260">
        <f t="shared" si="29"/>
        <v>34.200000000000003</v>
      </c>
      <c r="R327" s="247">
        <v>36</v>
      </c>
      <c r="S327" s="243">
        <v>26.02</v>
      </c>
      <c r="T327">
        <v>0</v>
      </c>
    </row>
    <row r="328" spans="1:20" ht="79.5" thickBot="1" x14ac:dyDescent="0.3">
      <c r="A328" s="137">
        <v>310</v>
      </c>
      <c r="B328" s="185" t="s">
        <v>617</v>
      </c>
      <c r="C328" s="185" t="s">
        <v>122</v>
      </c>
      <c r="D328" s="185" t="s">
        <v>936</v>
      </c>
      <c r="E328" s="185" t="s">
        <v>936</v>
      </c>
      <c r="F328" s="185">
        <v>6110309900</v>
      </c>
      <c r="G328" s="185" t="s">
        <v>131</v>
      </c>
      <c r="H328" s="185" t="s">
        <v>92</v>
      </c>
      <c r="I328" s="185">
        <v>6</v>
      </c>
      <c r="J328" s="141">
        <f t="shared" si="30"/>
        <v>8.24</v>
      </c>
      <c r="K328" s="141">
        <f t="shared" si="25"/>
        <v>49.44</v>
      </c>
      <c r="L328" s="200">
        <f t="shared" si="26"/>
        <v>0.90048543689320393</v>
      </c>
      <c r="M328" s="141">
        <f t="shared" si="27"/>
        <v>0.82</v>
      </c>
      <c r="N328" s="141">
        <f t="shared" si="28"/>
        <v>4.92</v>
      </c>
      <c r="O328" s="140" t="s">
        <v>194</v>
      </c>
      <c r="P328" s="185" t="s">
        <v>108</v>
      </c>
      <c r="Q328" s="260">
        <f t="shared" si="29"/>
        <v>1.9</v>
      </c>
      <c r="R328" s="247">
        <v>2</v>
      </c>
      <c r="S328" s="242">
        <v>26.02</v>
      </c>
      <c r="T328">
        <v>0</v>
      </c>
    </row>
    <row r="329" spans="1:20" ht="79.5" thickBot="1" x14ac:dyDescent="0.3">
      <c r="A329" s="137">
        <v>311</v>
      </c>
      <c r="B329" s="185" t="s">
        <v>597</v>
      </c>
      <c r="C329" s="185" t="s">
        <v>122</v>
      </c>
      <c r="D329" s="185" t="s">
        <v>936</v>
      </c>
      <c r="E329" s="185" t="s">
        <v>936</v>
      </c>
      <c r="F329" s="185">
        <v>6110309900</v>
      </c>
      <c r="G329" s="185" t="s">
        <v>131</v>
      </c>
      <c r="H329" s="185" t="s">
        <v>92</v>
      </c>
      <c r="I329" s="185">
        <v>10</v>
      </c>
      <c r="J329" s="141">
        <f t="shared" si="30"/>
        <v>7.42</v>
      </c>
      <c r="K329" s="141">
        <f t="shared" si="25"/>
        <v>74.2</v>
      </c>
      <c r="L329" s="200">
        <f t="shared" si="26"/>
        <v>0.90026954177897578</v>
      </c>
      <c r="M329" s="141">
        <f t="shared" si="27"/>
        <v>0.74</v>
      </c>
      <c r="N329" s="141">
        <f t="shared" si="28"/>
        <v>7.4</v>
      </c>
      <c r="O329" s="140" t="s">
        <v>194</v>
      </c>
      <c r="P329" s="185" t="s">
        <v>108</v>
      </c>
      <c r="Q329" s="260">
        <f t="shared" si="29"/>
        <v>2.85</v>
      </c>
      <c r="R329" s="247">
        <v>3</v>
      </c>
      <c r="S329" s="243">
        <v>26.02</v>
      </c>
      <c r="T329">
        <v>0</v>
      </c>
    </row>
    <row r="330" spans="1:20" ht="79.5" thickBot="1" x14ac:dyDescent="0.3">
      <c r="A330" s="137">
        <v>312</v>
      </c>
      <c r="B330" s="185" t="s">
        <v>597</v>
      </c>
      <c r="C330" s="185" t="s">
        <v>122</v>
      </c>
      <c r="D330" s="185" t="s">
        <v>169</v>
      </c>
      <c r="E330" s="185" t="s">
        <v>169</v>
      </c>
      <c r="F330" s="185">
        <v>6110309900</v>
      </c>
      <c r="G330" s="185" t="s">
        <v>132</v>
      </c>
      <c r="H330" s="185" t="s">
        <v>92</v>
      </c>
      <c r="I330" s="185">
        <v>4</v>
      </c>
      <c r="J330" s="141">
        <f t="shared" si="30"/>
        <v>16.16</v>
      </c>
      <c r="K330" s="141">
        <f t="shared" si="25"/>
        <v>64.64</v>
      </c>
      <c r="L330" s="200">
        <f t="shared" si="26"/>
        <v>0.89975247524752477</v>
      </c>
      <c r="M330" s="141">
        <f t="shared" si="27"/>
        <v>1.62</v>
      </c>
      <c r="N330" s="141">
        <f t="shared" si="28"/>
        <v>6.48</v>
      </c>
      <c r="O330" s="140" t="s">
        <v>194</v>
      </c>
      <c r="P330" s="185" t="s">
        <v>108</v>
      </c>
      <c r="Q330" s="260">
        <f t="shared" si="29"/>
        <v>1.9</v>
      </c>
      <c r="R330" s="247">
        <v>2</v>
      </c>
      <c r="S330" s="242">
        <v>34.020000000000003</v>
      </c>
      <c r="T330">
        <v>0</v>
      </c>
    </row>
    <row r="331" spans="1:20" ht="95.25" thickBot="1" x14ac:dyDescent="0.3">
      <c r="A331" s="137">
        <v>313</v>
      </c>
      <c r="B331" s="185" t="s">
        <v>618</v>
      </c>
      <c r="C331" s="185" t="s">
        <v>122</v>
      </c>
      <c r="D331" s="185" t="s">
        <v>936</v>
      </c>
      <c r="E331" s="185" t="s">
        <v>936</v>
      </c>
      <c r="F331" s="185">
        <v>6110309900</v>
      </c>
      <c r="G331" s="185" t="s">
        <v>131</v>
      </c>
      <c r="H331" s="185" t="s">
        <v>92</v>
      </c>
      <c r="I331" s="185">
        <v>6</v>
      </c>
      <c r="J331" s="141">
        <f t="shared" si="30"/>
        <v>12.36</v>
      </c>
      <c r="K331" s="141">
        <f t="shared" si="25"/>
        <v>74.16</v>
      </c>
      <c r="L331" s="200">
        <f t="shared" si="26"/>
        <v>0.89967637540453071</v>
      </c>
      <c r="M331" s="141">
        <f t="shared" si="27"/>
        <v>1.24</v>
      </c>
      <c r="N331" s="141">
        <f t="shared" si="28"/>
        <v>7.44</v>
      </c>
      <c r="O331" s="140" t="s">
        <v>194</v>
      </c>
      <c r="P331" s="185" t="s">
        <v>108</v>
      </c>
      <c r="Q331" s="260">
        <f t="shared" si="29"/>
        <v>2.85</v>
      </c>
      <c r="R331" s="247">
        <v>3</v>
      </c>
      <c r="S331" s="243">
        <v>26.02</v>
      </c>
      <c r="T331">
        <v>0</v>
      </c>
    </row>
    <row r="332" spans="1:20" ht="79.5" thickBot="1" x14ac:dyDescent="0.3">
      <c r="A332" s="137">
        <v>314</v>
      </c>
      <c r="B332" s="185" t="s">
        <v>562</v>
      </c>
      <c r="C332" s="185" t="s">
        <v>122</v>
      </c>
      <c r="D332" s="185" t="s">
        <v>169</v>
      </c>
      <c r="E332" s="185" t="s">
        <v>169</v>
      </c>
      <c r="F332" s="185">
        <v>6110309900</v>
      </c>
      <c r="G332" s="185" t="s">
        <v>132</v>
      </c>
      <c r="H332" s="185" t="s">
        <v>92</v>
      </c>
      <c r="I332" s="185">
        <v>2</v>
      </c>
      <c r="J332" s="141">
        <f t="shared" si="30"/>
        <v>8.17</v>
      </c>
      <c r="K332" s="141">
        <f t="shared" si="25"/>
        <v>16.34</v>
      </c>
      <c r="L332" s="200">
        <f t="shared" si="26"/>
        <v>0.89963280293757653</v>
      </c>
      <c r="M332" s="141">
        <f t="shared" si="27"/>
        <v>0.82</v>
      </c>
      <c r="N332" s="141">
        <f t="shared" si="28"/>
        <v>1.64</v>
      </c>
      <c r="O332" s="140" t="s">
        <v>194</v>
      </c>
      <c r="P332" s="185" t="s">
        <v>108</v>
      </c>
      <c r="Q332" s="260">
        <f t="shared" si="29"/>
        <v>0.48</v>
      </c>
      <c r="R332" s="247">
        <v>0.5</v>
      </c>
      <c r="S332" s="242">
        <v>34.020000000000003</v>
      </c>
      <c r="T332">
        <v>0</v>
      </c>
    </row>
    <row r="333" spans="1:20" ht="79.5" thickBot="1" x14ac:dyDescent="0.3">
      <c r="A333" s="137">
        <v>315</v>
      </c>
      <c r="B333" s="185" t="s">
        <v>597</v>
      </c>
      <c r="C333" s="185" t="s">
        <v>122</v>
      </c>
      <c r="D333" s="185" t="s">
        <v>936</v>
      </c>
      <c r="E333" s="185" t="s">
        <v>936</v>
      </c>
      <c r="F333" s="185">
        <v>6110309900</v>
      </c>
      <c r="G333" s="185" t="s">
        <v>131</v>
      </c>
      <c r="H333" s="185" t="s">
        <v>92</v>
      </c>
      <c r="I333" s="185">
        <v>4</v>
      </c>
      <c r="J333" s="141">
        <f t="shared" si="30"/>
        <v>6.18</v>
      </c>
      <c r="K333" s="141">
        <f t="shared" si="25"/>
        <v>24.72</v>
      </c>
      <c r="L333" s="200">
        <f t="shared" si="26"/>
        <v>0.89967637540453071</v>
      </c>
      <c r="M333" s="141">
        <f t="shared" si="27"/>
        <v>0.62</v>
      </c>
      <c r="N333" s="141">
        <f t="shared" si="28"/>
        <v>2.48</v>
      </c>
      <c r="O333" s="140" t="s">
        <v>194</v>
      </c>
      <c r="P333" s="185" t="s">
        <v>108</v>
      </c>
      <c r="Q333" s="260">
        <f t="shared" si="29"/>
        <v>0.95</v>
      </c>
      <c r="R333" s="247">
        <v>1</v>
      </c>
      <c r="S333" s="243">
        <v>26.02</v>
      </c>
      <c r="T333">
        <v>0</v>
      </c>
    </row>
    <row r="334" spans="1:20" ht="79.5" thickBot="1" x14ac:dyDescent="0.3">
      <c r="A334" s="137">
        <v>316</v>
      </c>
      <c r="B334" s="185" t="s">
        <v>562</v>
      </c>
      <c r="C334" s="185" t="s">
        <v>122</v>
      </c>
      <c r="D334" s="185" t="s">
        <v>936</v>
      </c>
      <c r="E334" s="185" t="s">
        <v>936</v>
      </c>
      <c r="F334" s="185">
        <v>6110309900</v>
      </c>
      <c r="G334" s="185" t="s">
        <v>131</v>
      </c>
      <c r="H334" s="185" t="s">
        <v>92</v>
      </c>
      <c r="I334" s="185">
        <v>50</v>
      </c>
      <c r="J334" s="141">
        <f t="shared" si="30"/>
        <v>9.65</v>
      </c>
      <c r="K334" s="141">
        <f t="shared" si="25"/>
        <v>482.5</v>
      </c>
      <c r="L334" s="200">
        <f t="shared" si="26"/>
        <v>0.89948186528497409</v>
      </c>
      <c r="M334" s="141">
        <f t="shared" si="27"/>
        <v>0.97</v>
      </c>
      <c r="N334" s="141">
        <f t="shared" si="28"/>
        <v>48.5</v>
      </c>
      <c r="O334" s="140" t="s">
        <v>194</v>
      </c>
      <c r="P334" s="185">
        <v>1</v>
      </c>
      <c r="Q334" s="260">
        <f t="shared" si="29"/>
        <v>18.53</v>
      </c>
      <c r="R334" s="247">
        <v>19.5</v>
      </c>
      <c r="S334" s="242">
        <v>26.02</v>
      </c>
      <c r="T334">
        <v>0</v>
      </c>
    </row>
    <row r="335" spans="1:20" ht="95.25" thickBot="1" x14ac:dyDescent="0.3">
      <c r="A335" s="137">
        <v>317</v>
      </c>
      <c r="B335" s="185" t="s">
        <v>619</v>
      </c>
      <c r="C335" s="185" t="s">
        <v>122</v>
      </c>
      <c r="D335" s="185" t="s">
        <v>169</v>
      </c>
      <c r="E335" s="185" t="s">
        <v>169</v>
      </c>
      <c r="F335" s="185">
        <v>6110309900</v>
      </c>
      <c r="G335" s="185" t="s">
        <v>132</v>
      </c>
      <c r="H335" s="185" t="s">
        <v>92</v>
      </c>
      <c r="I335" s="185">
        <v>4</v>
      </c>
      <c r="J335" s="141">
        <f t="shared" si="30"/>
        <v>8.08</v>
      </c>
      <c r="K335" s="141">
        <f t="shared" si="25"/>
        <v>32.32</v>
      </c>
      <c r="L335" s="200">
        <f t="shared" si="26"/>
        <v>0.89975247524752477</v>
      </c>
      <c r="M335" s="141">
        <f t="shared" si="27"/>
        <v>0.81</v>
      </c>
      <c r="N335" s="141">
        <f t="shared" si="28"/>
        <v>3.24</v>
      </c>
      <c r="O335" s="140" t="s">
        <v>194</v>
      </c>
      <c r="P335" s="185" t="s">
        <v>108</v>
      </c>
      <c r="Q335" s="260">
        <f t="shared" si="29"/>
        <v>0.95</v>
      </c>
      <c r="R335" s="247">
        <v>1</v>
      </c>
      <c r="S335" s="243">
        <v>34.020000000000003</v>
      </c>
      <c r="T335">
        <v>0</v>
      </c>
    </row>
    <row r="336" spans="1:20" ht="95.25" thickBot="1" x14ac:dyDescent="0.3">
      <c r="A336" s="137">
        <v>318</v>
      </c>
      <c r="B336" s="185" t="s">
        <v>620</v>
      </c>
      <c r="C336" s="185" t="s">
        <v>122</v>
      </c>
      <c r="D336" s="185" t="s">
        <v>169</v>
      </c>
      <c r="E336" s="185" t="s">
        <v>169</v>
      </c>
      <c r="F336" s="185">
        <v>6110309900</v>
      </c>
      <c r="G336" s="185" t="s">
        <v>132</v>
      </c>
      <c r="H336" s="185" t="s">
        <v>92</v>
      </c>
      <c r="I336" s="185">
        <v>2</v>
      </c>
      <c r="J336" s="141">
        <f t="shared" si="30"/>
        <v>16.16</v>
      </c>
      <c r="K336" s="141">
        <f t="shared" si="25"/>
        <v>32.32</v>
      </c>
      <c r="L336" s="200">
        <f t="shared" si="26"/>
        <v>0.89975247524752477</v>
      </c>
      <c r="M336" s="141">
        <f t="shared" si="27"/>
        <v>1.62</v>
      </c>
      <c r="N336" s="141">
        <f t="shared" si="28"/>
        <v>3.24</v>
      </c>
      <c r="O336" s="140" t="s">
        <v>194</v>
      </c>
      <c r="P336" s="185" t="s">
        <v>108</v>
      </c>
      <c r="Q336" s="260">
        <f t="shared" si="29"/>
        <v>0.95</v>
      </c>
      <c r="R336" s="247">
        <v>1</v>
      </c>
      <c r="S336" s="242">
        <v>34.020000000000003</v>
      </c>
      <c r="T336">
        <v>0</v>
      </c>
    </row>
    <row r="337" spans="1:20" ht="79.5" thickBot="1" x14ac:dyDescent="0.3">
      <c r="A337" s="137">
        <v>319</v>
      </c>
      <c r="B337" s="185" t="s">
        <v>621</v>
      </c>
      <c r="C337" s="185" t="s">
        <v>122</v>
      </c>
      <c r="D337" s="185" t="s">
        <v>169</v>
      </c>
      <c r="E337" s="185" t="s">
        <v>169</v>
      </c>
      <c r="F337" s="185">
        <v>6110309900</v>
      </c>
      <c r="G337" s="185" t="s">
        <v>132</v>
      </c>
      <c r="H337" s="185" t="s">
        <v>92</v>
      </c>
      <c r="I337" s="185">
        <v>8</v>
      </c>
      <c r="J337" s="141">
        <f t="shared" si="30"/>
        <v>12.12</v>
      </c>
      <c r="K337" s="141">
        <f t="shared" si="25"/>
        <v>96.96</v>
      </c>
      <c r="L337" s="200">
        <f t="shared" si="26"/>
        <v>0.90016501650165015</v>
      </c>
      <c r="M337" s="141">
        <f t="shared" si="27"/>
        <v>1.21</v>
      </c>
      <c r="N337" s="141">
        <f t="shared" si="28"/>
        <v>9.68</v>
      </c>
      <c r="O337" s="140" t="s">
        <v>194</v>
      </c>
      <c r="P337" s="185" t="s">
        <v>108</v>
      </c>
      <c r="Q337" s="260">
        <f t="shared" si="29"/>
        <v>2.85</v>
      </c>
      <c r="R337" s="247">
        <v>3</v>
      </c>
      <c r="S337" s="243">
        <v>34.020000000000003</v>
      </c>
      <c r="T337">
        <v>0</v>
      </c>
    </row>
    <row r="338" spans="1:20" ht="95.25" thickBot="1" x14ac:dyDescent="0.3">
      <c r="A338" s="137">
        <v>320</v>
      </c>
      <c r="B338" s="185" t="s">
        <v>622</v>
      </c>
      <c r="C338" s="185" t="s">
        <v>122</v>
      </c>
      <c r="D338" s="257" t="s">
        <v>134</v>
      </c>
      <c r="E338" s="257" t="s">
        <v>134</v>
      </c>
      <c r="F338" s="185">
        <v>6110309900</v>
      </c>
      <c r="G338" s="185" t="s">
        <v>131</v>
      </c>
      <c r="H338" s="185" t="s">
        <v>92</v>
      </c>
      <c r="I338" s="185">
        <v>3</v>
      </c>
      <c r="J338" s="141">
        <f t="shared" si="30"/>
        <v>12.41</v>
      </c>
      <c r="K338" s="141">
        <f t="shared" si="25"/>
        <v>37.229999999999997</v>
      </c>
      <c r="L338" s="200">
        <f t="shared" si="26"/>
        <v>0.90008058017727643</v>
      </c>
      <c r="M338" s="141">
        <f t="shared" si="27"/>
        <v>1.24</v>
      </c>
      <c r="N338" s="141">
        <f t="shared" si="28"/>
        <v>3.72</v>
      </c>
      <c r="O338" s="140" t="s">
        <v>194</v>
      </c>
      <c r="P338" s="185" t="s">
        <v>108</v>
      </c>
      <c r="Q338" s="260">
        <f t="shared" si="29"/>
        <v>1.43</v>
      </c>
      <c r="R338" s="247">
        <v>1.5</v>
      </c>
      <c r="S338" s="242">
        <v>26.02</v>
      </c>
      <c r="T338">
        <v>0</v>
      </c>
    </row>
    <row r="339" spans="1:20" ht="126.75" thickBot="1" x14ac:dyDescent="0.3">
      <c r="A339" s="137">
        <v>321</v>
      </c>
      <c r="B339" s="185" t="s">
        <v>623</v>
      </c>
      <c r="C339" s="185" t="s">
        <v>122</v>
      </c>
      <c r="D339" s="257" t="s">
        <v>134</v>
      </c>
      <c r="E339" s="257" t="s">
        <v>134</v>
      </c>
      <c r="F339" s="185">
        <v>6110309900</v>
      </c>
      <c r="G339" s="185" t="s">
        <v>131</v>
      </c>
      <c r="H339" s="185" t="s">
        <v>92</v>
      </c>
      <c r="I339" s="185">
        <v>4</v>
      </c>
      <c r="J339" s="141">
        <f t="shared" si="30"/>
        <v>18.540000000000003</v>
      </c>
      <c r="K339" s="141">
        <f t="shared" ref="K339:K402" si="31">ROUND(J339*I339,2)</f>
        <v>74.16</v>
      </c>
      <c r="L339" s="200">
        <f t="shared" ref="L339:L402" si="32">1-M339/J339</f>
        <v>0.90021574973031282</v>
      </c>
      <c r="M339" s="141">
        <f t="shared" ref="M339:M402" si="33">ROUND(J339/10,2)</f>
        <v>1.85</v>
      </c>
      <c r="N339" s="141">
        <f t="shared" ref="N339:N402" si="34">ROUND(M339*I339,2)</f>
        <v>7.4</v>
      </c>
      <c r="O339" s="140" t="s">
        <v>194</v>
      </c>
      <c r="P339" s="185" t="s">
        <v>108</v>
      </c>
      <c r="Q339" s="260">
        <f t="shared" ref="Q339:Q402" si="35">ROUNDUP(R339*0.95,2)</f>
        <v>2.85</v>
      </c>
      <c r="R339" s="247">
        <v>3</v>
      </c>
      <c r="S339" s="243">
        <v>26.02</v>
      </c>
      <c r="T339">
        <v>0</v>
      </c>
    </row>
    <row r="340" spans="1:20" ht="126.75" thickBot="1" x14ac:dyDescent="0.3">
      <c r="A340" s="137">
        <v>322</v>
      </c>
      <c r="B340" s="185" t="s">
        <v>624</v>
      </c>
      <c r="C340" s="185" t="s">
        <v>122</v>
      </c>
      <c r="D340" s="257" t="s">
        <v>134</v>
      </c>
      <c r="E340" s="257" t="s">
        <v>134</v>
      </c>
      <c r="F340" s="185">
        <v>6110309900</v>
      </c>
      <c r="G340" s="185" t="s">
        <v>131</v>
      </c>
      <c r="H340" s="185" t="s">
        <v>92</v>
      </c>
      <c r="I340" s="185">
        <v>4</v>
      </c>
      <c r="J340" s="141">
        <f t="shared" si="30"/>
        <v>18.540000000000003</v>
      </c>
      <c r="K340" s="141">
        <f t="shared" si="31"/>
        <v>74.16</v>
      </c>
      <c r="L340" s="200">
        <f t="shared" si="32"/>
        <v>0.90021574973031282</v>
      </c>
      <c r="M340" s="141">
        <f t="shared" si="33"/>
        <v>1.85</v>
      </c>
      <c r="N340" s="141">
        <f t="shared" si="34"/>
        <v>7.4</v>
      </c>
      <c r="O340" s="140" t="s">
        <v>194</v>
      </c>
      <c r="P340" s="185" t="s">
        <v>108</v>
      </c>
      <c r="Q340" s="260">
        <f t="shared" si="35"/>
        <v>2.85</v>
      </c>
      <c r="R340" s="247">
        <v>3</v>
      </c>
      <c r="S340" s="242">
        <v>26.02</v>
      </c>
      <c r="T340">
        <v>0</v>
      </c>
    </row>
    <row r="341" spans="1:20" ht="79.5" thickBot="1" x14ac:dyDescent="0.3">
      <c r="A341" s="137">
        <v>323</v>
      </c>
      <c r="B341" s="185" t="s">
        <v>625</v>
      </c>
      <c r="C341" s="185" t="s">
        <v>122</v>
      </c>
      <c r="D341" s="257" t="s">
        <v>134</v>
      </c>
      <c r="E341" s="257" t="s">
        <v>134</v>
      </c>
      <c r="F341" s="185">
        <v>6110309900</v>
      </c>
      <c r="G341" s="185" t="s">
        <v>131</v>
      </c>
      <c r="H341" s="185" t="s">
        <v>92</v>
      </c>
      <c r="I341" s="185">
        <v>1</v>
      </c>
      <c r="J341" s="141">
        <f t="shared" si="30"/>
        <v>12.49</v>
      </c>
      <c r="K341" s="141">
        <f t="shared" si="31"/>
        <v>12.49</v>
      </c>
      <c r="L341" s="200">
        <f t="shared" si="32"/>
        <v>0.89991993594875896</v>
      </c>
      <c r="M341" s="141">
        <f t="shared" si="33"/>
        <v>1.25</v>
      </c>
      <c r="N341" s="141">
        <f t="shared" si="34"/>
        <v>1.25</v>
      </c>
      <c r="O341" s="140" t="s">
        <v>194</v>
      </c>
      <c r="P341" s="185" t="s">
        <v>108</v>
      </c>
      <c r="Q341" s="260">
        <f t="shared" si="35"/>
        <v>0.48</v>
      </c>
      <c r="R341" s="247">
        <v>0.5</v>
      </c>
      <c r="S341" s="243">
        <v>26.02</v>
      </c>
      <c r="T341">
        <v>0</v>
      </c>
    </row>
    <row r="342" spans="1:20" ht="95.25" thickBot="1" x14ac:dyDescent="0.3">
      <c r="A342" s="137">
        <v>324</v>
      </c>
      <c r="B342" s="185" t="s">
        <v>626</v>
      </c>
      <c r="C342" s="185" t="s">
        <v>122</v>
      </c>
      <c r="D342" s="257" t="s">
        <v>134</v>
      </c>
      <c r="E342" s="257" t="s">
        <v>134</v>
      </c>
      <c r="F342" s="185">
        <v>6110309900</v>
      </c>
      <c r="G342" s="185" t="s">
        <v>131</v>
      </c>
      <c r="H342" s="185" t="s">
        <v>92</v>
      </c>
      <c r="I342" s="185">
        <v>3</v>
      </c>
      <c r="J342" s="141">
        <f t="shared" si="30"/>
        <v>4.17</v>
      </c>
      <c r="K342" s="141">
        <f t="shared" si="31"/>
        <v>12.51</v>
      </c>
      <c r="L342" s="200">
        <f t="shared" si="32"/>
        <v>0.89928057553956831</v>
      </c>
      <c r="M342" s="141">
        <f t="shared" si="33"/>
        <v>0.42</v>
      </c>
      <c r="N342" s="141">
        <f t="shared" si="34"/>
        <v>1.26</v>
      </c>
      <c r="O342" s="140" t="s">
        <v>194</v>
      </c>
      <c r="P342" s="185" t="s">
        <v>108</v>
      </c>
      <c r="Q342" s="260">
        <f t="shared" si="35"/>
        <v>0.48</v>
      </c>
      <c r="R342" s="247">
        <v>0.5</v>
      </c>
      <c r="S342" s="242">
        <v>26.02</v>
      </c>
      <c r="T342">
        <v>0</v>
      </c>
    </row>
    <row r="343" spans="1:20" ht="79.5" thickBot="1" x14ac:dyDescent="0.3">
      <c r="A343" s="137">
        <v>325</v>
      </c>
      <c r="B343" s="185" t="s">
        <v>627</v>
      </c>
      <c r="C343" s="185" t="s">
        <v>122</v>
      </c>
      <c r="D343" s="185" t="s">
        <v>937</v>
      </c>
      <c r="E343" s="185" t="s">
        <v>937</v>
      </c>
      <c r="F343" s="185">
        <v>6110309900</v>
      </c>
      <c r="G343" s="185" t="s">
        <v>131</v>
      </c>
      <c r="H343" s="185" t="s">
        <v>92</v>
      </c>
      <c r="I343" s="185">
        <v>7</v>
      </c>
      <c r="J343" s="141">
        <f t="shared" si="30"/>
        <v>6.7299999999999995</v>
      </c>
      <c r="K343" s="141">
        <f t="shared" si="31"/>
        <v>47.11</v>
      </c>
      <c r="L343" s="200">
        <f t="shared" si="32"/>
        <v>0.90044576523031206</v>
      </c>
      <c r="M343" s="141">
        <f t="shared" si="33"/>
        <v>0.67</v>
      </c>
      <c r="N343" s="141">
        <f t="shared" si="34"/>
        <v>4.6900000000000004</v>
      </c>
      <c r="O343" s="140" t="s">
        <v>194</v>
      </c>
      <c r="P343" s="185" t="s">
        <v>108</v>
      </c>
      <c r="Q343" s="260">
        <f t="shared" si="35"/>
        <v>1.81</v>
      </c>
      <c r="R343" s="247">
        <v>1.9</v>
      </c>
      <c r="S343" s="243">
        <v>26.02</v>
      </c>
      <c r="T343">
        <v>0</v>
      </c>
    </row>
    <row r="344" spans="1:20" ht="79.5" thickBot="1" x14ac:dyDescent="0.3">
      <c r="A344" s="137">
        <v>326</v>
      </c>
      <c r="B344" s="185" t="s">
        <v>628</v>
      </c>
      <c r="C344" s="185" t="s">
        <v>122</v>
      </c>
      <c r="D344" s="185" t="s">
        <v>937</v>
      </c>
      <c r="E344" s="185" t="s">
        <v>937</v>
      </c>
      <c r="F344" s="185">
        <v>6110309900</v>
      </c>
      <c r="G344" s="185" t="s">
        <v>131</v>
      </c>
      <c r="H344" s="185" t="s">
        <v>92</v>
      </c>
      <c r="I344" s="185">
        <v>1</v>
      </c>
      <c r="J344" s="141">
        <f t="shared" si="30"/>
        <v>12.49</v>
      </c>
      <c r="K344" s="141">
        <f t="shared" si="31"/>
        <v>12.49</v>
      </c>
      <c r="L344" s="200">
        <f t="shared" si="32"/>
        <v>0.89991993594875896</v>
      </c>
      <c r="M344" s="141">
        <f t="shared" si="33"/>
        <v>1.25</v>
      </c>
      <c r="N344" s="141">
        <f t="shared" si="34"/>
        <v>1.25</v>
      </c>
      <c r="O344" s="140" t="s">
        <v>194</v>
      </c>
      <c r="P344" s="185" t="s">
        <v>108</v>
      </c>
      <c r="Q344" s="260">
        <f t="shared" si="35"/>
        <v>0.48</v>
      </c>
      <c r="R344" s="247">
        <v>0.5</v>
      </c>
      <c r="S344" s="242">
        <v>26.02</v>
      </c>
      <c r="T344">
        <v>0</v>
      </c>
    </row>
    <row r="345" spans="1:20" ht="111" thickBot="1" x14ac:dyDescent="0.3">
      <c r="A345" s="137">
        <v>327</v>
      </c>
      <c r="B345" s="185" t="s">
        <v>629</v>
      </c>
      <c r="C345" s="185" t="s">
        <v>122</v>
      </c>
      <c r="D345" s="185" t="s">
        <v>937</v>
      </c>
      <c r="E345" s="185" t="s">
        <v>937</v>
      </c>
      <c r="F345" s="185">
        <v>6110309900</v>
      </c>
      <c r="G345" s="185" t="s">
        <v>131</v>
      </c>
      <c r="H345" s="185" t="s">
        <v>92</v>
      </c>
      <c r="I345" s="185">
        <v>1</v>
      </c>
      <c r="J345" s="141">
        <f t="shared" si="30"/>
        <v>7.55</v>
      </c>
      <c r="K345" s="141">
        <f t="shared" si="31"/>
        <v>7.55</v>
      </c>
      <c r="L345" s="200">
        <f t="shared" si="32"/>
        <v>0.89933774834437086</v>
      </c>
      <c r="M345" s="141">
        <f t="shared" si="33"/>
        <v>0.76</v>
      </c>
      <c r="N345" s="141">
        <f t="shared" si="34"/>
        <v>0.76</v>
      </c>
      <c r="O345" s="140" t="s">
        <v>194</v>
      </c>
      <c r="P345" s="185" t="s">
        <v>108</v>
      </c>
      <c r="Q345" s="260">
        <f t="shared" si="35"/>
        <v>0.29000000000000004</v>
      </c>
      <c r="R345" s="247">
        <v>0.3</v>
      </c>
      <c r="S345" s="243">
        <v>26.02</v>
      </c>
      <c r="T345">
        <v>0</v>
      </c>
    </row>
    <row r="346" spans="1:20" ht="95.25" thickBot="1" x14ac:dyDescent="0.3">
      <c r="A346" s="137">
        <v>328</v>
      </c>
      <c r="B346" s="185" t="s">
        <v>630</v>
      </c>
      <c r="C346" s="185" t="s">
        <v>122</v>
      </c>
      <c r="D346" s="185" t="s">
        <v>937</v>
      </c>
      <c r="E346" s="185" t="s">
        <v>937</v>
      </c>
      <c r="F346" s="185">
        <v>6110309900</v>
      </c>
      <c r="G346" s="185" t="s">
        <v>131</v>
      </c>
      <c r="H346" s="185" t="s">
        <v>92</v>
      </c>
      <c r="I346" s="185">
        <v>1</v>
      </c>
      <c r="J346" s="141">
        <f t="shared" si="30"/>
        <v>7.55</v>
      </c>
      <c r="K346" s="141">
        <f t="shared" si="31"/>
        <v>7.55</v>
      </c>
      <c r="L346" s="200">
        <f t="shared" si="32"/>
        <v>0.89933774834437086</v>
      </c>
      <c r="M346" s="141">
        <f t="shared" si="33"/>
        <v>0.76</v>
      </c>
      <c r="N346" s="141">
        <f t="shared" si="34"/>
        <v>0.76</v>
      </c>
      <c r="O346" s="140" t="s">
        <v>194</v>
      </c>
      <c r="P346" s="185" t="s">
        <v>108</v>
      </c>
      <c r="Q346" s="260">
        <f t="shared" si="35"/>
        <v>0.29000000000000004</v>
      </c>
      <c r="R346" s="247">
        <v>0.3</v>
      </c>
      <c r="S346" s="242">
        <v>26.02</v>
      </c>
      <c r="T346">
        <v>0</v>
      </c>
    </row>
    <row r="347" spans="1:20" ht="95.25" thickBot="1" x14ac:dyDescent="0.3">
      <c r="A347" s="137">
        <v>329</v>
      </c>
      <c r="B347" s="185" t="s">
        <v>631</v>
      </c>
      <c r="C347" s="185" t="s">
        <v>122</v>
      </c>
      <c r="D347" s="185" t="s">
        <v>937</v>
      </c>
      <c r="E347" s="185" t="s">
        <v>937</v>
      </c>
      <c r="F347" s="185">
        <v>6110309900</v>
      </c>
      <c r="G347" s="185" t="s">
        <v>131</v>
      </c>
      <c r="H347" s="185" t="s">
        <v>92</v>
      </c>
      <c r="I347" s="185">
        <v>4</v>
      </c>
      <c r="J347" s="141">
        <f t="shared" si="30"/>
        <v>6.18</v>
      </c>
      <c r="K347" s="141">
        <f t="shared" si="31"/>
        <v>24.72</v>
      </c>
      <c r="L347" s="200">
        <f t="shared" si="32"/>
        <v>0.89967637540453071</v>
      </c>
      <c r="M347" s="141">
        <f t="shared" si="33"/>
        <v>0.62</v>
      </c>
      <c r="N347" s="141">
        <f t="shared" si="34"/>
        <v>2.48</v>
      </c>
      <c r="O347" s="140" t="s">
        <v>194</v>
      </c>
      <c r="P347" s="185" t="s">
        <v>108</v>
      </c>
      <c r="Q347" s="260">
        <f t="shared" si="35"/>
        <v>0.95</v>
      </c>
      <c r="R347" s="247">
        <v>1</v>
      </c>
      <c r="S347" s="243">
        <v>26.02</v>
      </c>
      <c r="T347">
        <v>0</v>
      </c>
    </row>
    <row r="348" spans="1:20" ht="126.75" thickBot="1" x14ac:dyDescent="0.3">
      <c r="A348" s="137">
        <v>330</v>
      </c>
      <c r="B348" s="185" t="s">
        <v>632</v>
      </c>
      <c r="C348" s="185" t="s">
        <v>122</v>
      </c>
      <c r="D348" s="185" t="s">
        <v>937</v>
      </c>
      <c r="E348" s="185" t="s">
        <v>937</v>
      </c>
      <c r="F348" s="185">
        <v>6110309900</v>
      </c>
      <c r="G348" s="185" t="s">
        <v>131</v>
      </c>
      <c r="H348" s="185" t="s">
        <v>92</v>
      </c>
      <c r="I348" s="185">
        <v>5</v>
      </c>
      <c r="J348" s="141">
        <f t="shared" si="30"/>
        <v>9.89</v>
      </c>
      <c r="K348" s="141">
        <f t="shared" si="31"/>
        <v>49.45</v>
      </c>
      <c r="L348" s="200">
        <f t="shared" si="32"/>
        <v>0.8998988877654196</v>
      </c>
      <c r="M348" s="141">
        <f t="shared" si="33"/>
        <v>0.99</v>
      </c>
      <c r="N348" s="141">
        <f t="shared" si="34"/>
        <v>4.95</v>
      </c>
      <c r="O348" s="140" t="s">
        <v>194</v>
      </c>
      <c r="P348" s="185" t="s">
        <v>108</v>
      </c>
      <c r="Q348" s="260">
        <f t="shared" si="35"/>
        <v>1.9</v>
      </c>
      <c r="R348" s="247">
        <v>2</v>
      </c>
      <c r="S348" s="242">
        <v>26.02</v>
      </c>
      <c r="T348">
        <v>0</v>
      </c>
    </row>
    <row r="349" spans="1:20" ht="95.25" thickBot="1" x14ac:dyDescent="0.3">
      <c r="A349" s="137">
        <v>331</v>
      </c>
      <c r="B349" s="185" t="s">
        <v>633</v>
      </c>
      <c r="C349" s="185" t="s">
        <v>122</v>
      </c>
      <c r="D349" s="185" t="s">
        <v>937</v>
      </c>
      <c r="E349" s="185" t="s">
        <v>937</v>
      </c>
      <c r="F349" s="185">
        <v>6110309900</v>
      </c>
      <c r="G349" s="185" t="s">
        <v>131</v>
      </c>
      <c r="H349" s="185" t="s">
        <v>92</v>
      </c>
      <c r="I349" s="185">
        <v>10</v>
      </c>
      <c r="J349" s="141">
        <f t="shared" si="30"/>
        <v>7.42</v>
      </c>
      <c r="K349" s="141">
        <f t="shared" si="31"/>
        <v>74.2</v>
      </c>
      <c r="L349" s="200">
        <f t="shared" si="32"/>
        <v>0.90026954177897578</v>
      </c>
      <c r="M349" s="141">
        <f t="shared" si="33"/>
        <v>0.74</v>
      </c>
      <c r="N349" s="141">
        <f t="shared" si="34"/>
        <v>7.4</v>
      </c>
      <c r="O349" s="140" t="s">
        <v>194</v>
      </c>
      <c r="P349" s="185" t="s">
        <v>108</v>
      </c>
      <c r="Q349" s="260">
        <f t="shared" si="35"/>
        <v>2.85</v>
      </c>
      <c r="R349" s="247">
        <v>3</v>
      </c>
      <c r="S349" s="243">
        <v>26.02</v>
      </c>
      <c r="T349">
        <v>0</v>
      </c>
    </row>
    <row r="350" spans="1:20" ht="126.75" thickBot="1" x14ac:dyDescent="0.3">
      <c r="A350" s="137">
        <v>332</v>
      </c>
      <c r="B350" s="185" t="s">
        <v>634</v>
      </c>
      <c r="C350" s="185" t="s">
        <v>122</v>
      </c>
      <c r="D350" s="185" t="s">
        <v>937</v>
      </c>
      <c r="E350" s="185" t="s">
        <v>937</v>
      </c>
      <c r="F350" s="185">
        <v>6110309900</v>
      </c>
      <c r="G350" s="185" t="s">
        <v>131</v>
      </c>
      <c r="H350" s="185" t="s">
        <v>92</v>
      </c>
      <c r="I350" s="185">
        <v>15</v>
      </c>
      <c r="J350" s="141">
        <f t="shared" si="30"/>
        <v>8.24</v>
      </c>
      <c r="K350" s="141">
        <f t="shared" si="31"/>
        <v>123.6</v>
      </c>
      <c r="L350" s="200">
        <f t="shared" si="32"/>
        <v>0.90048543689320393</v>
      </c>
      <c r="M350" s="141">
        <f t="shared" si="33"/>
        <v>0.82</v>
      </c>
      <c r="N350" s="141">
        <f t="shared" si="34"/>
        <v>12.3</v>
      </c>
      <c r="O350" s="140" t="s">
        <v>194</v>
      </c>
      <c r="P350" s="185" t="s">
        <v>108</v>
      </c>
      <c r="Q350" s="260">
        <f t="shared" si="35"/>
        <v>4.75</v>
      </c>
      <c r="R350" s="247">
        <v>5</v>
      </c>
      <c r="S350" s="242">
        <v>26.02</v>
      </c>
      <c r="T350">
        <v>0</v>
      </c>
    </row>
    <row r="351" spans="1:20" ht="79.5" thickBot="1" x14ac:dyDescent="0.3">
      <c r="A351" s="137">
        <v>333</v>
      </c>
      <c r="B351" s="185" t="s">
        <v>635</v>
      </c>
      <c r="C351" s="185" t="s">
        <v>122</v>
      </c>
      <c r="D351" s="185" t="s">
        <v>937</v>
      </c>
      <c r="E351" s="185" t="s">
        <v>937</v>
      </c>
      <c r="F351" s="185">
        <v>6110309900</v>
      </c>
      <c r="G351" s="185" t="s">
        <v>131</v>
      </c>
      <c r="H351" s="185" t="s">
        <v>92</v>
      </c>
      <c r="I351" s="185">
        <v>1</v>
      </c>
      <c r="J351" s="141">
        <f t="shared" si="30"/>
        <v>19.78</v>
      </c>
      <c r="K351" s="141">
        <f t="shared" si="31"/>
        <v>19.78</v>
      </c>
      <c r="L351" s="200">
        <f t="shared" si="32"/>
        <v>0.8998988877654196</v>
      </c>
      <c r="M351" s="141">
        <f t="shared" si="33"/>
        <v>1.98</v>
      </c>
      <c r="N351" s="141">
        <f t="shared" si="34"/>
        <v>1.98</v>
      </c>
      <c r="O351" s="140" t="s">
        <v>194</v>
      </c>
      <c r="P351" s="185" t="s">
        <v>108</v>
      </c>
      <c r="Q351" s="260">
        <f t="shared" si="35"/>
        <v>0.76</v>
      </c>
      <c r="R351" s="247">
        <v>0.8</v>
      </c>
      <c r="S351" s="243">
        <v>26.02</v>
      </c>
      <c r="T351">
        <v>0</v>
      </c>
    </row>
    <row r="352" spans="1:20" ht="79.5" thickBot="1" x14ac:dyDescent="0.3">
      <c r="A352" s="137">
        <v>334</v>
      </c>
      <c r="B352" s="185" t="s">
        <v>636</v>
      </c>
      <c r="C352" s="185" t="s">
        <v>122</v>
      </c>
      <c r="D352" s="185" t="s">
        <v>937</v>
      </c>
      <c r="E352" s="185" t="s">
        <v>937</v>
      </c>
      <c r="F352" s="185">
        <v>6110309900</v>
      </c>
      <c r="G352" s="185" t="s">
        <v>131</v>
      </c>
      <c r="H352" s="185" t="s">
        <v>92</v>
      </c>
      <c r="I352" s="185">
        <v>2</v>
      </c>
      <c r="J352" s="141">
        <f t="shared" si="30"/>
        <v>12.36</v>
      </c>
      <c r="K352" s="141">
        <f t="shared" si="31"/>
        <v>24.72</v>
      </c>
      <c r="L352" s="200">
        <f t="shared" si="32"/>
        <v>0.89967637540453071</v>
      </c>
      <c r="M352" s="141">
        <f t="shared" si="33"/>
        <v>1.24</v>
      </c>
      <c r="N352" s="141">
        <f t="shared" si="34"/>
        <v>2.48</v>
      </c>
      <c r="O352" s="140" t="s">
        <v>194</v>
      </c>
      <c r="P352" s="185" t="s">
        <v>108</v>
      </c>
      <c r="Q352" s="260">
        <f t="shared" si="35"/>
        <v>0.95</v>
      </c>
      <c r="R352" s="247">
        <v>1</v>
      </c>
      <c r="S352" s="242">
        <v>26.02</v>
      </c>
      <c r="T352">
        <v>0</v>
      </c>
    </row>
    <row r="353" spans="1:20" ht="95.25" thickBot="1" x14ac:dyDescent="0.3">
      <c r="A353" s="137">
        <v>335</v>
      </c>
      <c r="B353" s="185" t="s">
        <v>637</v>
      </c>
      <c r="C353" s="185" t="s">
        <v>122</v>
      </c>
      <c r="D353" s="185" t="s">
        <v>937</v>
      </c>
      <c r="E353" s="185" t="s">
        <v>937</v>
      </c>
      <c r="F353" s="185">
        <v>6110309900</v>
      </c>
      <c r="G353" s="185" t="s">
        <v>131</v>
      </c>
      <c r="H353" s="185" t="s">
        <v>92</v>
      </c>
      <c r="I353" s="185">
        <v>3</v>
      </c>
      <c r="J353" s="141">
        <f t="shared" si="30"/>
        <v>8.24</v>
      </c>
      <c r="K353" s="141">
        <f t="shared" si="31"/>
        <v>24.72</v>
      </c>
      <c r="L353" s="200">
        <f t="shared" si="32"/>
        <v>0.90048543689320393</v>
      </c>
      <c r="M353" s="141">
        <f t="shared" si="33"/>
        <v>0.82</v>
      </c>
      <c r="N353" s="141">
        <f t="shared" si="34"/>
        <v>2.46</v>
      </c>
      <c r="O353" s="140" t="s">
        <v>194</v>
      </c>
      <c r="P353" s="185" t="s">
        <v>108</v>
      </c>
      <c r="Q353" s="260">
        <f t="shared" si="35"/>
        <v>0.95</v>
      </c>
      <c r="R353" s="247">
        <v>1</v>
      </c>
      <c r="S353" s="243">
        <v>26.02</v>
      </c>
      <c r="T353">
        <v>0</v>
      </c>
    </row>
    <row r="354" spans="1:20" ht="95.25" thickBot="1" x14ac:dyDescent="0.3">
      <c r="A354" s="137">
        <v>336</v>
      </c>
      <c r="B354" s="185" t="s">
        <v>638</v>
      </c>
      <c r="C354" s="185" t="s">
        <v>122</v>
      </c>
      <c r="D354" s="185" t="s">
        <v>937</v>
      </c>
      <c r="E354" s="185" t="s">
        <v>937</v>
      </c>
      <c r="F354" s="185">
        <v>6110309900</v>
      </c>
      <c r="G354" s="185" t="s">
        <v>131</v>
      </c>
      <c r="H354" s="185" t="s">
        <v>92</v>
      </c>
      <c r="I354" s="185">
        <v>9</v>
      </c>
      <c r="J354" s="141">
        <f t="shared" si="30"/>
        <v>10.99</v>
      </c>
      <c r="K354" s="141">
        <f t="shared" si="31"/>
        <v>98.91</v>
      </c>
      <c r="L354" s="200">
        <f t="shared" si="32"/>
        <v>0.899909008189263</v>
      </c>
      <c r="M354" s="141">
        <f t="shared" si="33"/>
        <v>1.1000000000000001</v>
      </c>
      <c r="N354" s="141">
        <f t="shared" si="34"/>
        <v>9.9</v>
      </c>
      <c r="O354" s="140" t="s">
        <v>194</v>
      </c>
      <c r="P354" s="185" t="s">
        <v>108</v>
      </c>
      <c r="Q354" s="260">
        <f t="shared" si="35"/>
        <v>3.8</v>
      </c>
      <c r="R354" s="247">
        <v>4</v>
      </c>
      <c r="S354" s="242">
        <v>26.02</v>
      </c>
      <c r="T354">
        <v>0</v>
      </c>
    </row>
    <row r="355" spans="1:20" ht="95.25" thickBot="1" x14ac:dyDescent="0.3">
      <c r="A355" s="137">
        <v>337</v>
      </c>
      <c r="B355" s="185" t="s">
        <v>638</v>
      </c>
      <c r="C355" s="185" t="s">
        <v>122</v>
      </c>
      <c r="D355" s="185" t="s">
        <v>937</v>
      </c>
      <c r="E355" s="185" t="s">
        <v>937</v>
      </c>
      <c r="F355" s="185">
        <v>6110309900</v>
      </c>
      <c r="G355" s="185" t="s">
        <v>131</v>
      </c>
      <c r="H355" s="185" t="s">
        <v>92</v>
      </c>
      <c r="I355" s="185">
        <v>9</v>
      </c>
      <c r="J355" s="141">
        <f t="shared" si="30"/>
        <v>12.379999999999999</v>
      </c>
      <c r="K355" s="141">
        <f t="shared" si="31"/>
        <v>111.42</v>
      </c>
      <c r="L355" s="200">
        <f t="shared" si="32"/>
        <v>0.89983844911147015</v>
      </c>
      <c r="M355" s="141">
        <f t="shared" si="33"/>
        <v>1.24</v>
      </c>
      <c r="N355" s="141">
        <f t="shared" si="34"/>
        <v>11.16</v>
      </c>
      <c r="O355" s="140" t="s">
        <v>194</v>
      </c>
      <c r="P355" s="185">
        <v>1</v>
      </c>
      <c r="Q355" s="260">
        <f t="shared" si="35"/>
        <v>4.2799999999999994</v>
      </c>
      <c r="R355" s="247">
        <v>4.5</v>
      </c>
      <c r="S355" s="243">
        <v>26.02</v>
      </c>
      <c r="T355">
        <v>0</v>
      </c>
    </row>
    <row r="356" spans="1:20" ht="79.5" thickBot="1" x14ac:dyDescent="0.3">
      <c r="A356" s="137">
        <v>338</v>
      </c>
      <c r="B356" s="185" t="s">
        <v>639</v>
      </c>
      <c r="C356" s="185" t="s">
        <v>122</v>
      </c>
      <c r="D356" s="185" t="s">
        <v>937</v>
      </c>
      <c r="E356" s="185" t="s">
        <v>937</v>
      </c>
      <c r="F356" s="185">
        <v>6110309900</v>
      </c>
      <c r="G356" s="185" t="s">
        <v>131</v>
      </c>
      <c r="H356" s="185" t="s">
        <v>92</v>
      </c>
      <c r="I356" s="185">
        <v>15</v>
      </c>
      <c r="J356" s="141">
        <f t="shared" si="30"/>
        <v>11.54</v>
      </c>
      <c r="K356" s="141">
        <f t="shared" si="31"/>
        <v>173.1</v>
      </c>
      <c r="L356" s="200">
        <f t="shared" si="32"/>
        <v>0.90034662045060654</v>
      </c>
      <c r="M356" s="141">
        <f t="shared" si="33"/>
        <v>1.1499999999999999</v>
      </c>
      <c r="N356" s="141">
        <f t="shared" si="34"/>
        <v>17.25</v>
      </c>
      <c r="O356" s="140" t="s">
        <v>194</v>
      </c>
      <c r="P356" s="185" t="s">
        <v>108</v>
      </c>
      <c r="Q356" s="260">
        <f t="shared" si="35"/>
        <v>6.65</v>
      </c>
      <c r="R356" s="247">
        <v>7</v>
      </c>
      <c r="S356" s="242">
        <v>26.02</v>
      </c>
      <c r="T356">
        <v>0</v>
      </c>
    </row>
    <row r="357" spans="1:20" ht="95.25" thickBot="1" x14ac:dyDescent="0.3">
      <c r="A357" s="137">
        <v>339</v>
      </c>
      <c r="B357" s="185" t="s">
        <v>638</v>
      </c>
      <c r="C357" s="185" t="s">
        <v>122</v>
      </c>
      <c r="D357" s="185" t="s">
        <v>937</v>
      </c>
      <c r="E357" s="185" t="s">
        <v>937</v>
      </c>
      <c r="F357" s="185">
        <v>6110309900</v>
      </c>
      <c r="G357" s="185" t="s">
        <v>131</v>
      </c>
      <c r="H357" s="185" t="s">
        <v>92</v>
      </c>
      <c r="I357" s="185">
        <v>3</v>
      </c>
      <c r="J357" s="141">
        <f t="shared" si="30"/>
        <v>12.41</v>
      </c>
      <c r="K357" s="141">
        <f t="shared" si="31"/>
        <v>37.229999999999997</v>
      </c>
      <c r="L357" s="200">
        <f t="shared" si="32"/>
        <v>0.90008058017727643</v>
      </c>
      <c r="M357" s="141">
        <f t="shared" si="33"/>
        <v>1.24</v>
      </c>
      <c r="N357" s="141">
        <f t="shared" si="34"/>
        <v>3.72</v>
      </c>
      <c r="O357" s="140" t="s">
        <v>194</v>
      </c>
      <c r="P357" s="185" t="s">
        <v>108</v>
      </c>
      <c r="Q357" s="260">
        <f t="shared" si="35"/>
        <v>1.43</v>
      </c>
      <c r="R357" s="247">
        <v>1.5</v>
      </c>
      <c r="S357" s="243">
        <v>26.02</v>
      </c>
      <c r="T357">
        <v>0</v>
      </c>
    </row>
    <row r="358" spans="1:20" ht="95.25" thickBot="1" x14ac:dyDescent="0.3">
      <c r="A358" s="137">
        <v>340</v>
      </c>
      <c r="B358" s="185" t="s">
        <v>640</v>
      </c>
      <c r="C358" s="185" t="s">
        <v>122</v>
      </c>
      <c r="D358" s="185" t="s">
        <v>135</v>
      </c>
      <c r="E358" s="185" t="s">
        <v>135</v>
      </c>
      <c r="F358" s="185">
        <v>6110309900</v>
      </c>
      <c r="G358" s="185" t="s">
        <v>131</v>
      </c>
      <c r="H358" s="185" t="s">
        <v>92</v>
      </c>
      <c r="I358" s="185">
        <v>4</v>
      </c>
      <c r="J358" s="141">
        <f t="shared" si="30"/>
        <v>9.31</v>
      </c>
      <c r="K358" s="141">
        <f t="shared" si="31"/>
        <v>37.24</v>
      </c>
      <c r="L358" s="200">
        <f t="shared" si="32"/>
        <v>0.9001074113856069</v>
      </c>
      <c r="M358" s="141">
        <f t="shared" si="33"/>
        <v>0.93</v>
      </c>
      <c r="N358" s="141">
        <f t="shared" si="34"/>
        <v>3.72</v>
      </c>
      <c r="O358" s="140" t="s">
        <v>194</v>
      </c>
      <c r="P358" s="185" t="s">
        <v>108</v>
      </c>
      <c r="Q358" s="260">
        <f t="shared" si="35"/>
        <v>1.43</v>
      </c>
      <c r="R358" s="247">
        <v>1.5</v>
      </c>
      <c r="S358" s="242">
        <v>26.02</v>
      </c>
      <c r="T358">
        <v>0</v>
      </c>
    </row>
    <row r="359" spans="1:20" ht="95.25" thickBot="1" x14ac:dyDescent="0.3">
      <c r="A359" s="137">
        <v>341</v>
      </c>
      <c r="B359" s="185" t="s">
        <v>640</v>
      </c>
      <c r="C359" s="185" t="s">
        <v>122</v>
      </c>
      <c r="D359" s="185" t="s">
        <v>135</v>
      </c>
      <c r="E359" s="185" t="s">
        <v>135</v>
      </c>
      <c r="F359" s="185">
        <v>6110309900</v>
      </c>
      <c r="G359" s="185" t="s">
        <v>131</v>
      </c>
      <c r="H359" s="185" t="s">
        <v>92</v>
      </c>
      <c r="I359" s="185">
        <v>7</v>
      </c>
      <c r="J359" s="141">
        <f t="shared" si="30"/>
        <v>7.0699999999999994</v>
      </c>
      <c r="K359" s="141">
        <f t="shared" si="31"/>
        <v>49.49</v>
      </c>
      <c r="L359" s="200">
        <f t="shared" si="32"/>
        <v>0.89957567185289955</v>
      </c>
      <c r="M359" s="141">
        <f t="shared" si="33"/>
        <v>0.71</v>
      </c>
      <c r="N359" s="141">
        <f t="shared" si="34"/>
        <v>4.97</v>
      </c>
      <c r="O359" s="140" t="s">
        <v>194</v>
      </c>
      <c r="P359" s="185" t="s">
        <v>108</v>
      </c>
      <c r="Q359" s="260">
        <f t="shared" si="35"/>
        <v>1.9</v>
      </c>
      <c r="R359" s="247">
        <v>2</v>
      </c>
      <c r="S359" s="243">
        <v>26.02</v>
      </c>
      <c r="T359">
        <v>0</v>
      </c>
    </row>
    <row r="360" spans="1:20" ht="95.25" thickBot="1" x14ac:dyDescent="0.3">
      <c r="A360" s="137">
        <v>342</v>
      </c>
      <c r="B360" s="185" t="s">
        <v>641</v>
      </c>
      <c r="C360" s="185" t="s">
        <v>122</v>
      </c>
      <c r="D360" s="185" t="s">
        <v>135</v>
      </c>
      <c r="E360" s="185" t="s">
        <v>135</v>
      </c>
      <c r="F360" s="185">
        <v>6110309900</v>
      </c>
      <c r="G360" s="185" t="s">
        <v>131</v>
      </c>
      <c r="H360" s="185" t="s">
        <v>92</v>
      </c>
      <c r="I360" s="185">
        <v>4</v>
      </c>
      <c r="J360" s="141">
        <f t="shared" si="30"/>
        <v>7.42</v>
      </c>
      <c r="K360" s="141">
        <f t="shared" si="31"/>
        <v>29.68</v>
      </c>
      <c r="L360" s="200">
        <f t="shared" si="32"/>
        <v>0.90026954177897578</v>
      </c>
      <c r="M360" s="141">
        <f t="shared" si="33"/>
        <v>0.74</v>
      </c>
      <c r="N360" s="141">
        <f t="shared" si="34"/>
        <v>2.96</v>
      </c>
      <c r="O360" s="140" t="s">
        <v>194</v>
      </c>
      <c r="P360" s="185" t="s">
        <v>108</v>
      </c>
      <c r="Q360" s="260">
        <f t="shared" si="35"/>
        <v>1.1399999999999999</v>
      </c>
      <c r="R360" s="247">
        <v>1.2</v>
      </c>
      <c r="S360" s="242">
        <v>26.02</v>
      </c>
      <c r="T360">
        <v>0</v>
      </c>
    </row>
    <row r="361" spans="1:20" ht="79.5" thickBot="1" x14ac:dyDescent="0.3">
      <c r="A361" s="137">
        <v>343</v>
      </c>
      <c r="B361" s="185" t="s">
        <v>642</v>
      </c>
      <c r="C361" s="185" t="s">
        <v>122</v>
      </c>
      <c r="D361" s="185" t="s">
        <v>135</v>
      </c>
      <c r="E361" s="185" t="s">
        <v>135</v>
      </c>
      <c r="F361" s="185">
        <v>6110309900</v>
      </c>
      <c r="G361" s="185" t="s">
        <v>131</v>
      </c>
      <c r="H361" s="185" t="s">
        <v>92</v>
      </c>
      <c r="I361" s="185">
        <v>1</v>
      </c>
      <c r="J361" s="141">
        <f t="shared" si="30"/>
        <v>12.49</v>
      </c>
      <c r="K361" s="141">
        <f t="shared" si="31"/>
        <v>12.49</v>
      </c>
      <c r="L361" s="200">
        <f t="shared" si="32"/>
        <v>0.89991993594875896</v>
      </c>
      <c r="M361" s="141">
        <f t="shared" si="33"/>
        <v>1.25</v>
      </c>
      <c r="N361" s="141">
        <f t="shared" si="34"/>
        <v>1.25</v>
      </c>
      <c r="O361" s="140" t="s">
        <v>194</v>
      </c>
      <c r="P361" s="185" t="s">
        <v>108</v>
      </c>
      <c r="Q361" s="260">
        <f t="shared" si="35"/>
        <v>0.48</v>
      </c>
      <c r="R361" s="247">
        <v>0.5</v>
      </c>
      <c r="S361" s="243">
        <v>26.02</v>
      </c>
      <c r="T361">
        <v>0</v>
      </c>
    </row>
    <row r="362" spans="1:20" ht="95.25" thickBot="1" x14ac:dyDescent="0.3">
      <c r="A362" s="137">
        <v>344</v>
      </c>
      <c r="B362" s="185" t="s">
        <v>643</v>
      </c>
      <c r="C362" s="185" t="s">
        <v>122</v>
      </c>
      <c r="D362" s="185" t="s">
        <v>135</v>
      </c>
      <c r="E362" s="185" t="s">
        <v>135</v>
      </c>
      <c r="F362" s="185">
        <v>6110309900</v>
      </c>
      <c r="G362" s="185" t="s">
        <v>131</v>
      </c>
      <c r="H362" s="185" t="s">
        <v>92</v>
      </c>
      <c r="I362" s="185">
        <v>10</v>
      </c>
      <c r="J362" s="141">
        <f t="shared" si="30"/>
        <v>6.43</v>
      </c>
      <c r="K362" s="141">
        <f t="shared" si="31"/>
        <v>64.3</v>
      </c>
      <c r="L362" s="200">
        <f t="shared" si="32"/>
        <v>0.90046656298600314</v>
      </c>
      <c r="M362" s="141">
        <f t="shared" si="33"/>
        <v>0.64</v>
      </c>
      <c r="N362" s="141">
        <f t="shared" si="34"/>
        <v>6.4</v>
      </c>
      <c r="O362" s="140" t="s">
        <v>194</v>
      </c>
      <c r="P362" s="185" t="s">
        <v>108</v>
      </c>
      <c r="Q362" s="260">
        <f t="shared" si="35"/>
        <v>2.4700000000000002</v>
      </c>
      <c r="R362" s="247">
        <v>2.6</v>
      </c>
      <c r="S362" s="242">
        <v>26.02</v>
      </c>
      <c r="T362">
        <v>0</v>
      </c>
    </row>
    <row r="363" spans="1:20" ht="95.25" thickBot="1" x14ac:dyDescent="0.3">
      <c r="A363" s="137">
        <v>345</v>
      </c>
      <c r="B363" s="185" t="s">
        <v>644</v>
      </c>
      <c r="C363" s="185" t="s">
        <v>122</v>
      </c>
      <c r="D363" s="185" t="s">
        <v>135</v>
      </c>
      <c r="E363" s="185" t="s">
        <v>135</v>
      </c>
      <c r="F363" s="185">
        <v>6110309900</v>
      </c>
      <c r="G363" s="185" t="s">
        <v>131</v>
      </c>
      <c r="H363" s="185" t="s">
        <v>92</v>
      </c>
      <c r="I363" s="185">
        <v>6</v>
      </c>
      <c r="J363" s="141">
        <f t="shared" si="30"/>
        <v>8.24</v>
      </c>
      <c r="K363" s="141">
        <f t="shared" si="31"/>
        <v>49.44</v>
      </c>
      <c r="L363" s="200">
        <f t="shared" si="32"/>
        <v>0.90048543689320393</v>
      </c>
      <c r="M363" s="141">
        <f t="shared" si="33"/>
        <v>0.82</v>
      </c>
      <c r="N363" s="141">
        <f t="shared" si="34"/>
        <v>4.92</v>
      </c>
      <c r="O363" s="140" t="s">
        <v>194</v>
      </c>
      <c r="P363" s="185" t="s">
        <v>108</v>
      </c>
      <c r="Q363" s="260">
        <f t="shared" si="35"/>
        <v>1.9</v>
      </c>
      <c r="R363" s="247">
        <v>2</v>
      </c>
      <c r="S363" s="243">
        <v>26.02</v>
      </c>
      <c r="T363">
        <v>0</v>
      </c>
    </row>
    <row r="364" spans="1:20" ht="95.25" thickBot="1" x14ac:dyDescent="0.3">
      <c r="A364" s="137">
        <v>346</v>
      </c>
      <c r="B364" s="185" t="s">
        <v>645</v>
      </c>
      <c r="C364" s="185" t="s">
        <v>122</v>
      </c>
      <c r="D364" s="185" t="s">
        <v>135</v>
      </c>
      <c r="E364" s="185" t="s">
        <v>135</v>
      </c>
      <c r="F364" s="185">
        <v>6110309900</v>
      </c>
      <c r="G364" s="185" t="s">
        <v>131</v>
      </c>
      <c r="H364" s="185" t="s">
        <v>92</v>
      </c>
      <c r="I364" s="185">
        <v>18</v>
      </c>
      <c r="J364" s="141">
        <f t="shared" si="30"/>
        <v>6.87</v>
      </c>
      <c r="K364" s="141">
        <f t="shared" si="31"/>
        <v>123.66</v>
      </c>
      <c r="L364" s="200">
        <f t="shared" si="32"/>
        <v>0.89956331877729256</v>
      </c>
      <c r="M364" s="141">
        <f t="shared" si="33"/>
        <v>0.69</v>
      </c>
      <c r="N364" s="141">
        <f t="shared" si="34"/>
        <v>12.42</v>
      </c>
      <c r="O364" s="140" t="s">
        <v>194</v>
      </c>
      <c r="P364" s="185" t="s">
        <v>108</v>
      </c>
      <c r="Q364" s="260">
        <f t="shared" si="35"/>
        <v>4.75</v>
      </c>
      <c r="R364" s="247">
        <v>5</v>
      </c>
      <c r="S364" s="242">
        <v>26.02</v>
      </c>
      <c r="T364">
        <v>0</v>
      </c>
    </row>
    <row r="365" spans="1:20" ht="95.25" thickBot="1" x14ac:dyDescent="0.3">
      <c r="A365" s="137">
        <v>347</v>
      </c>
      <c r="B365" s="185" t="s">
        <v>644</v>
      </c>
      <c r="C365" s="185" t="s">
        <v>122</v>
      </c>
      <c r="D365" s="185" t="s">
        <v>135</v>
      </c>
      <c r="E365" s="185" t="s">
        <v>135</v>
      </c>
      <c r="F365" s="185">
        <v>6110309900</v>
      </c>
      <c r="G365" s="185" t="s">
        <v>131</v>
      </c>
      <c r="H365" s="185" t="s">
        <v>92</v>
      </c>
      <c r="I365" s="185">
        <v>21</v>
      </c>
      <c r="J365" s="141">
        <f t="shared" si="30"/>
        <v>11.31</v>
      </c>
      <c r="K365" s="141">
        <f t="shared" si="31"/>
        <v>237.51</v>
      </c>
      <c r="L365" s="200">
        <f t="shared" si="32"/>
        <v>0.90008841732979661</v>
      </c>
      <c r="M365" s="141">
        <f t="shared" si="33"/>
        <v>1.1299999999999999</v>
      </c>
      <c r="N365" s="141">
        <f t="shared" si="34"/>
        <v>23.73</v>
      </c>
      <c r="O365" s="140" t="s">
        <v>194</v>
      </c>
      <c r="P365" s="185" t="s">
        <v>108</v>
      </c>
      <c r="Q365" s="260">
        <f t="shared" si="35"/>
        <v>9.1199999999999992</v>
      </c>
      <c r="R365" s="247">
        <v>9.6</v>
      </c>
      <c r="S365" s="243">
        <v>26.02</v>
      </c>
      <c r="T365">
        <v>0</v>
      </c>
    </row>
    <row r="366" spans="1:20" ht="95.25" thickBot="1" x14ac:dyDescent="0.3">
      <c r="A366" s="137">
        <v>348</v>
      </c>
      <c r="B366" s="185" t="s">
        <v>646</v>
      </c>
      <c r="C366" s="185" t="s">
        <v>122</v>
      </c>
      <c r="D366" s="185" t="s">
        <v>135</v>
      </c>
      <c r="E366" s="185" t="s">
        <v>135</v>
      </c>
      <c r="F366" s="185">
        <v>6110309900</v>
      </c>
      <c r="G366" s="185" t="s">
        <v>131</v>
      </c>
      <c r="H366" s="185" t="s">
        <v>92</v>
      </c>
      <c r="I366" s="185">
        <v>2</v>
      </c>
      <c r="J366" s="141">
        <f t="shared" si="30"/>
        <v>12.36</v>
      </c>
      <c r="K366" s="141">
        <f t="shared" si="31"/>
        <v>24.72</v>
      </c>
      <c r="L366" s="200">
        <f t="shared" si="32"/>
        <v>0.89967637540453071</v>
      </c>
      <c r="M366" s="141">
        <f t="shared" si="33"/>
        <v>1.24</v>
      </c>
      <c r="N366" s="141">
        <f t="shared" si="34"/>
        <v>2.48</v>
      </c>
      <c r="O366" s="140" t="s">
        <v>194</v>
      </c>
      <c r="P366" s="185" t="s">
        <v>108</v>
      </c>
      <c r="Q366" s="260">
        <f t="shared" si="35"/>
        <v>0.95</v>
      </c>
      <c r="R366" s="247">
        <v>1</v>
      </c>
      <c r="S366" s="242">
        <v>26.02</v>
      </c>
      <c r="T366">
        <v>0</v>
      </c>
    </row>
    <row r="367" spans="1:20" ht="111" thickBot="1" x14ac:dyDescent="0.3">
      <c r="A367" s="137">
        <v>349</v>
      </c>
      <c r="B367" s="185" t="s">
        <v>647</v>
      </c>
      <c r="C367" s="185" t="s">
        <v>122</v>
      </c>
      <c r="D367" s="185" t="s">
        <v>135</v>
      </c>
      <c r="E367" s="185" t="s">
        <v>135</v>
      </c>
      <c r="F367" s="185">
        <v>6110309900</v>
      </c>
      <c r="G367" s="185" t="s">
        <v>131</v>
      </c>
      <c r="H367" s="185" t="s">
        <v>92</v>
      </c>
      <c r="I367" s="185">
        <v>2</v>
      </c>
      <c r="J367" s="141">
        <f t="shared" si="30"/>
        <v>12.36</v>
      </c>
      <c r="K367" s="141">
        <f t="shared" si="31"/>
        <v>24.72</v>
      </c>
      <c r="L367" s="200">
        <f t="shared" si="32"/>
        <v>0.89967637540453071</v>
      </c>
      <c r="M367" s="141">
        <f t="shared" si="33"/>
        <v>1.24</v>
      </c>
      <c r="N367" s="141">
        <f t="shared" si="34"/>
        <v>2.48</v>
      </c>
      <c r="O367" s="140" t="s">
        <v>194</v>
      </c>
      <c r="P367" s="185" t="s">
        <v>108</v>
      </c>
      <c r="Q367" s="260">
        <f t="shared" si="35"/>
        <v>0.95</v>
      </c>
      <c r="R367" s="247">
        <v>1</v>
      </c>
      <c r="S367" s="243">
        <v>26.02</v>
      </c>
      <c r="T367">
        <v>0</v>
      </c>
    </row>
    <row r="368" spans="1:20" ht="95.25" thickBot="1" x14ac:dyDescent="0.3">
      <c r="A368" s="137">
        <v>350</v>
      </c>
      <c r="B368" s="185" t="s">
        <v>631</v>
      </c>
      <c r="C368" s="185" t="s">
        <v>122</v>
      </c>
      <c r="D368" s="185" t="s">
        <v>135</v>
      </c>
      <c r="E368" s="185" t="s">
        <v>135</v>
      </c>
      <c r="F368" s="185">
        <v>6110309900</v>
      </c>
      <c r="G368" s="185" t="s">
        <v>131</v>
      </c>
      <c r="H368" s="185" t="s">
        <v>92</v>
      </c>
      <c r="I368" s="185">
        <v>5</v>
      </c>
      <c r="J368" s="141">
        <f t="shared" si="30"/>
        <v>9.89</v>
      </c>
      <c r="K368" s="141">
        <f t="shared" si="31"/>
        <v>49.45</v>
      </c>
      <c r="L368" s="200">
        <f t="shared" si="32"/>
        <v>0.8998988877654196</v>
      </c>
      <c r="M368" s="141">
        <f t="shared" si="33"/>
        <v>0.99</v>
      </c>
      <c r="N368" s="141">
        <f t="shared" si="34"/>
        <v>4.95</v>
      </c>
      <c r="O368" s="140" t="s">
        <v>194</v>
      </c>
      <c r="P368" s="185" t="s">
        <v>108</v>
      </c>
      <c r="Q368" s="260">
        <f t="shared" si="35"/>
        <v>1.9</v>
      </c>
      <c r="R368" s="247">
        <v>2</v>
      </c>
      <c r="S368" s="242">
        <v>26.02</v>
      </c>
      <c r="T368">
        <v>0</v>
      </c>
    </row>
    <row r="369" spans="1:20" ht="95.25" thickBot="1" x14ac:dyDescent="0.3">
      <c r="A369" s="137">
        <v>351</v>
      </c>
      <c r="B369" s="185" t="s">
        <v>648</v>
      </c>
      <c r="C369" s="185" t="s">
        <v>122</v>
      </c>
      <c r="D369" s="185" t="s">
        <v>135</v>
      </c>
      <c r="E369" s="185" t="s">
        <v>135</v>
      </c>
      <c r="F369" s="185">
        <v>6110309900</v>
      </c>
      <c r="G369" s="185" t="s">
        <v>131</v>
      </c>
      <c r="H369" s="185" t="s">
        <v>92</v>
      </c>
      <c r="I369" s="185">
        <v>2</v>
      </c>
      <c r="J369" s="141">
        <f t="shared" si="30"/>
        <v>12.36</v>
      </c>
      <c r="K369" s="141">
        <f t="shared" si="31"/>
        <v>24.72</v>
      </c>
      <c r="L369" s="200">
        <f t="shared" si="32"/>
        <v>0.89967637540453071</v>
      </c>
      <c r="M369" s="141">
        <f t="shared" si="33"/>
        <v>1.24</v>
      </c>
      <c r="N369" s="141">
        <f t="shared" si="34"/>
        <v>2.48</v>
      </c>
      <c r="O369" s="140" t="s">
        <v>194</v>
      </c>
      <c r="P369" s="185" t="s">
        <v>108</v>
      </c>
      <c r="Q369" s="260">
        <f t="shared" si="35"/>
        <v>0.95</v>
      </c>
      <c r="R369" s="247">
        <v>1</v>
      </c>
      <c r="S369" s="243">
        <v>26.02</v>
      </c>
      <c r="T369">
        <v>0</v>
      </c>
    </row>
    <row r="370" spans="1:20" ht="111" thickBot="1" x14ac:dyDescent="0.3">
      <c r="A370" s="137">
        <v>352</v>
      </c>
      <c r="B370" s="185" t="s">
        <v>649</v>
      </c>
      <c r="C370" s="185" t="s">
        <v>122</v>
      </c>
      <c r="D370" s="185" t="s">
        <v>135</v>
      </c>
      <c r="E370" s="185" t="s">
        <v>135</v>
      </c>
      <c r="F370" s="185">
        <v>6110309900</v>
      </c>
      <c r="G370" s="185" t="s">
        <v>131</v>
      </c>
      <c r="H370" s="185" t="s">
        <v>92</v>
      </c>
      <c r="I370" s="185">
        <v>3</v>
      </c>
      <c r="J370" s="141">
        <f t="shared" si="30"/>
        <v>8.24</v>
      </c>
      <c r="K370" s="141">
        <f t="shared" si="31"/>
        <v>24.72</v>
      </c>
      <c r="L370" s="200">
        <f t="shared" si="32"/>
        <v>0.90048543689320393</v>
      </c>
      <c r="M370" s="141">
        <f t="shared" si="33"/>
        <v>0.82</v>
      </c>
      <c r="N370" s="141">
        <f t="shared" si="34"/>
        <v>2.46</v>
      </c>
      <c r="O370" s="140" t="s">
        <v>194</v>
      </c>
      <c r="P370" s="185" t="s">
        <v>108</v>
      </c>
      <c r="Q370" s="260">
        <f t="shared" si="35"/>
        <v>0.95</v>
      </c>
      <c r="R370" s="247">
        <v>1</v>
      </c>
      <c r="S370" s="242">
        <v>26.02</v>
      </c>
      <c r="T370">
        <v>0</v>
      </c>
    </row>
    <row r="371" spans="1:20" ht="95.25" thickBot="1" x14ac:dyDescent="0.3">
      <c r="A371" s="137">
        <v>353</v>
      </c>
      <c r="B371" s="185" t="s">
        <v>648</v>
      </c>
      <c r="C371" s="185" t="s">
        <v>122</v>
      </c>
      <c r="D371" s="185" t="s">
        <v>135</v>
      </c>
      <c r="E371" s="185" t="s">
        <v>135</v>
      </c>
      <c r="F371" s="185">
        <v>6110309900</v>
      </c>
      <c r="G371" s="185" t="s">
        <v>131</v>
      </c>
      <c r="H371" s="185" t="s">
        <v>92</v>
      </c>
      <c r="I371" s="185">
        <v>20</v>
      </c>
      <c r="J371" s="141">
        <f t="shared" si="30"/>
        <v>7.42</v>
      </c>
      <c r="K371" s="141">
        <f t="shared" si="31"/>
        <v>148.4</v>
      </c>
      <c r="L371" s="200">
        <f t="shared" si="32"/>
        <v>0.90026954177897578</v>
      </c>
      <c r="M371" s="141">
        <f t="shared" si="33"/>
        <v>0.74</v>
      </c>
      <c r="N371" s="141">
        <f t="shared" si="34"/>
        <v>14.8</v>
      </c>
      <c r="O371" s="140" t="s">
        <v>194</v>
      </c>
      <c r="P371" s="185" t="s">
        <v>108</v>
      </c>
      <c r="Q371" s="260">
        <f t="shared" si="35"/>
        <v>5.7</v>
      </c>
      <c r="R371" s="247">
        <v>6</v>
      </c>
      <c r="S371" s="243">
        <v>26.02</v>
      </c>
      <c r="T371">
        <v>0</v>
      </c>
    </row>
    <row r="372" spans="1:20" ht="79.5" thickBot="1" x14ac:dyDescent="0.3">
      <c r="A372" s="137">
        <v>354</v>
      </c>
      <c r="B372" s="185" t="s">
        <v>650</v>
      </c>
      <c r="C372" s="185" t="s">
        <v>122</v>
      </c>
      <c r="D372" s="185" t="s">
        <v>135</v>
      </c>
      <c r="E372" s="185" t="s">
        <v>135</v>
      </c>
      <c r="F372" s="185">
        <v>6110309900</v>
      </c>
      <c r="G372" s="185" t="s">
        <v>131</v>
      </c>
      <c r="H372" s="185" t="s">
        <v>92</v>
      </c>
      <c r="I372" s="185">
        <v>40</v>
      </c>
      <c r="J372" s="141">
        <f t="shared" si="30"/>
        <v>14.709999999999999</v>
      </c>
      <c r="K372" s="141">
        <f t="shared" si="31"/>
        <v>588.4</v>
      </c>
      <c r="L372" s="200">
        <f t="shared" si="32"/>
        <v>0.90006798096532969</v>
      </c>
      <c r="M372" s="141">
        <f t="shared" si="33"/>
        <v>1.47</v>
      </c>
      <c r="N372" s="141">
        <f t="shared" si="34"/>
        <v>58.8</v>
      </c>
      <c r="O372" s="140" t="s">
        <v>194</v>
      </c>
      <c r="P372" s="185">
        <v>1</v>
      </c>
      <c r="Q372" s="260">
        <f t="shared" si="35"/>
        <v>22.61</v>
      </c>
      <c r="R372" s="247">
        <v>23.8</v>
      </c>
      <c r="S372" s="242">
        <v>26.02</v>
      </c>
      <c r="T372">
        <v>0</v>
      </c>
    </row>
    <row r="373" spans="1:20" ht="95.25" thickBot="1" x14ac:dyDescent="0.3">
      <c r="A373" s="137">
        <v>355</v>
      </c>
      <c r="B373" s="185" t="s">
        <v>651</v>
      </c>
      <c r="C373" s="185" t="s">
        <v>122</v>
      </c>
      <c r="D373" s="185" t="s">
        <v>135</v>
      </c>
      <c r="E373" s="185" t="s">
        <v>135</v>
      </c>
      <c r="F373" s="185">
        <v>6110309900</v>
      </c>
      <c r="G373" s="185" t="s">
        <v>131</v>
      </c>
      <c r="H373" s="185" t="s">
        <v>92</v>
      </c>
      <c r="I373" s="185">
        <v>5</v>
      </c>
      <c r="J373" s="141">
        <f t="shared" si="30"/>
        <v>7.45</v>
      </c>
      <c r="K373" s="141">
        <f t="shared" si="31"/>
        <v>37.25</v>
      </c>
      <c r="L373" s="200">
        <f t="shared" si="32"/>
        <v>0.89932885906040272</v>
      </c>
      <c r="M373" s="141">
        <f t="shared" si="33"/>
        <v>0.75</v>
      </c>
      <c r="N373" s="141">
        <f t="shared" si="34"/>
        <v>3.75</v>
      </c>
      <c r="O373" s="140" t="s">
        <v>194</v>
      </c>
      <c r="P373" s="185" t="s">
        <v>108</v>
      </c>
      <c r="Q373" s="260">
        <f t="shared" si="35"/>
        <v>1.43</v>
      </c>
      <c r="R373" s="247">
        <v>1.5</v>
      </c>
      <c r="S373" s="243">
        <v>26.02</v>
      </c>
      <c r="T373">
        <v>0</v>
      </c>
    </row>
    <row r="374" spans="1:20" ht="79.5" thickBot="1" x14ac:dyDescent="0.3">
      <c r="A374" s="137">
        <v>356</v>
      </c>
      <c r="B374" s="185" t="s">
        <v>652</v>
      </c>
      <c r="C374" s="185" t="s">
        <v>122</v>
      </c>
      <c r="D374" s="185" t="s">
        <v>135</v>
      </c>
      <c r="E374" s="185" t="s">
        <v>135</v>
      </c>
      <c r="F374" s="185">
        <v>6110309900</v>
      </c>
      <c r="G374" s="185" t="s">
        <v>131</v>
      </c>
      <c r="H374" s="185" t="s">
        <v>92</v>
      </c>
      <c r="I374" s="185">
        <v>1</v>
      </c>
      <c r="J374" s="141">
        <f t="shared" si="30"/>
        <v>24.720000000000002</v>
      </c>
      <c r="K374" s="141">
        <f t="shared" si="31"/>
        <v>24.72</v>
      </c>
      <c r="L374" s="200">
        <f t="shared" si="32"/>
        <v>0.90008090614886727</v>
      </c>
      <c r="M374" s="141">
        <f t="shared" si="33"/>
        <v>2.4700000000000002</v>
      </c>
      <c r="N374" s="141">
        <f t="shared" si="34"/>
        <v>2.4700000000000002</v>
      </c>
      <c r="O374" s="140" t="s">
        <v>194</v>
      </c>
      <c r="P374" s="185" t="s">
        <v>108</v>
      </c>
      <c r="Q374" s="260">
        <f t="shared" si="35"/>
        <v>0.95</v>
      </c>
      <c r="R374" s="247">
        <v>1</v>
      </c>
      <c r="S374" s="242">
        <v>26.02</v>
      </c>
      <c r="T374">
        <v>0</v>
      </c>
    </row>
    <row r="375" spans="1:20" ht="79.5" thickBot="1" x14ac:dyDescent="0.3">
      <c r="A375" s="137">
        <v>357</v>
      </c>
      <c r="B375" s="185" t="s">
        <v>653</v>
      </c>
      <c r="C375" s="185" t="s">
        <v>122</v>
      </c>
      <c r="D375" s="185" t="s">
        <v>446</v>
      </c>
      <c r="E375" s="185" t="s">
        <v>446</v>
      </c>
      <c r="F375" s="185">
        <v>6110309900</v>
      </c>
      <c r="G375" s="185" t="s">
        <v>131</v>
      </c>
      <c r="H375" s="185" t="s">
        <v>92</v>
      </c>
      <c r="I375" s="185">
        <v>1</v>
      </c>
      <c r="J375" s="141">
        <f t="shared" si="30"/>
        <v>12.49</v>
      </c>
      <c r="K375" s="141">
        <f t="shared" si="31"/>
        <v>12.49</v>
      </c>
      <c r="L375" s="200">
        <f t="shared" si="32"/>
        <v>0.89991993594875896</v>
      </c>
      <c r="M375" s="141">
        <f t="shared" si="33"/>
        <v>1.25</v>
      </c>
      <c r="N375" s="141">
        <f t="shared" si="34"/>
        <v>1.25</v>
      </c>
      <c r="O375" s="140" t="s">
        <v>194</v>
      </c>
      <c r="P375" s="185" t="s">
        <v>108</v>
      </c>
      <c r="Q375" s="260">
        <f t="shared" si="35"/>
        <v>0.48</v>
      </c>
      <c r="R375" s="247">
        <v>0.5</v>
      </c>
      <c r="S375" s="243">
        <v>26.02</v>
      </c>
      <c r="T375">
        <v>0</v>
      </c>
    </row>
    <row r="376" spans="1:20" ht="95.25" thickBot="1" x14ac:dyDescent="0.3">
      <c r="A376" s="137">
        <v>358</v>
      </c>
      <c r="B376" s="185" t="s">
        <v>654</v>
      </c>
      <c r="C376" s="185" t="s">
        <v>122</v>
      </c>
      <c r="D376" s="185" t="s">
        <v>446</v>
      </c>
      <c r="E376" s="185" t="s">
        <v>446</v>
      </c>
      <c r="F376" s="185">
        <v>6110309900</v>
      </c>
      <c r="G376" s="185" t="s">
        <v>131</v>
      </c>
      <c r="H376" s="185" t="s">
        <v>92</v>
      </c>
      <c r="I376" s="185">
        <v>3</v>
      </c>
      <c r="J376" s="141">
        <f t="shared" ref="J376:J437" si="36">ROUNDUP(S376*Q376/I376,2)</f>
        <v>8.24</v>
      </c>
      <c r="K376" s="141">
        <f t="shared" si="31"/>
        <v>24.72</v>
      </c>
      <c r="L376" s="200">
        <f t="shared" si="32"/>
        <v>0.90048543689320393</v>
      </c>
      <c r="M376" s="141">
        <f t="shared" si="33"/>
        <v>0.82</v>
      </c>
      <c r="N376" s="141">
        <f t="shared" si="34"/>
        <v>2.46</v>
      </c>
      <c r="O376" s="140" t="s">
        <v>194</v>
      </c>
      <c r="P376" s="185" t="s">
        <v>108</v>
      </c>
      <c r="Q376" s="260">
        <f t="shared" si="35"/>
        <v>0.95</v>
      </c>
      <c r="R376" s="247">
        <v>1</v>
      </c>
      <c r="S376" s="242">
        <v>26.02</v>
      </c>
      <c r="T376">
        <v>0</v>
      </c>
    </row>
    <row r="377" spans="1:20" ht="95.25" thickBot="1" x14ac:dyDescent="0.3">
      <c r="A377" s="137">
        <v>359</v>
      </c>
      <c r="B377" s="185" t="s">
        <v>655</v>
      </c>
      <c r="C377" s="185" t="s">
        <v>122</v>
      </c>
      <c r="D377" s="185" t="s">
        <v>466</v>
      </c>
      <c r="E377" s="185" t="s">
        <v>466</v>
      </c>
      <c r="F377" s="185">
        <v>6110309900</v>
      </c>
      <c r="G377" s="185" t="s">
        <v>131</v>
      </c>
      <c r="H377" s="185" t="s">
        <v>92</v>
      </c>
      <c r="I377" s="185">
        <v>4</v>
      </c>
      <c r="J377" s="141">
        <f t="shared" si="36"/>
        <v>12.36</v>
      </c>
      <c r="K377" s="141">
        <f t="shared" si="31"/>
        <v>49.44</v>
      </c>
      <c r="L377" s="200">
        <f t="shared" si="32"/>
        <v>0.89967637540453071</v>
      </c>
      <c r="M377" s="141">
        <f t="shared" si="33"/>
        <v>1.24</v>
      </c>
      <c r="N377" s="141">
        <f t="shared" si="34"/>
        <v>4.96</v>
      </c>
      <c r="O377" s="140" t="s">
        <v>194</v>
      </c>
      <c r="P377" s="185" t="s">
        <v>108</v>
      </c>
      <c r="Q377" s="260">
        <f t="shared" si="35"/>
        <v>1.9</v>
      </c>
      <c r="R377" s="247">
        <v>2</v>
      </c>
      <c r="S377" s="243">
        <v>26.02</v>
      </c>
      <c r="T377">
        <v>0</v>
      </c>
    </row>
    <row r="378" spans="1:20" ht="95.25" thickBot="1" x14ac:dyDescent="0.3">
      <c r="A378" s="137">
        <v>360</v>
      </c>
      <c r="B378" s="185" t="s">
        <v>656</v>
      </c>
      <c r="C378" s="185" t="s">
        <v>122</v>
      </c>
      <c r="D378" s="185" t="s">
        <v>463</v>
      </c>
      <c r="E378" s="185" t="s">
        <v>463</v>
      </c>
      <c r="F378" s="185">
        <v>6110309900</v>
      </c>
      <c r="G378" s="185" t="s">
        <v>132</v>
      </c>
      <c r="H378" s="185" t="s">
        <v>92</v>
      </c>
      <c r="I378" s="185">
        <v>4</v>
      </c>
      <c r="J378" s="141">
        <f t="shared" si="36"/>
        <v>8.08</v>
      </c>
      <c r="K378" s="141">
        <f t="shared" si="31"/>
        <v>32.32</v>
      </c>
      <c r="L378" s="200">
        <f t="shared" si="32"/>
        <v>0.89975247524752477</v>
      </c>
      <c r="M378" s="141">
        <f t="shared" si="33"/>
        <v>0.81</v>
      </c>
      <c r="N378" s="141">
        <f t="shared" si="34"/>
        <v>3.24</v>
      </c>
      <c r="O378" s="140" t="s">
        <v>194</v>
      </c>
      <c r="P378" s="185" t="s">
        <v>108</v>
      </c>
      <c r="Q378" s="260">
        <f t="shared" si="35"/>
        <v>0.95</v>
      </c>
      <c r="R378" s="247">
        <v>1</v>
      </c>
      <c r="S378" s="242">
        <v>34.020000000000003</v>
      </c>
      <c r="T378">
        <v>0</v>
      </c>
    </row>
    <row r="379" spans="1:20" ht="95.25" thickBot="1" x14ac:dyDescent="0.3">
      <c r="A379" s="137">
        <v>361</v>
      </c>
      <c r="B379" s="185" t="s">
        <v>657</v>
      </c>
      <c r="C379" s="185" t="s">
        <v>122</v>
      </c>
      <c r="D379" s="185" t="s">
        <v>467</v>
      </c>
      <c r="E379" s="185" t="s">
        <v>467</v>
      </c>
      <c r="F379" s="185">
        <v>6110309900</v>
      </c>
      <c r="G379" s="185" t="s">
        <v>132</v>
      </c>
      <c r="H379" s="185" t="s">
        <v>92</v>
      </c>
      <c r="I379" s="185">
        <v>41</v>
      </c>
      <c r="J379" s="141">
        <f t="shared" si="36"/>
        <v>12.62</v>
      </c>
      <c r="K379" s="141">
        <f t="shared" si="31"/>
        <v>517.41999999999996</v>
      </c>
      <c r="L379" s="200">
        <f t="shared" si="32"/>
        <v>0.90015847860538822</v>
      </c>
      <c r="M379" s="141">
        <f t="shared" si="33"/>
        <v>1.26</v>
      </c>
      <c r="N379" s="141">
        <f t="shared" si="34"/>
        <v>51.66</v>
      </c>
      <c r="O379" s="140" t="s">
        <v>194</v>
      </c>
      <c r="P379" s="185">
        <v>1</v>
      </c>
      <c r="Q379" s="260">
        <f t="shared" si="35"/>
        <v>15.2</v>
      </c>
      <c r="R379" s="247">
        <v>16</v>
      </c>
      <c r="S379" s="243">
        <v>34.020000000000003</v>
      </c>
      <c r="T379">
        <v>0</v>
      </c>
    </row>
    <row r="380" spans="1:20" ht="79.5" thickBot="1" x14ac:dyDescent="0.3">
      <c r="A380" s="137">
        <v>362</v>
      </c>
      <c r="B380" s="185" t="s">
        <v>658</v>
      </c>
      <c r="C380" s="185" t="s">
        <v>122</v>
      </c>
      <c r="D380" s="185" t="s">
        <v>467</v>
      </c>
      <c r="E380" s="185" t="s">
        <v>467</v>
      </c>
      <c r="F380" s="185">
        <v>6110309900</v>
      </c>
      <c r="G380" s="185" t="s">
        <v>131</v>
      </c>
      <c r="H380" s="185" t="s">
        <v>92</v>
      </c>
      <c r="I380" s="185">
        <v>1</v>
      </c>
      <c r="J380" s="141">
        <f t="shared" si="36"/>
        <v>12.49</v>
      </c>
      <c r="K380" s="141">
        <f t="shared" si="31"/>
        <v>12.49</v>
      </c>
      <c r="L380" s="200">
        <f t="shared" si="32"/>
        <v>0.89991993594875896</v>
      </c>
      <c r="M380" s="141">
        <f t="shared" si="33"/>
        <v>1.25</v>
      </c>
      <c r="N380" s="141">
        <f t="shared" si="34"/>
        <v>1.25</v>
      </c>
      <c r="O380" s="140" t="s">
        <v>194</v>
      </c>
      <c r="P380" s="185" t="s">
        <v>108</v>
      </c>
      <c r="Q380" s="260">
        <f t="shared" si="35"/>
        <v>0.48</v>
      </c>
      <c r="R380" s="247">
        <v>0.5</v>
      </c>
      <c r="S380" s="242">
        <v>26.02</v>
      </c>
      <c r="T380">
        <v>0</v>
      </c>
    </row>
    <row r="381" spans="1:20" ht="95.25" thickBot="1" x14ac:dyDescent="0.3">
      <c r="A381" s="137">
        <v>363</v>
      </c>
      <c r="B381" s="185" t="s">
        <v>659</v>
      </c>
      <c r="C381" s="185" t="s">
        <v>122</v>
      </c>
      <c r="D381" s="185" t="s">
        <v>449</v>
      </c>
      <c r="E381" s="185" t="s">
        <v>449</v>
      </c>
      <c r="F381" s="185">
        <v>6110309900</v>
      </c>
      <c r="G381" s="185" t="s">
        <v>131</v>
      </c>
      <c r="H381" s="185" t="s">
        <v>92</v>
      </c>
      <c r="I381" s="185">
        <v>4</v>
      </c>
      <c r="J381" s="141">
        <f t="shared" si="36"/>
        <v>6.18</v>
      </c>
      <c r="K381" s="141">
        <f t="shared" si="31"/>
        <v>24.72</v>
      </c>
      <c r="L381" s="200">
        <f t="shared" si="32"/>
        <v>0.89967637540453071</v>
      </c>
      <c r="M381" s="141">
        <f t="shared" si="33"/>
        <v>0.62</v>
      </c>
      <c r="N381" s="141">
        <f t="shared" si="34"/>
        <v>2.48</v>
      </c>
      <c r="O381" s="140" t="s">
        <v>194</v>
      </c>
      <c r="P381" s="185" t="s">
        <v>108</v>
      </c>
      <c r="Q381" s="260">
        <f t="shared" si="35"/>
        <v>0.95</v>
      </c>
      <c r="R381" s="247">
        <v>1</v>
      </c>
      <c r="S381" s="243">
        <v>26.02</v>
      </c>
      <c r="T381">
        <v>0</v>
      </c>
    </row>
    <row r="382" spans="1:20" ht="95.25" thickBot="1" x14ac:dyDescent="0.3">
      <c r="A382" s="137">
        <v>364</v>
      </c>
      <c r="B382" s="185" t="s">
        <v>660</v>
      </c>
      <c r="C382" s="185" t="s">
        <v>122</v>
      </c>
      <c r="D382" s="185" t="s">
        <v>449</v>
      </c>
      <c r="E382" s="185" t="s">
        <v>449</v>
      </c>
      <c r="F382" s="185">
        <v>6110309900</v>
      </c>
      <c r="G382" s="185" t="s">
        <v>132</v>
      </c>
      <c r="H382" s="185" t="s">
        <v>92</v>
      </c>
      <c r="I382" s="185">
        <v>4</v>
      </c>
      <c r="J382" s="141">
        <f t="shared" si="36"/>
        <v>11.32</v>
      </c>
      <c r="K382" s="141">
        <f t="shared" si="31"/>
        <v>45.28</v>
      </c>
      <c r="L382" s="200">
        <f t="shared" si="32"/>
        <v>0.90017667844522964</v>
      </c>
      <c r="M382" s="141">
        <f t="shared" si="33"/>
        <v>1.1299999999999999</v>
      </c>
      <c r="N382" s="141">
        <f t="shared" si="34"/>
        <v>4.5199999999999996</v>
      </c>
      <c r="O382" s="140" t="s">
        <v>194</v>
      </c>
      <c r="P382" s="185" t="s">
        <v>108</v>
      </c>
      <c r="Q382" s="260">
        <f t="shared" si="35"/>
        <v>1.33</v>
      </c>
      <c r="R382" s="247">
        <v>1.4</v>
      </c>
      <c r="S382" s="242">
        <v>34.020000000000003</v>
      </c>
      <c r="T382">
        <v>0</v>
      </c>
    </row>
    <row r="383" spans="1:20" ht="79.5" thickBot="1" x14ac:dyDescent="0.3">
      <c r="A383" s="137">
        <v>365</v>
      </c>
      <c r="B383" s="185" t="s">
        <v>661</v>
      </c>
      <c r="C383" s="185" t="s">
        <v>122</v>
      </c>
      <c r="D383" s="185" t="s">
        <v>136</v>
      </c>
      <c r="E383" s="185" t="s">
        <v>136</v>
      </c>
      <c r="F383" s="185">
        <v>6110309900</v>
      </c>
      <c r="G383" s="185" t="s">
        <v>132</v>
      </c>
      <c r="H383" s="185" t="s">
        <v>92</v>
      </c>
      <c r="I383" s="185">
        <v>12</v>
      </c>
      <c r="J383" s="141">
        <f t="shared" si="36"/>
        <v>8.08</v>
      </c>
      <c r="K383" s="141">
        <f t="shared" si="31"/>
        <v>96.96</v>
      </c>
      <c r="L383" s="200">
        <f t="shared" si="32"/>
        <v>0.89975247524752477</v>
      </c>
      <c r="M383" s="141">
        <f t="shared" si="33"/>
        <v>0.81</v>
      </c>
      <c r="N383" s="141">
        <f t="shared" si="34"/>
        <v>9.7200000000000006</v>
      </c>
      <c r="O383" s="140" t="s">
        <v>194</v>
      </c>
      <c r="P383" s="185" t="s">
        <v>108</v>
      </c>
      <c r="Q383" s="260">
        <f t="shared" si="35"/>
        <v>2.85</v>
      </c>
      <c r="R383" s="247">
        <v>3</v>
      </c>
      <c r="S383" s="243">
        <v>34.020000000000003</v>
      </c>
      <c r="T383">
        <v>0</v>
      </c>
    </row>
    <row r="384" spans="1:20" ht="79.5" thickBot="1" x14ac:dyDescent="0.3">
      <c r="A384" s="137">
        <v>366</v>
      </c>
      <c r="B384" s="185" t="s">
        <v>662</v>
      </c>
      <c r="C384" s="185" t="s">
        <v>122</v>
      </c>
      <c r="D384" s="185" t="s">
        <v>136</v>
      </c>
      <c r="E384" s="185" t="s">
        <v>136</v>
      </c>
      <c r="F384" s="185">
        <v>6110309900</v>
      </c>
      <c r="G384" s="185" t="s">
        <v>132</v>
      </c>
      <c r="H384" s="185" t="s">
        <v>92</v>
      </c>
      <c r="I384" s="185">
        <v>1</v>
      </c>
      <c r="J384" s="141">
        <f t="shared" si="36"/>
        <v>16.330000000000002</v>
      </c>
      <c r="K384" s="141">
        <f t="shared" si="31"/>
        <v>16.329999999999998</v>
      </c>
      <c r="L384" s="200">
        <f t="shared" si="32"/>
        <v>0.90018371096142069</v>
      </c>
      <c r="M384" s="141">
        <f t="shared" si="33"/>
        <v>1.63</v>
      </c>
      <c r="N384" s="141">
        <f t="shared" si="34"/>
        <v>1.63</v>
      </c>
      <c r="O384" s="140" t="s">
        <v>194</v>
      </c>
      <c r="P384" s="185" t="s">
        <v>108</v>
      </c>
      <c r="Q384" s="260">
        <f t="shared" si="35"/>
        <v>0.48</v>
      </c>
      <c r="R384" s="247">
        <v>0.5</v>
      </c>
      <c r="S384" s="242">
        <v>34.020000000000003</v>
      </c>
      <c r="T384">
        <v>0</v>
      </c>
    </row>
    <row r="385" spans="1:20" ht="111" thickBot="1" x14ac:dyDescent="0.3">
      <c r="A385" s="137">
        <v>367</v>
      </c>
      <c r="B385" s="185" t="s">
        <v>663</v>
      </c>
      <c r="C385" s="185" t="s">
        <v>122</v>
      </c>
      <c r="D385" s="185" t="s">
        <v>136</v>
      </c>
      <c r="E385" s="185" t="s">
        <v>136</v>
      </c>
      <c r="F385" s="185">
        <v>6110309900</v>
      </c>
      <c r="G385" s="185" t="s">
        <v>132</v>
      </c>
      <c r="H385" s="185" t="s">
        <v>92</v>
      </c>
      <c r="I385" s="185">
        <v>3</v>
      </c>
      <c r="J385" s="141">
        <f t="shared" si="36"/>
        <v>10.78</v>
      </c>
      <c r="K385" s="141">
        <f t="shared" si="31"/>
        <v>32.340000000000003</v>
      </c>
      <c r="L385" s="200">
        <f t="shared" si="32"/>
        <v>0.8998144712430427</v>
      </c>
      <c r="M385" s="141">
        <f t="shared" si="33"/>
        <v>1.08</v>
      </c>
      <c r="N385" s="141">
        <f t="shared" si="34"/>
        <v>3.24</v>
      </c>
      <c r="O385" s="140" t="s">
        <v>194</v>
      </c>
      <c r="P385" s="185" t="s">
        <v>108</v>
      </c>
      <c r="Q385" s="260">
        <f t="shared" si="35"/>
        <v>0.95</v>
      </c>
      <c r="R385" s="247">
        <v>1</v>
      </c>
      <c r="S385" s="243">
        <v>34.020000000000003</v>
      </c>
      <c r="T385">
        <v>0</v>
      </c>
    </row>
    <row r="386" spans="1:20" ht="95.25" thickBot="1" x14ac:dyDescent="0.3">
      <c r="A386" s="137">
        <v>368</v>
      </c>
      <c r="B386" s="185" t="s">
        <v>656</v>
      </c>
      <c r="C386" s="185" t="s">
        <v>122</v>
      </c>
      <c r="D386" s="185" t="s">
        <v>452</v>
      </c>
      <c r="E386" s="185" t="s">
        <v>452</v>
      </c>
      <c r="F386" s="185">
        <v>6110309900</v>
      </c>
      <c r="G386" s="185" t="s">
        <v>132</v>
      </c>
      <c r="H386" s="185" t="s">
        <v>92</v>
      </c>
      <c r="I386" s="185">
        <v>5</v>
      </c>
      <c r="J386" s="141">
        <f t="shared" si="36"/>
        <v>9.73</v>
      </c>
      <c r="K386" s="141">
        <f t="shared" si="31"/>
        <v>48.65</v>
      </c>
      <c r="L386" s="200">
        <f t="shared" si="32"/>
        <v>0.90030832476875644</v>
      </c>
      <c r="M386" s="141">
        <f t="shared" si="33"/>
        <v>0.97</v>
      </c>
      <c r="N386" s="141">
        <f t="shared" si="34"/>
        <v>4.8499999999999996</v>
      </c>
      <c r="O386" s="140" t="s">
        <v>194</v>
      </c>
      <c r="P386" s="185" t="s">
        <v>108</v>
      </c>
      <c r="Q386" s="260">
        <f t="shared" si="35"/>
        <v>1.43</v>
      </c>
      <c r="R386" s="247">
        <v>1.5</v>
      </c>
      <c r="S386" s="242">
        <v>34.020000000000003</v>
      </c>
      <c r="T386">
        <v>0</v>
      </c>
    </row>
    <row r="387" spans="1:20" ht="95.25" thickBot="1" x14ac:dyDescent="0.3">
      <c r="A387" s="137">
        <v>369</v>
      </c>
      <c r="B387" s="185" t="s">
        <v>664</v>
      </c>
      <c r="C387" s="185" t="s">
        <v>122</v>
      </c>
      <c r="D387" s="185" t="s">
        <v>468</v>
      </c>
      <c r="E387" s="185" t="s">
        <v>468</v>
      </c>
      <c r="F387" s="185">
        <v>6110309900</v>
      </c>
      <c r="G387" s="185" t="s">
        <v>131</v>
      </c>
      <c r="H387" s="185" t="s">
        <v>92</v>
      </c>
      <c r="I387" s="185">
        <v>1</v>
      </c>
      <c r="J387" s="141">
        <f t="shared" si="36"/>
        <v>7.55</v>
      </c>
      <c r="K387" s="141">
        <f t="shared" si="31"/>
        <v>7.55</v>
      </c>
      <c r="L387" s="200">
        <f t="shared" si="32"/>
        <v>0.89933774834437086</v>
      </c>
      <c r="M387" s="141">
        <f t="shared" si="33"/>
        <v>0.76</v>
      </c>
      <c r="N387" s="141">
        <f t="shared" si="34"/>
        <v>0.76</v>
      </c>
      <c r="O387" s="140" t="s">
        <v>194</v>
      </c>
      <c r="P387" s="185" t="s">
        <v>108</v>
      </c>
      <c r="Q387" s="260">
        <f t="shared" si="35"/>
        <v>0.29000000000000004</v>
      </c>
      <c r="R387" s="247">
        <v>0.3</v>
      </c>
      <c r="S387" s="243">
        <v>26.02</v>
      </c>
      <c r="T387">
        <v>0</v>
      </c>
    </row>
    <row r="388" spans="1:20" ht="95.25" thickBot="1" x14ac:dyDescent="0.3">
      <c r="A388" s="137">
        <v>370</v>
      </c>
      <c r="B388" s="185" t="s">
        <v>665</v>
      </c>
      <c r="C388" s="185" t="s">
        <v>122</v>
      </c>
      <c r="D388" s="185" t="s">
        <v>469</v>
      </c>
      <c r="E388" s="185" t="s">
        <v>469</v>
      </c>
      <c r="F388" s="185">
        <v>6110309900</v>
      </c>
      <c r="G388" s="185" t="s">
        <v>131</v>
      </c>
      <c r="H388" s="185" t="s">
        <v>92</v>
      </c>
      <c r="I388" s="185">
        <v>2</v>
      </c>
      <c r="J388" s="141">
        <f t="shared" si="36"/>
        <v>6.25</v>
      </c>
      <c r="K388" s="141">
        <f t="shared" si="31"/>
        <v>12.5</v>
      </c>
      <c r="L388" s="200">
        <f t="shared" si="32"/>
        <v>0.8992</v>
      </c>
      <c r="M388" s="141">
        <f t="shared" si="33"/>
        <v>0.63</v>
      </c>
      <c r="N388" s="141">
        <f t="shared" si="34"/>
        <v>1.26</v>
      </c>
      <c r="O388" s="140" t="s">
        <v>194</v>
      </c>
      <c r="P388" s="185" t="s">
        <v>108</v>
      </c>
      <c r="Q388" s="260">
        <f t="shared" si="35"/>
        <v>0.48</v>
      </c>
      <c r="R388" s="247">
        <v>0.5</v>
      </c>
      <c r="S388" s="242">
        <v>26.02</v>
      </c>
      <c r="T388">
        <v>0</v>
      </c>
    </row>
    <row r="389" spans="1:20" ht="95.25" thickBot="1" x14ac:dyDescent="0.3">
      <c r="A389" s="137">
        <v>371</v>
      </c>
      <c r="B389" s="185" t="s">
        <v>666</v>
      </c>
      <c r="C389" s="185" t="s">
        <v>122</v>
      </c>
      <c r="D389" s="185" t="s">
        <v>450</v>
      </c>
      <c r="E389" s="185" t="s">
        <v>450</v>
      </c>
      <c r="F389" s="185">
        <v>6110309900</v>
      </c>
      <c r="G389" s="185" t="s">
        <v>131</v>
      </c>
      <c r="H389" s="185" t="s">
        <v>92</v>
      </c>
      <c r="I389" s="185">
        <v>6</v>
      </c>
      <c r="J389" s="141">
        <f t="shared" si="36"/>
        <v>12.36</v>
      </c>
      <c r="K389" s="141">
        <f t="shared" si="31"/>
        <v>74.16</v>
      </c>
      <c r="L389" s="200">
        <f t="shared" si="32"/>
        <v>0.89967637540453071</v>
      </c>
      <c r="M389" s="141">
        <f t="shared" si="33"/>
        <v>1.24</v>
      </c>
      <c r="N389" s="141">
        <f t="shared" si="34"/>
        <v>7.44</v>
      </c>
      <c r="O389" s="140" t="s">
        <v>194</v>
      </c>
      <c r="P389" s="185" t="s">
        <v>108</v>
      </c>
      <c r="Q389" s="260">
        <f t="shared" si="35"/>
        <v>2.85</v>
      </c>
      <c r="R389" s="247">
        <v>3</v>
      </c>
      <c r="S389" s="243">
        <v>26.02</v>
      </c>
      <c r="T389">
        <v>0</v>
      </c>
    </row>
    <row r="390" spans="1:20" ht="95.25" thickBot="1" x14ac:dyDescent="0.3">
      <c r="A390" s="137">
        <v>372</v>
      </c>
      <c r="B390" s="185" t="s">
        <v>666</v>
      </c>
      <c r="C390" s="185" t="s">
        <v>122</v>
      </c>
      <c r="D390" s="185" t="s">
        <v>465</v>
      </c>
      <c r="E390" s="185" t="s">
        <v>465</v>
      </c>
      <c r="F390" s="185">
        <v>6110309900</v>
      </c>
      <c r="G390" s="185" t="s">
        <v>131</v>
      </c>
      <c r="H390" s="185" t="s">
        <v>92</v>
      </c>
      <c r="I390" s="185">
        <v>6</v>
      </c>
      <c r="J390" s="141">
        <f t="shared" si="36"/>
        <v>12.36</v>
      </c>
      <c r="K390" s="141">
        <f t="shared" si="31"/>
        <v>74.16</v>
      </c>
      <c r="L390" s="200">
        <f t="shared" si="32"/>
        <v>0.89967637540453071</v>
      </c>
      <c r="M390" s="141">
        <f t="shared" si="33"/>
        <v>1.24</v>
      </c>
      <c r="N390" s="141">
        <f t="shared" si="34"/>
        <v>7.44</v>
      </c>
      <c r="O390" s="140" t="s">
        <v>194</v>
      </c>
      <c r="P390" s="185" t="s">
        <v>108</v>
      </c>
      <c r="Q390" s="260">
        <f t="shared" si="35"/>
        <v>2.85</v>
      </c>
      <c r="R390" s="247">
        <v>3</v>
      </c>
      <c r="S390" s="242">
        <v>26.02</v>
      </c>
      <c r="T390">
        <v>0</v>
      </c>
    </row>
    <row r="391" spans="1:20" ht="79.5" thickBot="1" x14ac:dyDescent="0.3">
      <c r="A391" s="137">
        <v>373</v>
      </c>
      <c r="B391" s="185" t="s">
        <v>667</v>
      </c>
      <c r="C391" s="185" t="s">
        <v>122</v>
      </c>
      <c r="D391" s="185" t="s">
        <v>470</v>
      </c>
      <c r="E391" s="185" t="s">
        <v>470</v>
      </c>
      <c r="F391" s="185">
        <v>6110309900</v>
      </c>
      <c r="G391" s="185" t="s">
        <v>131</v>
      </c>
      <c r="H391" s="185" t="s">
        <v>92</v>
      </c>
      <c r="I391" s="185">
        <v>2</v>
      </c>
      <c r="J391" s="141">
        <f t="shared" si="36"/>
        <v>6.25</v>
      </c>
      <c r="K391" s="141">
        <f t="shared" si="31"/>
        <v>12.5</v>
      </c>
      <c r="L391" s="200">
        <f t="shared" si="32"/>
        <v>0.8992</v>
      </c>
      <c r="M391" s="141">
        <f t="shared" si="33"/>
        <v>0.63</v>
      </c>
      <c r="N391" s="141">
        <f t="shared" si="34"/>
        <v>1.26</v>
      </c>
      <c r="O391" s="140" t="s">
        <v>194</v>
      </c>
      <c r="P391" s="185" t="s">
        <v>108</v>
      </c>
      <c r="Q391" s="260">
        <f t="shared" si="35"/>
        <v>0.48</v>
      </c>
      <c r="R391" s="247">
        <v>0.5</v>
      </c>
      <c r="S391" s="243">
        <v>26.02</v>
      </c>
      <c r="T391">
        <v>0</v>
      </c>
    </row>
    <row r="392" spans="1:20" ht="79.5" thickBot="1" x14ac:dyDescent="0.3">
      <c r="A392" s="137">
        <v>374</v>
      </c>
      <c r="B392" s="185" t="s">
        <v>667</v>
      </c>
      <c r="C392" s="185" t="s">
        <v>122</v>
      </c>
      <c r="D392" s="185" t="s">
        <v>470</v>
      </c>
      <c r="E392" s="185" t="s">
        <v>470</v>
      </c>
      <c r="F392" s="185">
        <v>6110309900</v>
      </c>
      <c r="G392" s="185" t="s">
        <v>131</v>
      </c>
      <c r="H392" s="185" t="s">
        <v>92</v>
      </c>
      <c r="I392" s="185">
        <v>5</v>
      </c>
      <c r="J392" s="141">
        <f t="shared" si="36"/>
        <v>9.89</v>
      </c>
      <c r="K392" s="141">
        <f t="shared" si="31"/>
        <v>49.45</v>
      </c>
      <c r="L392" s="200">
        <f t="shared" si="32"/>
        <v>0.8998988877654196</v>
      </c>
      <c r="M392" s="141">
        <f t="shared" si="33"/>
        <v>0.99</v>
      </c>
      <c r="N392" s="141">
        <f t="shared" si="34"/>
        <v>4.95</v>
      </c>
      <c r="O392" s="140" t="s">
        <v>194</v>
      </c>
      <c r="P392" s="185" t="s">
        <v>108</v>
      </c>
      <c r="Q392" s="260">
        <f t="shared" si="35"/>
        <v>1.9</v>
      </c>
      <c r="R392" s="247">
        <v>2</v>
      </c>
      <c r="S392" s="242">
        <v>26.02</v>
      </c>
      <c r="T392">
        <v>0</v>
      </c>
    </row>
    <row r="393" spans="1:20" ht="111" thickBot="1" x14ac:dyDescent="0.3">
      <c r="A393" s="137">
        <v>375</v>
      </c>
      <c r="B393" s="185" t="s">
        <v>668</v>
      </c>
      <c r="C393" s="185" t="s">
        <v>122</v>
      </c>
      <c r="D393" s="185" t="s">
        <v>439</v>
      </c>
      <c r="E393" s="185" t="s">
        <v>439</v>
      </c>
      <c r="F393" s="185">
        <v>6110309900</v>
      </c>
      <c r="G393" s="185" t="s">
        <v>131</v>
      </c>
      <c r="H393" s="185" t="s">
        <v>92</v>
      </c>
      <c r="I393" s="185">
        <v>2</v>
      </c>
      <c r="J393" s="141">
        <f t="shared" si="36"/>
        <v>12.36</v>
      </c>
      <c r="K393" s="141">
        <f t="shared" si="31"/>
        <v>24.72</v>
      </c>
      <c r="L393" s="200">
        <f t="shared" si="32"/>
        <v>0.89967637540453071</v>
      </c>
      <c r="M393" s="141">
        <f t="shared" si="33"/>
        <v>1.24</v>
      </c>
      <c r="N393" s="141">
        <f t="shared" si="34"/>
        <v>2.48</v>
      </c>
      <c r="O393" s="140" t="s">
        <v>194</v>
      </c>
      <c r="P393" s="185" t="s">
        <v>108</v>
      </c>
      <c r="Q393" s="260">
        <f t="shared" si="35"/>
        <v>0.95</v>
      </c>
      <c r="R393" s="247">
        <v>1</v>
      </c>
      <c r="S393" s="243">
        <v>26.02</v>
      </c>
      <c r="T393">
        <v>0</v>
      </c>
    </row>
    <row r="394" spans="1:20" ht="111" thickBot="1" x14ac:dyDescent="0.3">
      <c r="A394" s="137">
        <v>376</v>
      </c>
      <c r="B394" s="185" t="s">
        <v>668</v>
      </c>
      <c r="C394" s="185" t="s">
        <v>122</v>
      </c>
      <c r="D394" s="185" t="s">
        <v>471</v>
      </c>
      <c r="E394" s="185" t="s">
        <v>471</v>
      </c>
      <c r="F394" s="185">
        <v>6110309900</v>
      </c>
      <c r="G394" s="185" t="s">
        <v>131</v>
      </c>
      <c r="H394" s="185" t="s">
        <v>92</v>
      </c>
      <c r="I394" s="185">
        <v>20</v>
      </c>
      <c r="J394" s="141">
        <f t="shared" si="36"/>
        <v>12</v>
      </c>
      <c r="K394" s="141">
        <f t="shared" si="31"/>
        <v>240</v>
      </c>
      <c r="L394" s="200">
        <f t="shared" si="32"/>
        <v>0.9</v>
      </c>
      <c r="M394" s="141">
        <f t="shared" si="33"/>
        <v>1.2</v>
      </c>
      <c r="N394" s="141">
        <f t="shared" si="34"/>
        <v>24</v>
      </c>
      <c r="O394" s="140" t="s">
        <v>194</v>
      </c>
      <c r="P394" s="185">
        <v>1</v>
      </c>
      <c r="Q394" s="260">
        <f t="shared" si="35"/>
        <v>9.2200000000000006</v>
      </c>
      <c r="R394" s="247">
        <v>9.6999999999999993</v>
      </c>
      <c r="S394" s="242">
        <v>26.02</v>
      </c>
      <c r="T394">
        <v>0</v>
      </c>
    </row>
    <row r="395" spans="1:20" ht="111" thickBot="1" x14ac:dyDescent="0.3">
      <c r="A395" s="137">
        <v>377</v>
      </c>
      <c r="B395" s="185" t="s">
        <v>669</v>
      </c>
      <c r="C395" s="185" t="s">
        <v>122</v>
      </c>
      <c r="D395" s="185" t="s">
        <v>472</v>
      </c>
      <c r="E395" s="185" t="s">
        <v>472</v>
      </c>
      <c r="F395" s="185">
        <v>6110309900</v>
      </c>
      <c r="G395" s="185" t="s">
        <v>131</v>
      </c>
      <c r="H395" s="185" t="s">
        <v>92</v>
      </c>
      <c r="I395" s="185">
        <v>29</v>
      </c>
      <c r="J395" s="141">
        <f t="shared" si="36"/>
        <v>11.26</v>
      </c>
      <c r="K395" s="141">
        <f t="shared" si="31"/>
        <v>326.54000000000002</v>
      </c>
      <c r="L395" s="200">
        <f t="shared" si="32"/>
        <v>0.89964476021314388</v>
      </c>
      <c r="M395" s="141">
        <f t="shared" si="33"/>
        <v>1.1299999999999999</v>
      </c>
      <c r="N395" s="141">
        <f t="shared" si="34"/>
        <v>32.770000000000003</v>
      </c>
      <c r="O395" s="140" t="s">
        <v>194</v>
      </c>
      <c r="P395" s="185">
        <v>1</v>
      </c>
      <c r="Q395" s="260">
        <f t="shared" si="35"/>
        <v>12.54</v>
      </c>
      <c r="R395" s="247">
        <v>13.2</v>
      </c>
      <c r="S395" s="243">
        <v>26.02</v>
      </c>
      <c r="T395">
        <v>0</v>
      </c>
    </row>
    <row r="396" spans="1:20" ht="111" thickBot="1" x14ac:dyDescent="0.3">
      <c r="A396" s="137">
        <v>378</v>
      </c>
      <c r="B396" s="185" t="s">
        <v>669</v>
      </c>
      <c r="C396" s="185" t="s">
        <v>122</v>
      </c>
      <c r="D396" s="185" t="s">
        <v>472</v>
      </c>
      <c r="E396" s="185" t="s">
        <v>472</v>
      </c>
      <c r="F396" s="185">
        <v>6110309900</v>
      </c>
      <c r="G396" s="185" t="s">
        <v>131</v>
      </c>
      <c r="H396" s="185" t="s">
        <v>92</v>
      </c>
      <c r="I396" s="185">
        <v>32</v>
      </c>
      <c r="J396" s="141">
        <f t="shared" si="36"/>
        <v>9.27</v>
      </c>
      <c r="K396" s="141">
        <f t="shared" si="31"/>
        <v>296.64</v>
      </c>
      <c r="L396" s="200">
        <f t="shared" si="32"/>
        <v>0.89967637540453071</v>
      </c>
      <c r="M396" s="141">
        <f t="shared" si="33"/>
        <v>0.93</v>
      </c>
      <c r="N396" s="141">
        <f t="shared" si="34"/>
        <v>29.76</v>
      </c>
      <c r="O396" s="140" t="s">
        <v>194</v>
      </c>
      <c r="P396" s="185">
        <v>1</v>
      </c>
      <c r="Q396" s="260">
        <f t="shared" si="35"/>
        <v>11.4</v>
      </c>
      <c r="R396" s="247">
        <v>12</v>
      </c>
      <c r="S396" s="242">
        <v>26.02</v>
      </c>
      <c r="T396">
        <v>0</v>
      </c>
    </row>
    <row r="397" spans="1:20" ht="79.5" thickBot="1" x14ac:dyDescent="0.3">
      <c r="A397" s="137">
        <v>379</v>
      </c>
      <c r="B397" s="185" t="s">
        <v>670</v>
      </c>
      <c r="C397" s="185" t="s">
        <v>122</v>
      </c>
      <c r="D397" s="185" t="s">
        <v>472</v>
      </c>
      <c r="E397" s="185" t="s">
        <v>472</v>
      </c>
      <c r="F397" s="185">
        <v>6110309900</v>
      </c>
      <c r="G397" s="185" t="s">
        <v>132</v>
      </c>
      <c r="H397" s="185" t="s">
        <v>92</v>
      </c>
      <c r="I397" s="185">
        <v>1</v>
      </c>
      <c r="J397" s="141">
        <f t="shared" si="36"/>
        <v>16.330000000000002</v>
      </c>
      <c r="K397" s="141">
        <f t="shared" si="31"/>
        <v>16.329999999999998</v>
      </c>
      <c r="L397" s="200">
        <f t="shared" si="32"/>
        <v>0.90018371096142069</v>
      </c>
      <c r="M397" s="141">
        <f t="shared" si="33"/>
        <v>1.63</v>
      </c>
      <c r="N397" s="141">
        <f t="shared" si="34"/>
        <v>1.63</v>
      </c>
      <c r="O397" s="140" t="s">
        <v>194</v>
      </c>
      <c r="P397" s="185" t="s">
        <v>108</v>
      </c>
      <c r="Q397" s="260">
        <f t="shared" si="35"/>
        <v>0.48</v>
      </c>
      <c r="R397" s="247">
        <v>0.5</v>
      </c>
      <c r="S397" s="243">
        <v>34.020000000000003</v>
      </c>
      <c r="T397">
        <v>0</v>
      </c>
    </row>
    <row r="398" spans="1:20" ht="95.25" thickBot="1" x14ac:dyDescent="0.3">
      <c r="A398" s="137">
        <v>380</v>
      </c>
      <c r="B398" s="185" t="s">
        <v>671</v>
      </c>
      <c r="C398" s="185" t="s">
        <v>122</v>
      </c>
      <c r="D398" s="185" t="s">
        <v>472</v>
      </c>
      <c r="E398" s="185" t="s">
        <v>472</v>
      </c>
      <c r="F398" s="185">
        <v>6110309900</v>
      </c>
      <c r="G398" s="185" t="s">
        <v>132</v>
      </c>
      <c r="H398" s="185" t="s">
        <v>92</v>
      </c>
      <c r="I398" s="185">
        <v>2</v>
      </c>
      <c r="J398" s="141">
        <f t="shared" si="36"/>
        <v>8.17</v>
      </c>
      <c r="K398" s="141">
        <f t="shared" si="31"/>
        <v>16.34</v>
      </c>
      <c r="L398" s="200">
        <f t="shared" si="32"/>
        <v>0.89963280293757653</v>
      </c>
      <c r="M398" s="141">
        <f t="shared" si="33"/>
        <v>0.82</v>
      </c>
      <c r="N398" s="141">
        <f t="shared" si="34"/>
        <v>1.64</v>
      </c>
      <c r="O398" s="140" t="s">
        <v>194</v>
      </c>
      <c r="P398" s="185" t="s">
        <v>108</v>
      </c>
      <c r="Q398" s="260">
        <f t="shared" si="35"/>
        <v>0.48</v>
      </c>
      <c r="R398" s="247">
        <v>0.5</v>
      </c>
      <c r="S398" s="242">
        <v>34.020000000000003</v>
      </c>
      <c r="T398">
        <v>0</v>
      </c>
    </row>
    <row r="399" spans="1:20" ht="79.5" thickBot="1" x14ac:dyDescent="0.3">
      <c r="A399" s="137">
        <v>381</v>
      </c>
      <c r="B399" s="185" t="s">
        <v>667</v>
      </c>
      <c r="C399" s="185" t="s">
        <v>122</v>
      </c>
      <c r="D399" s="185" t="s">
        <v>444</v>
      </c>
      <c r="E399" s="185" t="s">
        <v>444</v>
      </c>
      <c r="F399" s="185">
        <v>6110309900</v>
      </c>
      <c r="G399" s="185" t="s">
        <v>132</v>
      </c>
      <c r="H399" s="185" t="s">
        <v>92</v>
      </c>
      <c r="I399" s="185">
        <v>5</v>
      </c>
      <c r="J399" s="141">
        <f t="shared" si="36"/>
        <v>12.93</v>
      </c>
      <c r="K399" s="141">
        <f t="shared" si="31"/>
        <v>64.650000000000006</v>
      </c>
      <c r="L399" s="200">
        <f t="shared" si="32"/>
        <v>0.90023201856148494</v>
      </c>
      <c r="M399" s="141">
        <f t="shared" si="33"/>
        <v>1.29</v>
      </c>
      <c r="N399" s="141">
        <f t="shared" si="34"/>
        <v>6.45</v>
      </c>
      <c r="O399" s="140" t="s">
        <v>194</v>
      </c>
      <c r="P399" s="185" t="s">
        <v>108</v>
      </c>
      <c r="Q399" s="260">
        <f t="shared" si="35"/>
        <v>1.9</v>
      </c>
      <c r="R399" s="247">
        <v>2</v>
      </c>
      <c r="S399" s="243">
        <v>34.020000000000003</v>
      </c>
      <c r="T399">
        <v>0</v>
      </c>
    </row>
    <row r="400" spans="1:20" ht="79.5" thickBot="1" x14ac:dyDescent="0.3">
      <c r="A400" s="137">
        <v>382</v>
      </c>
      <c r="B400" s="185" t="s">
        <v>672</v>
      </c>
      <c r="C400" s="185" t="s">
        <v>122</v>
      </c>
      <c r="D400" s="185" t="s">
        <v>450</v>
      </c>
      <c r="E400" s="185" t="s">
        <v>450</v>
      </c>
      <c r="F400" s="185">
        <v>6110901000</v>
      </c>
      <c r="G400" s="185" t="s">
        <v>131</v>
      </c>
      <c r="H400" s="185" t="s">
        <v>92</v>
      </c>
      <c r="I400" s="185">
        <v>2</v>
      </c>
      <c r="J400" s="141">
        <f t="shared" si="36"/>
        <v>1.02</v>
      </c>
      <c r="K400" s="141">
        <f t="shared" si="31"/>
        <v>2.04</v>
      </c>
      <c r="L400" s="200">
        <f t="shared" si="32"/>
        <v>0.90196078431372551</v>
      </c>
      <c r="M400" s="141">
        <f t="shared" si="33"/>
        <v>0.1</v>
      </c>
      <c r="N400" s="141">
        <f t="shared" si="34"/>
        <v>0.2</v>
      </c>
      <c r="O400" s="140" t="s">
        <v>194</v>
      </c>
      <c r="P400" s="185" t="s">
        <v>108</v>
      </c>
      <c r="Q400" s="260">
        <f t="shared" si="35"/>
        <v>0.95</v>
      </c>
      <c r="R400" s="247">
        <v>1</v>
      </c>
      <c r="S400" s="242">
        <v>2.14</v>
      </c>
      <c r="T400">
        <v>0</v>
      </c>
    </row>
    <row r="401" spans="1:20" ht="79.5" thickBot="1" x14ac:dyDescent="0.3">
      <c r="A401" s="137">
        <v>383</v>
      </c>
      <c r="B401" s="185" t="s">
        <v>672</v>
      </c>
      <c r="C401" s="185" t="s">
        <v>122</v>
      </c>
      <c r="D401" s="185" t="s">
        <v>450</v>
      </c>
      <c r="E401" s="185" t="s">
        <v>450</v>
      </c>
      <c r="F401" s="185">
        <v>6110901000</v>
      </c>
      <c r="G401" s="185" t="s">
        <v>131</v>
      </c>
      <c r="H401" s="185" t="s">
        <v>92</v>
      </c>
      <c r="I401" s="185">
        <v>2</v>
      </c>
      <c r="J401" s="141">
        <f t="shared" si="36"/>
        <v>0.52</v>
      </c>
      <c r="K401" s="141">
        <f t="shared" si="31"/>
        <v>1.04</v>
      </c>
      <c r="L401" s="200">
        <f t="shared" si="32"/>
        <v>0.90384615384615385</v>
      </c>
      <c r="M401" s="141">
        <f t="shared" si="33"/>
        <v>0.05</v>
      </c>
      <c r="N401" s="141">
        <f t="shared" si="34"/>
        <v>0.1</v>
      </c>
      <c r="O401" s="140" t="s">
        <v>194</v>
      </c>
      <c r="P401" s="185" t="s">
        <v>108</v>
      </c>
      <c r="Q401" s="260">
        <f t="shared" si="35"/>
        <v>0.48</v>
      </c>
      <c r="R401" s="247">
        <v>0.5</v>
      </c>
      <c r="S401" s="243">
        <v>2.14</v>
      </c>
      <c r="T401">
        <v>0</v>
      </c>
    </row>
    <row r="402" spans="1:20" ht="79.5" thickBot="1" x14ac:dyDescent="0.3">
      <c r="A402" s="137">
        <v>384</v>
      </c>
      <c r="B402" s="185" t="s">
        <v>672</v>
      </c>
      <c r="C402" s="185" t="s">
        <v>122</v>
      </c>
      <c r="D402" s="185" t="s">
        <v>450</v>
      </c>
      <c r="E402" s="185" t="s">
        <v>450</v>
      </c>
      <c r="F402" s="185">
        <v>6110901000</v>
      </c>
      <c r="G402" s="185" t="s">
        <v>131</v>
      </c>
      <c r="H402" s="185" t="s">
        <v>92</v>
      </c>
      <c r="I402" s="185">
        <v>9</v>
      </c>
      <c r="J402" s="141">
        <f t="shared" si="36"/>
        <v>0.46</v>
      </c>
      <c r="K402" s="141">
        <f t="shared" si="31"/>
        <v>4.1399999999999997</v>
      </c>
      <c r="L402" s="200">
        <f t="shared" si="32"/>
        <v>0.89130434782608692</v>
      </c>
      <c r="M402" s="141">
        <f t="shared" si="33"/>
        <v>0.05</v>
      </c>
      <c r="N402" s="141">
        <f t="shared" si="34"/>
        <v>0.45</v>
      </c>
      <c r="O402" s="140" t="s">
        <v>194</v>
      </c>
      <c r="P402" s="185" t="s">
        <v>108</v>
      </c>
      <c r="Q402" s="260">
        <f t="shared" si="35"/>
        <v>1.9</v>
      </c>
      <c r="R402" s="247">
        <v>2</v>
      </c>
      <c r="S402" s="242">
        <v>2.14</v>
      </c>
      <c r="T402">
        <v>0</v>
      </c>
    </row>
    <row r="403" spans="1:20" ht="48" thickBot="1" x14ac:dyDescent="0.3">
      <c r="A403" s="137">
        <v>385</v>
      </c>
      <c r="B403" s="185" t="s">
        <v>673</v>
      </c>
      <c r="C403" s="185" t="s">
        <v>122</v>
      </c>
      <c r="D403" s="185" t="s">
        <v>141</v>
      </c>
      <c r="E403" s="185" t="s">
        <v>141</v>
      </c>
      <c r="F403" s="185">
        <v>6117100000</v>
      </c>
      <c r="G403" s="185" t="s">
        <v>137</v>
      </c>
      <c r="H403" s="185" t="s">
        <v>92</v>
      </c>
      <c r="I403" s="185">
        <v>3</v>
      </c>
      <c r="J403" s="141">
        <f t="shared" si="36"/>
        <v>10.459999999999999</v>
      </c>
      <c r="K403" s="141">
        <f t="shared" ref="K403:K464" si="37">ROUND(J403*I403,2)</f>
        <v>31.38</v>
      </c>
      <c r="L403" s="200">
        <f t="shared" ref="L403:L464" si="38">1-M403/J403</f>
        <v>0.89961759082217974</v>
      </c>
      <c r="M403" s="141">
        <f t="shared" ref="M403:M464" si="39">ROUND(J403/10,2)</f>
        <v>1.05</v>
      </c>
      <c r="N403" s="141">
        <f t="shared" ref="N403:N464" si="40">ROUND(M403*I403,2)</f>
        <v>3.15</v>
      </c>
      <c r="O403" s="140" t="s">
        <v>194</v>
      </c>
      <c r="P403" s="185" t="s">
        <v>108</v>
      </c>
      <c r="Q403" s="260">
        <f t="shared" ref="Q403:Q464" si="41">ROUNDUP(R403*0.95,2)</f>
        <v>0.95</v>
      </c>
      <c r="R403" s="247">
        <v>1</v>
      </c>
      <c r="S403" s="243">
        <v>33.020000000000003</v>
      </c>
      <c r="T403">
        <v>0</v>
      </c>
    </row>
    <row r="404" spans="1:20" ht="48" thickBot="1" x14ac:dyDescent="0.3">
      <c r="A404" s="137">
        <v>386</v>
      </c>
      <c r="B404" s="185" t="s">
        <v>674</v>
      </c>
      <c r="C404" s="185" t="s">
        <v>122</v>
      </c>
      <c r="D404" s="185" t="s">
        <v>141</v>
      </c>
      <c r="E404" s="185" t="s">
        <v>141</v>
      </c>
      <c r="F404" s="185">
        <v>6117100000</v>
      </c>
      <c r="G404" s="185" t="s">
        <v>137</v>
      </c>
      <c r="H404" s="185" t="s">
        <v>92</v>
      </c>
      <c r="I404" s="185">
        <v>9</v>
      </c>
      <c r="J404" s="141">
        <f t="shared" si="36"/>
        <v>10.459999999999999</v>
      </c>
      <c r="K404" s="141">
        <f t="shared" si="37"/>
        <v>94.14</v>
      </c>
      <c r="L404" s="200">
        <f t="shared" si="38"/>
        <v>0.89961759082217974</v>
      </c>
      <c r="M404" s="141">
        <f t="shared" si="39"/>
        <v>1.05</v>
      </c>
      <c r="N404" s="141">
        <f t="shared" si="40"/>
        <v>9.4499999999999993</v>
      </c>
      <c r="O404" s="140" t="s">
        <v>194</v>
      </c>
      <c r="P404" s="185" t="s">
        <v>108</v>
      </c>
      <c r="Q404" s="260">
        <f t="shared" si="41"/>
        <v>2.85</v>
      </c>
      <c r="R404" s="247">
        <v>3</v>
      </c>
      <c r="S404" s="242">
        <v>33.020000000000003</v>
      </c>
      <c r="T404">
        <v>0</v>
      </c>
    </row>
    <row r="405" spans="1:20" ht="48" thickBot="1" x14ac:dyDescent="0.3">
      <c r="A405" s="137">
        <v>387</v>
      </c>
      <c r="B405" s="185" t="s">
        <v>673</v>
      </c>
      <c r="C405" s="185" t="s">
        <v>122</v>
      </c>
      <c r="D405" s="185" t="s">
        <v>446</v>
      </c>
      <c r="E405" s="185" t="s">
        <v>446</v>
      </c>
      <c r="F405" s="185">
        <v>6117100000</v>
      </c>
      <c r="G405" s="185" t="s">
        <v>137</v>
      </c>
      <c r="H405" s="185" t="s">
        <v>92</v>
      </c>
      <c r="I405" s="185">
        <v>10</v>
      </c>
      <c r="J405" s="141">
        <f t="shared" si="36"/>
        <v>6.2799999999999994</v>
      </c>
      <c r="K405" s="141">
        <f t="shared" si="37"/>
        <v>62.8</v>
      </c>
      <c r="L405" s="200">
        <f t="shared" si="38"/>
        <v>0.89968152866242035</v>
      </c>
      <c r="M405" s="141">
        <f t="shared" si="39"/>
        <v>0.63</v>
      </c>
      <c r="N405" s="141">
        <f t="shared" si="40"/>
        <v>6.3</v>
      </c>
      <c r="O405" s="140" t="s">
        <v>194</v>
      </c>
      <c r="P405" s="185" t="s">
        <v>108</v>
      </c>
      <c r="Q405" s="260">
        <f t="shared" si="41"/>
        <v>1.9</v>
      </c>
      <c r="R405" s="247">
        <v>2</v>
      </c>
      <c r="S405" s="243">
        <v>33.020000000000003</v>
      </c>
      <c r="T405">
        <v>0</v>
      </c>
    </row>
    <row r="406" spans="1:20" ht="48" thickBot="1" x14ac:dyDescent="0.3">
      <c r="A406" s="137">
        <v>388</v>
      </c>
      <c r="B406" s="185" t="s">
        <v>675</v>
      </c>
      <c r="C406" s="185" t="s">
        <v>122</v>
      </c>
      <c r="D406" s="185" t="s">
        <v>473</v>
      </c>
      <c r="E406" s="185" t="s">
        <v>473</v>
      </c>
      <c r="F406" s="185">
        <v>6117100000</v>
      </c>
      <c r="G406" s="185" t="s">
        <v>137</v>
      </c>
      <c r="H406" s="185" t="s">
        <v>92</v>
      </c>
      <c r="I406" s="185">
        <v>19</v>
      </c>
      <c r="J406" s="141">
        <f t="shared" si="36"/>
        <v>4.3</v>
      </c>
      <c r="K406" s="141">
        <f t="shared" si="37"/>
        <v>81.7</v>
      </c>
      <c r="L406" s="200">
        <f t="shared" si="38"/>
        <v>0.9</v>
      </c>
      <c r="M406" s="141">
        <f t="shared" si="39"/>
        <v>0.43</v>
      </c>
      <c r="N406" s="141">
        <f t="shared" si="40"/>
        <v>8.17</v>
      </c>
      <c r="O406" s="140" t="s">
        <v>194</v>
      </c>
      <c r="P406" s="185" t="s">
        <v>108</v>
      </c>
      <c r="Q406" s="260">
        <f t="shared" si="41"/>
        <v>2.4700000000000002</v>
      </c>
      <c r="R406" s="247">
        <v>2.6</v>
      </c>
      <c r="S406" s="242">
        <v>33.020000000000003</v>
      </c>
      <c r="T406">
        <v>0</v>
      </c>
    </row>
    <row r="407" spans="1:20" ht="48" thickBot="1" x14ac:dyDescent="0.3">
      <c r="A407" s="137">
        <v>389</v>
      </c>
      <c r="B407" s="185" t="s">
        <v>676</v>
      </c>
      <c r="C407" s="185" t="s">
        <v>122</v>
      </c>
      <c r="D407" s="185" t="s">
        <v>474</v>
      </c>
      <c r="E407" s="185" t="s">
        <v>474</v>
      </c>
      <c r="F407" s="185">
        <v>6117100000</v>
      </c>
      <c r="G407" s="185" t="s">
        <v>132</v>
      </c>
      <c r="H407" s="185" t="s">
        <v>92</v>
      </c>
      <c r="I407" s="185">
        <v>8</v>
      </c>
      <c r="J407" s="141">
        <f t="shared" si="36"/>
        <v>17.82</v>
      </c>
      <c r="K407" s="141">
        <f t="shared" si="37"/>
        <v>142.56</v>
      </c>
      <c r="L407" s="200">
        <f t="shared" si="38"/>
        <v>0.90011223344556679</v>
      </c>
      <c r="M407" s="141">
        <f t="shared" si="39"/>
        <v>1.78</v>
      </c>
      <c r="N407" s="141">
        <f t="shared" si="40"/>
        <v>14.24</v>
      </c>
      <c r="O407" s="140" t="s">
        <v>194</v>
      </c>
      <c r="P407" s="185" t="s">
        <v>108</v>
      </c>
      <c r="Q407" s="260">
        <f t="shared" si="41"/>
        <v>2.85</v>
      </c>
      <c r="R407" s="247">
        <v>3</v>
      </c>
      <c r="S407" s="243">
        <v>50.02</v>
      </c>
      <c r="T407">
        <v>0</v>
      </c>
    </row>
    <row r="408" spans="1:20" ht="32.25" thickBot="1" x14ac:dyDescent="0.3">
      <c r="A408" s="137">
        <v>390</v>
      </c>
      <c r="B408" s="185" t="s">
        <v>677</v>
      </c>
      <c r="C408" s="185" t="s">
        <v>122</v>
      </c>
      <c r="D408" s="185" t="s">
        <v>474</v>
      </c>
      <c r="E408" s="185" t="s">
        <v>474</v>
      </c>
      <c r="F408" s="185">
        <v>6117100000</v>
      </c>
      <c r="G408" s="185" t="s">
        <v>137</v>
      </c>
      <c r="H408" s="185" t="s">
        <v>92</v>
      </c>
      <c r="I408" s="185">
        <v>17</v>
      </c>
      <c r="J408" s="141">
        <f t="shared" si="36"/>
        <v>9.23</v>
      </c>
      <c r="K408" s="141">
        <f t="shared" si="37"/>
        <v>156.91</v>
      </c>
      <c r="L408" s="200">
        <f t="shared" si="38"/>
        <v>0.90032502708559048</v>
      </c>
      <c r="M408" s="141">
        <f t="shared" si="39"/>
        <v>0.92</v>
      </c>
      <c r="N408" s="141">
        <f t="shared" si="40"/>
        <v>15.64</v>
      </c>
      <c r="O408" s="140" t="s">
        <v>194</v>
      </c>
      <c r="P408" s="185" t="s">
        <v>108</v>
      </c>
      <c r="Q408" s="260">
        <f t="shared" si="41"/>
        <v>4.75</v>
      </c>
      <c r="R408" s="247">
        <v>5</v>
      </c>
      <c r="S408" s="242">
        <v>33.020000000000003</v>
      </c>
      <c r="T408">
        <v>0</v>
      </c>
    </row>
    <row r="409" spans="1:20" ht="48" thickBot="1" x14ac:dyDescent="0.3">
      <c r="A409" s="137">
        <v>391</v>
      </c>
      <c r="B409" s="185" t="s">
        <v>674</v>
      </c>
      <c r="C409" s="185" t="s">
        <v>122</v>
      </c>
      <c r="D409" s="185" t="s">
        <v>135</v>
      </c>
      <c r="E409" s="185" t="s">
        <v>135</v>
      </c>
      <c r="F409" s="185">
        <v>6117100000</v>
      </c>
      <c r="G409" s="185" t="s">
        <v>137</v>
      </c>
      <c r="H409" s="185" t="s">
        <v>92</v>
      </c>
      <c r="I409" s="185">
        <v>24</v>
      </c>
      <c r="J409" s="141">
        <f t="shared" si="36"/>
        <v>9.15</v>
      </c>
      <c r="K409" s="141">
        <f t="shared" si="37"/>
        <v>219.6</v>
      </c>
      <c r="L409" s="200">
        <f t="shared" si="38"/>
        <v>0.89945355191256826</v>
      </c>
      <c r="M409" s="141">
        <f t="shared" si="39"/>
        <v>0.92</v>
      </c>
      <c r="N409" s="141">
        <f t="shared" si="40"/>
        <v>22.08</v>
      </c>
      <c r="O409" s="140" t="s">
        <v>194</v>
      </c>
      <c r="P409" s="185" t="s">
        <v>108</v>
      </c>
      <c r="Q409" s="260">
        <f t="shared" si="41"/>
        <v>6.65</v>
      </c>
      <c r="R409" s="247">
        <v>7</v>
      </c>
      <c r="S409" s="243">
        <v>33.020000000000003</v>
      </c>
      <c r="T409">
        <v>0</v>
      </c>
    </row>
    <row r="410" spans="1:20" ht="48" thickBot="1" x14ac:dyDescent="0.3">
      <c r="A410" s="137">
        <v>392</v>
      </c>
      <c r="B410" s="185" t="s">
        <v>675</v>
      </c>
      <c r="C410" s="185" t="s">
        <v>122</v>
      </c>
      <c r="D410" s="185" t="s">
        <v>165</v>
      </c>
      <c r="E410" s="185" t="s">
        <v>165</v>
      </c>
      <c r="F410" s="185">
        <v>6117100000</v>
      </c>
      <c r="G410" s="185" t="s">
        <v>137</v>
      </c>
      <c r="H410" s="185" t="s">
        <v>92</v>
      </c>
      <c r="I410" s="185">
        <v>19</v>
      </c>
      <c r="J410" s="141">
        <f t="shared" si="36"/>
        <v>9.91</v>
      </c>
      <c r="K410" s="141">
        <f t="shared" si="37"/>
        <v>188.29</v>
      </c>
      <c r="L410" s="200">
        <f t="shared" si="38"/>
        <v>0.90010090817356203</v>
      </c>
      <c r="M410" s="141">
        <f t="shared" si="39"/>
        <v>0.99</v>
      </c>
      <c r="N410" s="141">
        <f t="shared" si="40"/>
        <v>18.809999999999999</v>
      </c>
      <c r="O410" s="140" t="s">
        <v>194</v>
      </c>
      <c r="P410" s="185" t="s">
        <v>108</v>
      </c>
      <c r="Q410" s="260">
        <f t="shared" si="41"/>
        <v>5.7</v>
      </c>
      <c r="R410" s="247">
        <v>6</v>
      </c>
      <c r="S410" s="242">
        <v>33.020000000000003</v>
      </c>
      <c r="T410">
        <v>0</v>
      </c>
    </row>
    <row r="411" spans="1:20" ht="63.75" thickBot="1" x14ac:dyDescent="0.3">
      <c r="A411" s="137">
        <v>393</v>
      </c>
      <c r="B411" s="185" t="s">
        <v>678</v>
      </c>
      <c r="C411" s="185" t="s">
        <v>122</v>
      </c>
      <c r="D411" s="185" t="s">
        <v>475</v>
      </c>
      <c r="E411" s="185" t="s">
        <v>475</v>
      </c>
      <c r="F411" s="185">
        <v>6117100000</v>
      </c>
      <c r="G411" s="185" t="s">
        <v>132</v>
      </c>
      <c r="H411" s="185" t="s">
        <v>92</v>
      </c>
      <c r="I411" s="185">
        <v>2</v>
      </c>
      <c r="J411" s="141">
        <f t="shared" si="36"/>
        <v>9.51</v>
      </c>
      <c r="K411" s="141">
        <f t="shared" si="37"/>
        <v>19.02</v>
      </c>
      <c r="L411" s="200">
        <f t="shared" si="38"/>
        <v>0.90010515247108303</v>
      </c>
      <c r="M411" s="141">
        <f t="shared" si="39"/>
        <v>0.95</v>
      </c>
      <c r="N411" s="141">
        <f t="shared" si="40"/>
        <v>1.9</v>
      </c>
      <c r="O411" s="140" t="s">
        <v>194</v>
      </c>
      <c r="P411" s="185" t="s">
        <v>108</v>
      </c>
      <c r="Q411" s="260">
        <f t="shared" si="41"/>
        <v>0.38</v>
      </c>
      <c r="R411" s="247">
        <v>0.4</v>
      </c>
      <c r="S411" s="243">
        <v>50.02</v>
      </c>
      <c r="T411">
        <v>0</v>
      </c>
    </row>
    <row r="412" spans="1:20" ht="63.75" thickBot="1" x14ac:dyDescent="0.3">
      <c r="A412" s="137">
        <v>394</v>
      </c>
      <c r="B412" s="185" t="s">
        <v>679</v>
      </c>
      <c r="C412" s="185" t="s">
        <v>122</v>
      </c>
      <c r="D412" s="185" t="s">
        <v>475</v>
      </c>
      <c r="E412" s="185" t="s">
        <v>475</v>
      </c>
      <c r="F412" s="185">
        <v>6117100000</v>
      </c>
      <c r="G412" s="185" t="s">
        <v>132</v>
      </c>
      <c r="H412" s="185" t="s">
        <v>92</v>
      </c>
      <c r="I412" s="185">
        <v>11</v>
      </c>
      <c r="J412" s="141">
        <f t="shared" si="36"/>
        <v>17.28</v>
      </c>
      <c r="K412" s="141">
        <f t="shared" si="37"/>
        <v>190.08</v>
      </c>
      <c r="L412" s="200">
        <f t="shared" si="38"/>
        <v>0.8998842592592593</v>
      </c>
      <c r="M412" s="141">
        <f t="shared" si="39"/>
        <v>1.73</v>
      </c>
      <c r="N412" s="141">
        <f t="shared" si="40"/>
        <v>19.03</v>
      </c>
      <c r="O412" s="140" t="s">
        <v>194</v>
      </c>
      <c r="P412" s="185" t="s">
        <v>108</v>
      </c>
      <c r="Q412" s="260">
        <f t="shared" si="41"/>
        <v>3.8</v>
      </c>
      <c r="R412" s="247">
        <v>4</v>
      </c>
      <c r="S412" s="242">
        <v>50.02</v>
      </c>
      <c r="T412">
        <v>0</v>
      </c>
    </row>
    <row r="413" spans="1:20" ht="48" thickBot="1" x14ac:dyDescent="0.3">
      <c r="A413" s="137">
        <v>395</v>
      </c>
      <c r="B413" s="185" t="s">
        <v>680</v>
      </c>
      <c r="C413" s="185" t="s">
        <v>122</v>
      </c>
      <c r="D413" s="185" t="s">
        <v>162</v>
      </c>
      <c r="E413" s="185" t="s">
        <v>162</v>
      </c>
      <c r="F413" s="185">
        <v>6202110000</v>
      </c>
      <c r="G413" s="185" t="s">
        <v>131</v>
      </c>
      <c r="H413" s="185" t="s">
        <v>92</v>
      </c>
      <c r="I413" s="185">
        <v>1</v>
      </c>
      <c r="J413" s="141">
        <f t="shared" si="36"/>
        <v>12.18</v>
      </c>
      <c r="K413" s="141">
        <f t="shared" si="37"/>
        <v>12.18</v>
      </c>
      <c r="L413" s="200">
        <f t="shared" si="38"/>
        <v>0.89983579638752054</v>
      </c>
      <c r="M413" s="141">
        <f t="shared" si="39"/>
        <v>1.22</v>
      </c>
      <c r="N413" s="141">
        <f t="shared" si="40"/>
        <v>1.22</v>
      </c>
      <c r="O413" s="140" t="s">
        <v>194</v>
      </c>
      <c r="P413" s="185" t="s">
        <v>108</v>
      </c>
      <c r="Q413" s="260">
        <f t="shared" si="41"/>
        <v>0.76</v>
      </c>
      <c r="R413" s="247">
        <v>0.8</v>
      </c>
      <c r="S413" s="243">
        <v>16.02</v>
      </c>
      <c r="T413">
        <v>0</v>
      </c>
    </row>
    <row r="414" spans="1:20" ht="63.75" thickBot="1" x14ac:dyDescent="0.3">
      <c r="A414" s="137">
        <v>396</v>
      </c>
      <c r="B414" s="185" t="s">
        <v>681</v>
      </c>
      <c r="C414" s="185" t="s">
        <v>122</v>
      </c>
      <c r="D414" s="185" t="s">
        <v>162</v>
      </c>
      <c r="E414" s="185" t="s">
        <v>162</v>
      </c>
      <c r="F414" s="185">
        <v>6202121000</v>
      </c>
      <c r="G414" s="185" t="s">
        <v>131</v>
      </c>
      <c r="H414" s="185" t="s">
        <v>92</v>
      </c>
      <c r="I414" s="185">
        <v>3</v>
      </c>
      <c r="J414" s="141">
        <f t="shared" si="36"/>
        <v>12.049999999999999</v>
      </c>
      <c r="K414" s="141">
        <f t="shared" si="37"/>
        <v>36.15</v>
      </c>
      <c r="L414" s="200">
        <f t="shared" si="38"/>
        <v>0.89958506224066392</v>
      </c>
      <c r="M414" s="141">
        <f t="shared" si="39"/>
        <v>1.21</v>
      </c>
      <c r="N414" s="141">
        <f t="shared" si="40"/>
        <v>3.63</v>
      </c>
      <c r="O414" s="140" t="s">
        <v>194</v>
      </c>
      <c r="P414" s="185" t="s">
        <v>108</v>
      </c>
      <c r="Q414" s="260">
        <f t="shared" si="41"/>
        <v>1.9</v>
      </c>
      <c r="R414" s="247">
        <v>2</v>
      </c>
      <c r="S414" s="242">
        <v>19.02</v>
      </c>
      <c r="T414">
        <v>0</v>
      </c>
    </row>
    <row r="415" spans="1:20" ht="63.75" thickBot="1" x14ac:dyDescent="0.3">
      <c r="A415" s="137">
        <v>397</v>
      </c>
      <c r="B415" s="185" t="s">
        <v>681</v>
      </c>
      <c r="C415" s="185" t="s">
        <v>122</v>
      </c>
      <c r="D415" s="185" t="s">
        <v>151</v>
      </c>
      <c r="E415" s="185" t="s">
        <v>151</v>
      </c>
      <c r="F415" s="185">
        <v>6202121000</v>
      </c>
      <c r="G415" s="185" t="s">
        <v>132</v>
      </c>
      <c r="H415" s="185" t="s">
        <v>92</v>
      </c>
      <c r="I415" s="185">
        <v>5</v>
      </c>
      <c r="J415" s="141">
        <f t="shared" si="36"/>
        <v>18.260000000000002</v>
      </c>
      <c r="K415" s="141">
        <f t="shared" si="37"/>
        <v>91.3</v>
      </c>
      <c r="L415" s="200">
        <f t="shared" si="38"/>
        <v>0.89978094194961666</v>
      </c>
      <c r="M415" s="141">
        <f t="shared" si="39"/>
        <v>1.83</v>
      </c>
      <c r="N415" s="141">
        <f t="shared" si="40"/>
        <v>9.15</v>
      </c>
      <c r="O415" s="140" t="s">
        <v>194</v>
      </c>
      <c r="P415" s="185" t="s">
        <v>108</v>
      </c>
      <c r="Q415" s="260">
        <f t="shared" si="41"/>
        <v>3.8</v>
      </c>
      <c r="R415" s="247">
        <v>4</v>
      </c>
      <c r="S415" s="243">
        <v>24.02</v>
      </c>
      <c r="T415">
        <v>0</v>
      </c>
    </row>
    <row r="416" spans="1:20" ht="95.25" thickBot="1" x14ac:dyDescent="0.3">
      <c r="A416" s="137">
        <v>398</v>
      </c>
      <c r="B416" s="185" t="s">
        <v>682</v>
      </c>
      <c r="C416" s="185" t="s">
        <v>122</v>
      </c>
      <c r="D416" s="185" t="s">
        <v>151</v>
      </c>
      <c r="E416" s="185" t="s">
        <v>151</v>
      </c>
      <c r="F416" s="185">
        <v>6202121000</v>
      </c>
      <c r="G416" s="185" t="s">
        <v>132</v>
      </c>
      <c r="H416" s="185" t="s">
        <v>92</v>
      </c>
      <c r="I416" s="185">
        <v>2</v>
      </c>
      <c r="J416" s="141">
        <f t="shared" si="36"/>
        <v>11.41</v>
      </c>
      <c r="K416" s="141">
        <f t="shared" si="37"/>
        <v>22.82</v>
      </c>
      <c r="L416" s="200">
        <f t="shared" si="38"/>
        <v>0.9000876424189308</v>
      </c>
      <c r="M416" s="141">
        <f t="shared" si="39"/>
        <v>1.1399999999999999</v>
      </c>
      <c r="N416" s="141">
        <f t="shared" si="40"/>
        <v>2.2799999999999998</v>
      </c>
      <c r="O416" s="140" t="s">
        <v>194</v>
      </c>
      <c r="P416" s="185" t="s">
        <v>108</v>
      </c>
      <c r="Q416" s="260">
        <f t="shared" si="41"/>
        <v>0.95</v>
      </c>
      <c r="R416" s="247">
        <v>1</v>
      </c>
      <c r="S416" s="242">
        <v>24.02</v>
      </c>
      <c r="T416">
        <v>0</v>
      </c>
    </row>
    <row r="417" spans="1:20" ht="63.75" thickBot="1" x14ac:dyDescent="0.3">
      <c r="A417" s="137">
        <v>399</v>
      </c>
      <c r="B417" s="185" t="s">
        <v>681</v>
      </c>
      <c r="C417" s="185" t="s">
        <v>122</v>
      </c>
      <c r="D417" s="185" t="s">
        <v>162</v>
      </c>
      <c r="E417" s="185" t="s">
        <v>162</v>
      </c>
      <c r="F417" s="185">
        <v>6202121000</v>
      </c>
      <c r="G417" s="185" t="s">
        <v>131</v>
      </c>
      <c r="H417" s="185" t="s">
        <v>92</v>
      </c>
      <c r="I417" s="185">
        <v>5</v>
      </c>
      <c r="J417" s="141">
        <f t="shared" si="36"/>
        <v>14.459999999999999</v>
      </c>
      <c r="K417" s="141">
        <f t="shared" si="37"/>
        <v>72.3</v>
      </c>
      <c r="L417" s="200">
        <f t="shared" si="38"/>
        <v>0.89972337482710929</v>
      </c>
      <c r="M417" s="141">
        <f t="shared" si="39"/>
        <v>1.45</v>
      </c>
      <c r="N417" s="141">
        <f t="shared" si="40"/>
        <v>7.25</v>
      </c>
      <c r="O417" s="140" t="s">
        <v>194</v>
      </c>
      <c r="P417" s="185" t="s">
        <v>108</v>
      </c>
      <c r="Q417" s="260">
        <f t="shared" si="41"/>
        <v>3.8</v>
      </c>
      <c r="R417" s="247">
        <v>4</v>
      </c>
      <c r="S417" s="243">
        <v>19.02</v>
      </c>
      <c r="T417">
        <v>0</v>
      </c>
    </row>
    <row r="418" spans="1:20" ht="63.75" thickBot="1" x14ac:dyDescent="0.3">
      <c r="A418" s="137">
        <v>400</v>
      </c>
      <c r="B418" s="185" t="s">
        <v>681</v>
      </c>
      <c r="C418" s="185" t="s">
        <v>122</v>
      </c>
      <c r="D418" s="185" t="s">
        <v>162</v>
      </c>
      <c r="E418" s="185" t="s">
        <v>162</v>
      </c>
      <c r="F418" s="185">
        <v>6202121000</v>
      </c>
      <c r="G418" s="185" t="s">
        <v>131</v>
      </c>
      <c r="H418" s="185" t="s">
        <v>92</v>
      </c>
      <c r="I418" s="185">
        <v>5</v>
      </c>
      <c r="J418" s="141">
        <f t="shared" si="36"/>
        <v>14.459999999999999</v>
      </c>
      <c r="K418" s="141">
        <f t="shared" si="37"/>
        <v>72.3</v>
      </c>
      <c r="L418" s="200">
        <f t="shared" si="38"/>
        <v>0.89972337482710929</v>
      </c>
      <c r="M418" s="141">
        <f t="shared" si="39"/>
        <v>1.45</v>
      </c>
      <c r="N418" s="141">
        <f t="shared" si="40"/>
        <v>7.25</v>
      </c>
      <c r="O418" s="140" t="s">
        <v>194</v>
      </c>
      <c r="P418" s="185" t="s">
        <v>108</v>
      </c>
      <c r="Q418" s="260">
        <f t="shared" si="41"/>
        <v>3.8</v>
      </c>
      <c r="R418" s="247">
        <v>4</v>
      </c>
      <c r="S418" s="242">
        <v>19.02</v>
      </c>
      <c r="T418">
        <v>0</v>
      </c>
    </row>
    <row r="419" spans="1:20" ht="79.5" thickBot="1" x14ac:dyDescent="0.3">
      <c r="A419" s="137">
        <v>401</v>
      </c>
      <c r="B419" s="185" t="s">
        <v>683</v>
      </c>
      <c r="C419" s="185" t="s">
        <v>122</v>
      </c>
      <c r="D419" s="185" t="s">
        <v>162</v>
      </c>
      <c r="E419" s="185" t="s">
        <v>162</v>
      </c>
      <c r="F419" s="185">
        <v>6202131000</v>
      </c>
      <c r="G419" s="185" t="s">
        <v>131</v>
      </c>
      <c r="H419" s="185" t="s">
        <v>92</v>
      </c>
      <c r="I419" s="185">
        <v>3</v>
      </c>
      <c r="J419" s="141">
        <f t="shared" si="36"/>
        <v>16.48</v>
      </c>
      <c r="K419" s="141">
        <f t="shared" si="37"/>
        <v>49.44</v>
      </c>
      <c r="L419" s="200">
        <f t="shared" si="38"/>
        <v>0.89987864077669899</v>
      </c>
      <c r="M419" s="141">
        <f t="shared" si="39"/>
        <v>1.65</v>
      </c>
      <c r="N419" s="141">
        <f t="shared" si="40"/>
        <v>4.95</v>
      </c>
      <c r="O419" s="140" t="s">
        <v>194</v>
      </c>
      <c r="P419" s="185" t="s">
        <v>108</v>
      </c>
      <c r="Q419" s="260">
        <f t="shared" si="41"/>
        <v>1.9</v>
      </c>
      <c r="R419" s="247">
        <v>2</v>
      </c>
      <c r="S419" s="243">
        <v>26.02</v>
      </c>
      <c r="T419">
        <v>0</v>
      </c>
    </row>
    <row r="420" spans="1:20" ht="63.75" thickBot="1" x14ac:dyDescent="0.3">
      <c r="A420" s="137">
        <v>402</v>
      </c>
      <c r="B420" s="185" t="s">
        <v>684</v>
      </c>
      <c r="C420" s="185" t="s">
        <v>122</v>
      </c>
      <c r="D420" s="185" t="s">
        <v>162</v>
      </c>
      <c r="E420" s="185" t="s">
        <v>162</v>
      </c>
      <c r="F420" s="185">
        <v>6202131000</v>
      </c>
      <c r="G420" s="185" t="s">
        <v>131</v>
      </c>
      <c r="H420" s="185" t="s">
        <v>92</v>
      </c>
      <c r="I420" s="185">
        <v>5</v>
      </c>
      <c r="J420" s="141">
        <f t="shared" si="36"/>
        <v>19.78</v>
      </c>
      <c r="K420" s="141">
        <f t="shared" si="37"/>
        <v>98.9</v>
      </c>
      <c r="L420" s="200">
        <f t="shared" si="38"/>
        <v>0.8998988877654196</v>
      </c>
      <c r="M420" s="141">
        <f t="shared" si="39"/>
        <v>1.98</v>
      </c>
      <c r="N420" s="141">
        <f t="shared" si="40"/>
        <v>9.9</v>
      </c>
      <c r="O420" s="140" t="s">
        <v>194</v>
      </c>
      <c r="P420" s="185" t="s">
        <v>108</v>
      </c>
      <c r="Q420" s="260">
        <f t="shared" si="41"/>
        <v>3.8</v>
      </c>
      <c r="R420" s="247">
        <v>4</v>
      </c>
      <c r="S420" s="242">
        <v>26.02</v>
      </c>
      <c r="T420">
        <v>0</v>
      </c>
    </row>
    <row r="421" spans="1:20" ht="79.5" thickBot="1" x14ac:dyDescent="0.3">
      <c r="A421" s="137">
        <v>403</v>
      </c>
      <c r="B421" s="185" t="s">
        <v>685</v>
      </c>
      <c r="C421" s="185" t="s">
        <v>122</v>
      </c>
      <c r="D421" s="185" t="s">
        <v>151</v>
      </c>
      <c r="E421" s="185" t="s">
        <v>151</v>
      </c>
      <c r="F421" s="185">
        <v>6202131000</v>
      </c>
      <c r="G421" s="185" t="s">
        <v>132</v>
      </c>
      <c r="H421" s="185" t="s">
        <v>92</v>
      </c>
      <c r="I421" s="185">
        <v>5</v>
      </c>
      <c r="J421" s="141">
        <f t="shared" si="36"/>
        <v>20.020000000000003</v>
      </c>
      <c r="K421" s="141">
        <f t="shared" si="37"/>
        <v>100.1</v>
      </c>
      <c r="L421" s="200">
        <f t="shared" si="38"/>
        <v>0.90009990009990015</v>
      </c>
      <c r="M421" s="141">
        <f t="shared" si="39"/>
        <v>2</v>
      </c>
      <c r="N421" s="141">
        <f t="shared" si="40"/>
        <v>10</v>
      </c>
      <c r="O421" s="140" t="s">
        <v>194</v>
      </c>
      <c r="P421" s="185" t="s">
        <v>108</v>
      </c>
      <c r="Q421" s="260">
        <f t="shared" si="41"/>
        <v>3.8</v>
      </c>
      <c r="R421" s="247">
        <v>4</v>
      </c>
      <c r="S421" s="243">
        <v>26.34</v>
      </c>
      <c r="T421">
        <v>0</v>
      </c>
    </row>
    <row r="422" spans="1:20" ht="79.5" thickBot="1" x14ac:dyDescent="0.3">
      <c r="A422" s="137">
        <v>404</v>
      </c>
      <c r="B422" s="185" t="s">
        <v>686</v>
      </c>
      <c r="C422" s="185" t="s">
        <v>122</v>
      </c>
      <c r="D422" s="185" t="s">
        <v>151</v>
      </c>
      <c r="E422" s="185" t="s">
        <v>151</v>
      </c>
      <c r="F422" s="185">
        <v>6202131000</v>
      </c>
      <c r="G422" s="185" t="s">
        <v>132</v>
      </c>
      <c r="H422" s="185" t="s">
        <v>92</v>
      </c>
      <c r="I422" s="185">
        <v>5</v>
      </c>
      <c r="J422" s="141">
        <f t="shared" si="36"/>
        <v>20.020000000000003</v>
      </c>
      <c r="K422" s="141">
        <f t="shared" si="37"/>
        <v>100.1</v>
      </c>
      <c r="L422" s="200">
        <f t="shared" si="38"/>
        <v>0.90009990009990015</v>
      </c>
      <c r="M422" s="141">
        <f t="shared" si="39"/>
        <v>2</v>
      </c>
      <c r="N422" s="141">
        <f t="shared" si="40"/>
        <v>10</v>
      </c>
      <c r="O422" s="140" t="s">
        <v>194</v>
      </c>
      <c r="P422" s="185" t="s">
        <v>108</v>
      </c>
      <c r="Q422" s="260">
        <f t="shared" si="41"/>
        <v>3.8</v>
      </c>
      <c r="R422" s="247">
        <v>4</v>
      </c>
      <c r="S422" s="242">
        <v>26.34</v>
      </c>
      <c r="T422">
        <v>0</v>
      </c>
    </row>
    <row r="423" spans="1:20" ht="79.5" thickBot="1" x14ac:dyDescent="0.3">
      <c r="A423" s="137">
        <v>405</v>
      </c>
      <c r="B423" s="185" t="s">
        <v>687</v>
      </c>
      <c r="C423" s="185" t="s">
        <v>122</v>
      </c>
      <c r="D423" s="185" t="s">
        <v>151</v>
      </c>
      <c r="E423" s="185" t="s">
        <v>151</v>
      </c>
      <c r="F423" s="185">
        <v>6202131000</v>
      </c>
      <c r="G423" s="185" t="s">
        <v>132</v>
      </c>
      <c r="H423" s="185" t="s">
        <v>92</v>
      </c>
      <c r="I423" s="185">
        <v>1</v>
      </c>
      <c r="J423" s="141">
        <f t="shared" si="36"/>
        <v>20.020000000000003</v>
      </c>
      <c r="K423" s="141">
        <f t="shared" si="37"/>
        <v>20.02</v>
      </c>
      <c r="L423" s="200">
        <f t="shared" si="38"/>
        <v>0.90009990009990015</v>
      </c>
      <c r="M423" s="141">
        <f t="shared" si="39"/>
        <v>2</v>
      </c>
      <c r="N423" s="141">
        <f t="shared" si="40"/>
        <v>2</v>
      </c>
      <c r="O423" s="140" t="s">
        <v>194</v>
      </c>
      <c r="P423" s="185" t="s">
        <v>108</v>
      </c>
      <c r="Q423" s="260">
        <f t="shared" si="41"/>
        <v>0.76</v>
      </c>
      <c r="R423" s="247">
        <v>0.8</v>
      </c>
      <c r="S423" s="243">
        <v>26.34</v>
      </c>
      <c r="T423">
        <v>0</v>
      </c>
    </row>
    <row r="424" spans="1:20" ht="79.5" thickBot="1" x14ac:dyDescent="0.3">
      <c r="A424" s="137">
        <v>406</v>
      </c>
      <c r="B424" s="185" t="s">
        <v>688</v>
      </c>
      <c r="C424" s="185" t="s">
        <v>122</v>
      </c>
      <c r="D424" s="185" t="s">
        <v>151</v>
      </c>
      <c r="E424" s="185" t="s">
        <v>151</v>
      </c>
      <c r="F424" s="185">
        <v>6202131000</v>
      </c>
      <c r="G424" s="185" t="s">
        <v>132</v>
      </c>
      <c r="H424" s="185" t="s">
        <v>92</v>
      </c>
      <c r="I424" s="185">
        <v>2</v>
      </c>
      <c r="J424" s="141">
        <f t="shared" si="36"/>
        <v>22.53</v>
      </c>
      <c r="K424" s="141">
        <f t="shared" si="37"/>
        <v>45.06</v>
      </c>
      <c r="L424" s="200">
        <f t="shared" si="38"/>
        <v>0.90013315579227693</v>
      </c>
      <c r="M424" s="141">
        <f t="shared" si="39"/>
        <v>2.25</v>
      </c>
      <c r="N424" s="141">
        <f t="shared" si="40"/>
        <v>4.5</v>
      </c>
      <c r="O424" s="140" t="s">
        <v>194</v>
      </c>
      <c r="P424" s="185" t="s">
        <v>108</v>
      </c>
      <c r="Q424" s="260">
        <f t="shared" si="41"/>
        <v>1.71</v>
      </c>
      <c r="R424" s="247">
        <v>1.8</v>
      </c>
      <c r="S424" s="242">
        <v>26.34</v>
      </c>
      <c r="T424">
        <v>0</v>
      </c>
    </row>
    <row r="425" spans="1:20" ht="79.5" thickBot="1" x14ac:dyDescent="0.3">
      <c r="A425" s="137">
        <v>407</v>
      </c>
      <c r="B425" s="185" t="s">
        <v>689</v>
      </c>
      <c r="C425" s="185" t="s">
        <v>122</v>
      </c>
      <c r="D425" s="185" t="s">
        <v>158</v>
      </c>
      <c r="E425" s="185" t="s">
        <v>158</v>
      </c>
      <c r="F425" s="185">
        <v>6202131000</v>
      </c>
      <c r="G425" s="185" t="s">
        <v>132</v>
      </c>
      <c r="H425" s="185" t="s">
        <v>92</v>
      </c>
      <c r="I425" s="185">
        <v>1</v>
      </c>
      <c r="J425" s="141">
        <f t="shared" si="36"/>
        <v>12.65</v>
      </c>
      <c r="K425" s="141">
        <f t="shared" si="37"/>
        <v>12.65</v>
      </c>
      <c r="L425" s="200">
        <f t="shared" si="38"/>
        <v>0.89960474308300398</v>
      </c>
      <c r="M425" s="141">
        <f t="shared" si="39"/>
        <v>1.27</v>
      </c>
      <c r="N425" s="141">
        <f t="shared" si="40"/>
        <v>1.27</v>
      </c>
      <c r="O425" s="140" t="s">
        <v>194</v>
      </c>
      <c r="P425" s="185" t="s">
        <v>108</v>
      </c>
      <c r="Q425" s="260">
        <f t="shared" si="41"/>
        <v>0.48</v>
      </c>
      <c r="R425" s="247">
        <v>0.5</v>
      </c>
      <c r="S425" s="243">
        <v>26.34</v>
      </c>
      <c r="T425">
        <v>0</v>
      </c>
    </row>
    <row r="426" spans="1:20" ht="63.75" thickBot="1" x14ac:dyDescent="0.3">
      <c r="A426" s="137">
        <v>408</v>
      </c>
      <c r="B426" s="185" t="s">
        <v>690</v>
      </c>
      <c r="C426" s="185" t="s">
        <v>122</v>
      </c>
      <c r="D426" s="185" t="s">
        <v>162</v>
      </c>
      <c r="E426" s="185" t="s">
        <v>162</v>
      </c>
      <c r="F426" s="185">
        <v>6202131000</v>
      </c>
      <c r="G426" s="185" t="s">
        <v>131</v>
      </c>
      <c r="H426" s="185" t="s">
        <v>92</v>
      </c>
      <c r="I426" s="185">
        <v>1</v>
      </c>
      <c r="J426" s="141">
        <f t="shared" si="36"/>
        <v>19.78</v>
      </c>
      <c r="K426" s="141">
        <f t="shared" si="37"/>
        <v>19.78</v>
      </c>
      <c r="L426" s="200">
        <f t="shared" si="38"/>
        <v>0.8998988877654196</v>
      </c>
      <c r="M426" s="141">
        <f t="shared" si="39"/>
        <v>1.98</v>
      </c>
      <c r="N426" s="141">
        <f t="shared" si="40"/>
        <v>1.98</v>
      </c>
      <c r="O426" s="140" t="s">
        <v>194</v>
      </c>
      <c r="P426" s="185" t="s">
        <v>108</v>
      </c>
      <c r="Q426" s="260">
        <f t="shared" si="41"/>
        <v>0.76</v>
      </c>
      <c r="R426" s="247">
        <v>0.8</v>
      </c>
      <c r="S426" s="242">
        <v>26.02</v>
      </c>
      <c r="T426">
        <v>0</v>
      </c>
    </row>
    <row r="427" spans="1:20" ht="63.75" thickBot="1" x14ac:dyDescent="0.3">
      <c r="A427" s="137">
        <v>409</v>
      </c>
      <c r="B427" s="185" t="s">
        <v>690</v>
      </c>
      <c r="C427" s="185" t="s">
        <v>122</v>
      </c>
      <c r="D427" s="185" t="s">
        <v>192</v>
      </c>
      <c r="E427" s="185" t="s">
        <v>192</v>
      </c>
      <c r="F427" s="185">
        <v>6202131000</v>
      </c>
      <c r="G427" s="185" t="s">
        <v>131</v>
      </c>
      <c r="H427" s="185" t="s">
        <v>92</v>
      </c>
      <c r="I427" s="185">
        <v>1</v>
      </c>
      <c r="J427" s="141">
        <f t="shared" si="36"/>
        <v>12.49</v>
      </c>
      <c r="K427" s="141">
        <f t="shared" si="37"/>
        <v>12.49</v>
      </c>
      <c r="L427" s="200">
        <f t="shared" si="38"/>
        <v>0.89991993594875896</v>
      </c>
      <c r="M427" s="141">
        <f t="shared" si="39"/>
        <v>1.25</v>
      </c>
      <c r="N427" s="141">
        <f t="shared" si="40"/>
        <v>1.25</v>
      </c>
      <c r="O427" s="140" t="s">
        <v>194</v>
      </c>
      <c r="P427" s="185" t="s">
        <v>108</v>
      </c>
      <c r="Q427" s="260">
        <f t="shared" si="41"/>
        <v>0.48</v>
      </c>
      <c r="R427" s="247">
        <v>0.5</v>
      </c>
      <c r="S427" s="243">
        <v>26.02</v>
      </c>
      <c r="T427">
        <v>0</v>
      </c>
    </row>
    <row r="428" spans="1:20" ht="63.75" thickBot="1" x14ac:dyDescent="0.3">
      <c r="A428" s="137">
        <v>410</v>
      </c>
      <c r="B428" s="185" t="s">
        <v>684</v>
      </c>
      <c r="C428" s="185" t="s">
        <v>122</v>
      </c>
      <c r="D428" s="185" t="s">
        <v>192</v>
      </c>
      <c r="E428" s="185" t="s">
        <v>192</v>
      </c>
      <c r="F428" s="185">
        <v>6202131000</v>
      </c>
      <c r="G428" s="185" t="s">
        <v>131</v>
      </c>
      <c r="H428" s="185" t="s">
        <v>92</v>
      </c>
      <c r="I428" s="185">
        <v>3</v>
      </c>
      <c r="J428" s="141">
        <f t="shared" si="36"/>
        <v>19</v>
      </c>
      <c r="K428" s="141">
        <f t="shared" si="37"/>
        <v>57</v>
      </c>
      <c r="L428" s="200">
        <f t="shared" si="38"/>
        <v>0.9</v>
      </c>
      <c r="M428" s="141">
        <f t="shared" si="39"/>
        <v>1.9</v>
      </c>
      <c r="N428" s="141">
        <f t="shared" si="40"/>
        <v>5.7</v>
      </c>
      <c r="O428" s="140" t="s">
        <v>194</v>
      </c>
      <c r="P428" s="185" t="s">
        <v>108</v>
      </c>
      <c r="Q428" s="260">
        <f t="shared" si="41"/>
        <v>2.19</v>
      </c>
      <c r="R428" s="247">
        <v>2.2999999999999998</v>
      </c>
      <c r="S428" s="242">
        <v>26.02</v>
      </c>
      <c r="T428">
        <v>0</v>
      </c>
    </row>
    <row r="429" spans="1:20" ht="79.5" thickBot="1" x14ac:dyDescent="0.3">
      <c r="A429" s="137">
        <v>411</v>
      </c>
      <c r="B429" s="185" t="s">
        <v>691</v>
      </c>
      <c r="C429" s="185" t="s">
        <v>122</v>
      </c>
      <c r="D429" s="185" t="s">
        <v>192</v>
      </c>
      <c r="E429" s="185" t="s">
        <v>192</v>
      </c>
      <c r="F429" s="185">
        <v>6202131000</v>
      </c>
      <c r="G429" s="185" t="s">
        <v>131</v>
      </c>
      <c r="H429" s="185" t="s">
        <v>92</v>
      </c>
      <c r="I429" s="185">
        <v>22</v>
      </c>
      <c r="J429" s="141">
        <f t="shared" si="36"/>
        <v>19.78</v>
      </c>
      <c r="K429" s="141">
        <f t="shared" si="37"/>
        <v>435.16</v>
      </c>
      <c r="L429" s="200">
        <f t="shared" si="38"/>
        <v>0.8998988877654196</v>
      </c>
      <c r="M429" s="141">
        <f t="shared" si="39"/>
        <v>1.98</v>
      </c>
      <c r="N429" s="141">
        <f t="shared" si="40"/>
        <v>43.56</v>
      </c>
      <c r="O429" s="140" t="s">
        <v>194</v>
      </c>
      <c r="P429" s="185">
        <v>1</v>
      </c>
      <c r="Q429" s="260">
        <f t="shared" si="41"/>
        <v>16.72</v>
      </c>
      <c r="R429" s="247">
        <v>17.600000000000001</v>
      </c>
      <c r="S429" s="243">
        <v>26.02</v>
      </c>
      <c r="T429">
        <v>0</v>
      </c>
    </row>
    <row r="430" spans="1:20" ht="95.25" thickBot="1" x14ac:dyDescent="0.3">
      <c r="A430" s="137">
        <v>412</v>
      </c>
      <c r="B430" s="185" t="s">
        <v>692</v>
      </c>
      <c r="C430" s="185" t="s">
        <v>122</v>
      </c>
      <c r="D430" s="185" t="s">
        <v>192</v>
      </c>
      <c r="E430" s="185" t="s">
        <v>192</v>
      </c>
      <c r="F430" s="185">
        <v>6202131000</v>
      </c>
      <c r="G430" s="185" t="s">
        <v>131</v>
      </c>
      <c r="H430" s="185" t="s">
        <v>92</v>
      </c>
      <c r="I430" s="185">
        <v>24</v>
      </c>
      <c r="J430" s="141">
        <f t="shared" si="36"/>
        <v>19.57</v>
      </c>
      <c r="K430" s="141">
        <f t="shared" si="37"/>
        <v>469.68</v>
      </c>
      <c r="L430" s="200">
        <f t="shared" si="38"/>
        <v>0.89984670413898826</v>
      </c>
      <c r="M430" s="141">
        <f t="shared" si="39"/>
        <v>1.96</v>
      </c>
      <c r="N430" s="141">
        <f t="shared" si="40"/>
        <v>47.04</v>
      </c>
      <c r="O430" s="140" t="s">
        <v>194</v>
      </c>
      <c r="P430" s="185">
        <v>1</v>
      </c>
      <c r="Q430" s="260">
        <f t="shared" si="41"/>
        <v>18.05</v>
      </c>
      <c r="R430" s="247">
        <v>19</v>
      </c>
      <c r="S430" s="242">
        <v>26.02</v>
      </c>
      <c r="T430">
        <v>0</v>
      </c>
    </row>
    <row r="431" spans="1:20" ht="79.5" thickBot="1" x14ac:dyDescent="0.3">
      <c r="A431" s="137">
        <v>413</v>
      </c>
      <c r="B431" s="185" t="s">
        <v>693</v>
      </c>
      <c r="C431" s="185" t="s">
        <v>122</v>
      </c>
      <c r="D431" s="185" t="s">
        <v>158</v>
      </c>
      <c r="E431" s="185" t="s">
        <v>158</v>
      </c>
      <c r="F431" s="185">
        <v>6202131000</v>
      </c>
      <c r="G431" s="185" t="s">
        <v>132</v>
      </c>
      <c r="H431" s="185" t="s">
        <v>92</v>
      </c>
      <c r="I431" s="185">
        <v>1</v>
      </c>
      <c r="J431" s="141">
        <f t="shared" si="36"/>
        <v>20.020000000000003</v>
      </c>
      <c r="K431" s="141">
        <f t="shared" si="37"/>
        <v>20.02</v>
      </c>
      <c r="L431" s="200">
        <f t="shared" si="38"/>
        <v>0.90009990009990015</v>
      </c>
      <c r="M431" s="141">
        <f t="shared" si="39"/>
        <v>2</v>
      </c>
      <c r="N431" s="141">
        <f t="shared" si="40"/>
        <v>2</v>
      </c>
      <c r="O431" s="140" t="s">
        <v>194</v>
      </c>
      <c r="P431" s="185" t="s">
        <v>108</v>
      </c>
      <c r="Q431" s="260">
        <f t="shared" si="41"/>
        <v>0.76</v>
      </c>
      <c r="R431" s="247">
        <v>0.8</v>
      </c>
      <c r="S431" s="243">
        <v>26.34</v>
      </c>
      <c r="T431">
        <v>0</v>
      </c>
    </row>
    <row r="432" spans="1:20" ht="79.5" thickBot="1" x14ac:dyDescent="0.3">
      <c r="A432" s="137">
        <v>414</v>
      </c>
      <c r="B432" s="185" t="s">
        <v>694</v>
      </c>
      <c r="C432" s="185" t="s">
        <v>122</v>
      </c>
      <c r="D432" s="185" t="s">
        <v>158</v>
      </c>
      <c r="E432" s="185" t="s">
        <v>158</v>
      </c>
      <c r="F432" s="185">
        <v>6202920000</v>
      </c>
      <c r="G432" s="185" t="s">
        <v>132</v>
      </c>
      <c r="H432" s="185" t="s">
        <v>92</v>
      </c>
      <c r="I432" s="185">
        <v>2</v>
      </c>
      <c r="J432" s="141">
        <f t="shared" si="36"/>
        <v>17.180000000000003</v>
      </c>
      <c r="K432" s="141">
        <f t="shared" si="37"/>
        <v>34.36</v>
      </c>
      <c r="L432" s="200">
        <f t="shared" si="38"/>
        <v>0.89988358556461001</v>
      </c>
      <c r="M432" s="141">
        <f t="shared" si="39"/>
        <v>1.72</v>
      </c>
      <c r="N432" s="141">
        <f t="shared" si="40"/>
        <v>3.44</v>
      </c>
      <c r="O432" s="140" t="s">
        <v>194</v>
      </c>
      <c r="P432" s="185" t="s">
        <v>108</v>
      </c>
      <c r="Q432" s="260">
        <f t="shared" si="41"/>
        <v>1.43</v>
      </c>
      <c r="R432" s="247">
        <v>1.5</v>
      </c>
      <c r="S432" s="242">
        <v>24.02</v>
      </c>
      <c r="T432">
        <v>0</v>
      </c>
    </row>
    <row r="433" spans="1:20" ht="63.75" thickBot="1" x14ac:dyDescent="0.3">
      <c r="A433" s="137">
        <v>415</v>
      </c>
      <c r="B433" s="185" t="s">
        <v>695</v>
      </c>
      <c r="C433" s="185" t="s">
        <v>122</v>
      </c>
      <c r="D433" s="185" t="s">
        <v>158</v>
      </c>
      <c r="E433" s="185" t="s">
        <v>158</v>
      </c>
      <c r="F433" s="185">
        <v>6202920000</v>
      </c>
      <c r="G433" s="185" t="s">
        <v>132</v>
      </c>
      <c r="H433" s="185" t="s">
        <v>92</v>
      </c>
      <c r="I433" s="185">
        <v>1</v>
      </c>
      <c r="J433" s="141">
        <f t="shared" si="36"/>
        <v>11.53</v>
      </c>
      <c r="K433" s="141">
        <f t="shared" si="37"/>
        <v>11.53</v>
      </c>
      <c r="L433" s="200">
        <f t="shared" si="38"/>
        <v>0.90026019080659148</v>
      </c>
      <c r="M433" s="141">
        <f t="shared" si="39"/>
        <v>1.1499999999999999</v>
      </c>
      <c r="N433" s="141">
        <f t="shared" si="40"/>
        <v>1.1499999999999999</v>
      </c>
      <c r="O433" s="140" t="s">
        <v>194</v>
      </c>
      <c r="P433" s="185" t="s">
        <v>108</v>
      </c>
      <c r="Q433" s="260">
        <f t="shared" si="41"/>
        <v>0.48</v>
      </c>
      <c r="R433" s="247">
        <v>0.5</v>
      </c>
      <c r="S433" s="243">
        <v>24.02</v>
      </c>
      <c r="T433">
        <v>0</v>
      </c>
    </row>
    <row r="434" spans="1:20" ht="79.5" thickBot="1" x14ac:dyDescent="0.3">
      <c r="A434" s="137">
        <v>416</v>
      </c>
      <c r="B434" s="185" t="s">
        <v>696</v>
      </c>
      <c r="C434" s="185" t="s">
        <v>122</v>
      </c>
      <c r="D434" s="185" t="s">
        <v>158</v>
      </c>
      <c r="E434" s="185" t="s">
        <v>158</v>
      </c>
      <c r="F434" s="185">
        <v>6202920000</v>
      </c>
      <c r="G434" s="185" t="s">
        <v>132</v>
      </c>
      <c r="H434" s="185" t="s">
        <v>92</v>
      </c>
      <c r="I434" s="185">
        <v>2</v>
      </c>
      <c r="J434" s="141">
        <f t="shared" si="36"/>
        <v>5.77</v>
      </c>
      <c r="K434" s="141">
        <f t="shared" si="37"/>
        <v>11.54</v>
      </c>
      <c r="L434" s="200">
        <f t="shared" si="38"/>
        <v>0.89948006932409008</v>
      </c>
      <c r="M434" s="141">
        <f t="shared" si="39"/>
        <v>0.57999999999999996</v>
      </c>
      <c r="N434" s="141">
        <f t="shared" si="40"/>
        <v>1.1599999999999999</v>
      </c>
      <c r="O434" s="140" t="s">
        <v>194</v>
      </c>
      <c r="P434" s="185" t="s">
        <v>108</v>
      </c>
      <c r="Q434" s="260">
        <f t="shared" si="41"/>
        <v>0.48</v>
      </c>
      <c r="R434" s="247">
        <v>0.5</v>
      </c>
      <c r="S434" s="242">
        <v>24.02</v>
      </c>
      <c r="T434">
        <v>0</v>
      </c>
    </row>
    <row r="435" spans="1:20" ht="95.25" thickBot="1" x14ac:dyDescent="0.3">
      <c r="A435" s="137">
        <v>417</v>
      </c>
      <c r="B435" s="185" t="s">
        <v>697</v>
      </c>
      <c r="C435" s="185" t="s">
        <v>122</v>
      </c>
      <c r="D435" s="185" t="s">
        <v>168</v>
      </c>
      <c r="E435" s="185" t="s">
        <v>168</v>
      </c>
      <c r="F435" s="185">
        <v>6202920000</v>
      </c>
      <c r="G435" s="185" t="s">
        <v>137</v>
      </c>
      <c r="H435" s="185" t="s">
        <v>92</v>
      </c>
      <c r="I435" s="185">
        <v>1</v>
      </c>
      <c r="J435" s="141">
        <f t="shared" si="36"/>
        <v>9.129999999999999</v>
      </c>
      <c r="K435" s="141">
        <f t="shared" si="37"/>
        <v>9.1300000000000008</v>
      </c>
      <c r="L435" s="200">
        <f t="shared" si="38"/>
        <v>0.90032858707557506</v>
      </c>
      <c r="M435" s="141">
        <f t="shared" si="39"/>
        <v>0.91</v>
      </c>
      <c r="N435" s="141">
        <f t="shared" si="40"/>
        <v>0.91</v>
      </c>
      <c r="O435" s="140" t="s">
        <v>194</v>
      </c>
      <c r="P435" s="185" t="s">
        <v>108</v>
      </c>
      <c r="Q435" s="260">
        <f t="shared" si="41"/>
        <v>0.48</v>
      </c>
      <c r="R435" s="247">
        <v>0.5</v>
      </c>
      <c r="S435" s="243">
        <v>19.02</v>
      </c>
      <c r="T435">
        <v>0</v>
      </c>
    </row>
    <row r="436" spans="1:20" ht="79.5" thickBot="1" x14ac:dyDescent="0.3">
      <c r="A436" s="137">
        <v>418</v>
      </c>
      <c r="B436" s="185" t="s">
        <v>698</v>
      </c>
      <c r="C436" s="185" t="s">
        <v>122</v>
      </c>
      <c r="D436" s="185" t="s">
        <v>168</v>
      </c>
      <c r="E436" s="185" t="s">
        <v>168</v>
      </c>
      <c r="F436" s="185">
        <v>6202920000</v>
      </c>
      <c r="G436" s="185" t="s">
        <v>137</v>
      </c>
      <c r="H436" s="185" t="s">
        <v>92</v>
      </c>
      <c r="I436" s="185">
        <v>2</v>
      </c>
      <c r="J436" s="141">
        <f t="shared" si="36"/>
        <v>4.5699999999999994</v>
      </c>
      <c r="K436" s="141">
        <f t="shared" si="37"/>
        <v>9.14</v>
      </c>
      <c r="L436" s="200">
        <f t="shared" si="38"/>
        <v>0.89934354485776802</v>
      </c>
      <c r="M436" s="141">
        <f t="shared" si="39"/>
        <v>0.46</v>
      </c>
      <c r="N436" s="141">
        <f t="shared" si="40"/>
        <v>0.92</v>
      </c>
      <c r="O436" s="140" t="s">
        <v>194</v>
      </c>
      <c r="P436" s="185" t="s">
        <v>108</v>
      </c>
      <c r="Q436" s="260">
        <f t="shared" si="41"/>
        <v>0.48</v>
      </c>
      <c r="R436" s="247">
        <v>0.5</v>
      </c>
      <c r="S436" s="242">
        <v>19.02</v>
      </c>
      <c r="T436">
        <v>0</v>
      </c>
    </row>
    <row r="437" spans="1:20" ht="63.75" thickBot="1" x14ac:dyDescent="0.3">
      <c r="A437" s="137">
        <v>419</v>
      </c>
      <c r="B437" s="185" t="s">
        <v>699</v>
      </c>
      <c r="C437" s="185" t="s">
        <v>122</v>
      </c>
      <c r="D437" s="185" t="s">
        <v>168</v>
      </c>
      <c r="E437" s="185" t="s">
        <v>168</v>
      </c>
      <c r="F437" s="185">
        <v>6202920000</v>
      </c>
      <c r="G437" s="185" t="s">
        <v>137</v>
      </c>
      <c r="H437" s="185" t="s">
        <v>92</v>
      </c>
      <c r="I437" s="185">
        <v>12</v>
      </c>
      <c r="J437" s="141">
        <f t="shared" si="36"/>
        <v>6.0299999999999994</v>
      </c>
      <c r="K437" s="141">
        <f t="shared" si="37"/>
        <v>72.36</v>
      </c>
      <c r="L437" s="200">
        <f t="shared" si="38"/>
        <v>0.90049751243781095</v>
      </c>
      <c r="M437" s="141">
        <f t="shared" si="39"/>
        <v>0.6</v>
      </c>
      <c r="N437" s="141">
        <f t="shared" si="40"/>
        <v>7.2</v>
      </c>
      <c r="O437" s="140" t="s">
        <v>194</v>
      </c>
      <c r="P437" s="185" t="s">
        <v>108</v>
      </c>
      <c r="Q437" s="260">
        <f t="shared" si="41"/>
        <v>3.8</v>
      </c>
      <c r="R437" s="247">
        <v>4</v>
      </c>
      <c r="S437" s="243">
        <v>19.02</v>
      </c>
      <c r="T437">
        <v>0</v>
      </c>
    </row>
    <row r="438" spans="1:20" ht="79.5" thickBot="1" x14ac:dyDescent="0.3">
      <c r="A438" s="137">
        <v>420</v>
      </c>
      <c r="B438" s="185" t="s">
        <v>700</v>
      </c>
      <c r="C438" s="185" t="s">
        <v>122</v>
      </c>
      <c r="D438" s="185" t="s">
        <v>192</v>
      </c>
      <c r="E438" s="185" t="s">
        <v>192</v>
      </c>
      <c r="F438" s="185">
        <v>6202920000</v>
      </c>
      <c r="G438" s="185" t="s">
        <v>131</v>
      </c>
      <c r="H438" s="185" t="s">
        <v>92</v>
      </c>
      <c r="I438" s="185">
        <v>5</v>
      </c>
      <c r="J438" s="141">
        <f t="shared" ref="J438:J500" si="42">ROUNDUP(S438*Q438/I438,2)</f>
        <v>14.459999999999999</v>
      </c>
      <c r="K438" s="141">
        <f t="shared" si="37"/>
        <v>72.3</v>
      </c>
      <c r="L438" s="200">
        <f t="shared" si="38"/>
        <v>0.89972337482710929</v>
      </c>
      <c r="M438" s="141">
        <f t="shared" si="39"/>
        <v>1.45</v>
      </c>
      <c r="N438" s="141">
        <f t="shared" si="40"/>
        <v>7.25</v>
      </c>
      <c r="O438" s="140" t="s">
        <v>194</v>
      </c>
      <c r="P438" s="185" t="s">
        <v>108</v>
      </c>
      <c r="Q438" s="260">
        <f t="shared" si="41"/>
        <v>3.8</v>
      </c>
      <c r="R438" s="247">
        <v>4</v>
      </c>
      <c r="S438" s="242">
        <v>19.02</v>
      </c>
      <c r="T438">
        <v>0</v>
      </c>
    </row>
    <row r="439" spans="1:20" ht="79.5" thickBot="1" x14ac:dyDescent="0.3">
      <c r="A439" s="137">
        <v>421</v>
      </c>
      <c r="B439" s="185" t="s">
        <v>701</v>
      </c>
      <c r="C439" s="185" t="s">
        <v>122</v>
      </c>
      <c r="D439" s="185" t="s">
        <v>158</v>
      </c>
      <c r="E439" s="185" t="s">
        <v>158</v>
      </c>
      <c r="F439" s="185">
        <v>6202920000</v>
      </c>
      <c r="G439" s="185" t="s">
        <v>132</v>
      </c>
      <c r="H439" s="185" t="s">
        <v>92</v>
      </c>
      <c r="I439" s="185">
        <v>2</v>
      </c>
      <c r="J439" s="141">
        <f t="shared" si="42"/>
        <v>11.41</v>
      </c>
      <c r="K439" s="141">
        <f t="shared" si="37"/>
        <v>22.82</v>
      </c>
      <c r="L439" s="200">
        <f t="shared" si="38"/>
        <v>0.9000876424189308</v>
      </c>
      <c r="M439" s="141">
        <f t="shared" si="39"/>
        <v>1.1399999999999999</v>
      </c>
      <c r="N439" s="141">
        <f t="shared" si="40"/>
        <v>2.2799999999999998</v>
      </c>
      <c r="O439" s="140" t="s">
        <v>194</v>
      </c>
      <c r="P439" s="185" t="s">
        <v>108</v>
      </c>
      <c r="Q439" s="260">
        <f t="shared" si="41"/>
        <v>0.95</v>
      </c>
      <c r="R439" s="247">
        <v>1</v>
      </c>
      <c r="S439" s="243">
        <v>24.02</v>
      </c>
      <c r="T439">
        <v>0</v>
      </c>
    </row>
    <row r="440" spans="1:20" ht="79.5" thickBot="1" x14ac:dyDescent="0.3">
      <c r="A440" s="137">
        <v>422</v>
      </c>
      <c r="B440" s="185" t="s">
        <v>696</v>
      </c>
      <c r="C440" s="185" t="s">
        <v>122</v>
      </c>
      <c r="D440" s="185" t="s">
        <v>168</v>
      </c>
      <c r="E440" s="185" t="s">
        <v>168</v>
      </c>
      <c r="F440" s="185">
        <v>6202920000</v>
      </c>
      <c r="G440" s="185" t="s">
        <v>137</v>
      </c>
      <c r="H440" s="185" t="s">
        <v>92</v>
      </c>
      <c r="I440" s="185">
        <v>4</v>
      </c>
      <c r="J440" s="141">
        <f t="shared" si="42"/>
        <v>4.5199999999999996</v>
      </c>
      <c r="K440" s="141">
        <f t="shared" si="37"/>
        <v>18.079999999999998</v>
      </c>
      <c r="L440" s="200">
        <f t="shared" si="38"/>
        <v>0.90044247787610621</v>
      </c>
      <c r="M440" s="141">
        <f t="shared" si="39"/>
        <v>0.45</v>
      </c>
      <c r="N440" s="141">
        <f t="shared" si="40"/>
        <v>1.8</v>
      </c>
      <c r="O440" s="140" t="s">
        <v>194</v>
      </c>
      <c r="P440" s="185" t="s">
        <v>108</v>
      </c>
      <c r="Q440" s="260">
        <f t="shared" si="41"/>
        <v>0.95</v>
      </c>
      <c r="R440" s="247">
        <v>1</v>
      </c>
      <c r="S440" s="242">
        <v>19.02</v>
      </c>
      <c r="T440">
        <v>0</v>
      </c>
    </row>
    <row r="441" spans="1:20" ht="79.5" thickBot="1" x14ac:dyDescent="0.3">
      <c r="A441" s="137">
        <v>423</v>
      </c>
      <c r="B441" s="185" t="s">
        <v>702</v>
      </c>
      <c r="C441" s="185" t="s">
        <v>122</v>
      </c>
      <c r="D441" s="185" t="s">
        <v>158</v>
      </c>
      <c r="E441" s="185" t="s">
        <v>158</v>
      </c>
      <c r="F441" s="185">
        <v>6202920000</v>
      </c>
      <c r="G441" s="185" t="s">
        <v>132</v>
      </c>
      <c r="H441" s="185" t="s">
        <v>92</v>
      </c>
      <c r="I441" s="185">
        <v>3</v>
      </c>
      <c r="J441" s="141">
        <f t="shared" si="42"/>
        <v>7.6099999999999994</v>
      </c>
      <c r="K441" s="141">
        <f t="shared" si="37"/>
        <v>22.83</v>
      </c>
      <c r="L441" s="200">
        <f t="shared" si="38"/>
        <v>0.90013140604467801</v>
      </c>
      <c r="M441" s="141">
        <f t="shared" si="39"/>
        <v>0.76</v>
      </c>
      <c r="N441" s="141">
        <f t="shared" si="40"/>
        <v>2.2799999999999998</v>
      </c>
      <c r="O441" s="140" t="s">
        <v>194</v>
      </c>
      <c r="P441" s="185" t="s">
        <v>108</v>
      </c>
      <c r="Q441" s="260">
        <f t="shared" si="41"/>
        <v>0.95</v>
      </c>
      <c r="R441" s="247">
        <v>1</v>
      </c>
      <c r="S441" s="243">
        <v>24.02</v>
      </c>
      <c r="T441">
        <v>0</v>
      </c>
    </row>
    <row r="442" spans="1:20" ht="63.75" thickBot="1" x14ac:dyDescent="0.3">
      <c r="A442" s="137">
        <v>424</v>
      </c>
      <c r="B442" s="185" t="s">
        <v>703</v>
      </c>
      <c r="C442" s="185" t="s">
        <v>122</v>
      </c>
      <c r="D442" s="185" t="s">
        <v>168</v>
      </c>
      <c r="E442" s="185" t="s">
        <v>168</v>
      </c>
      <c r="F442" s="185">
        <v>6202920000</v>
      </c>
      <c r="G442" s="185" t="s">
        <v>137</v>
      </c>
      <c r="H442" s="185" t="s">
        <v>92</v>
      </c>
      <c r="I442" s="185">
        <v>2</v>
      </c>
      <c r="J442" s="141">
        <f t="shared" si="42"/>
        <v>4.5699999999999994</v>
      </c>
      <c r="K442" s="141">
        <f t="shared" si="37"/>
        <v>9.14</v>
      </c>
      <c r="L442" s="200">
        <f t="shared" si="38"/>
        <v>0.89934354485776802</v>
      </c>
      <c r="M442" s="141">
        <f t="shared" si="39"/>
        <v>0.46</v>
      </c>
      <c r="N442" s="141">
        <f t="shared" si="40"/>
        <v>0.92</v>
      </c>
      <c r="O442" s="140" t="s">
        <v>194</v>
      </c>
      <c r="P442" s="185" t="s">
        <v>108</v>
      </c>
      <c r="Q442" s="260">
        <f t="shared" si="41"/>
        <v>0.48</v>
      </c>
      <c r="R442" s="247">
        <v>0.5</v>
      </c>
      <c r="S442" s="242">
        <v>19.02</v>
      </c>
      <c r="T442">
        <v>0</v>
      </c>
    </row>
    <row r="443" spans="1:20" ht="63.75" thickBot="1" x14ac:dyDescent="0.3">
      <c r="A443" s="137">
        <v>425</v>
      </c>
      <c r="B443" s="185" t="s">
        <v>704</v>
      </c>
      <c r="C443" s="185" t="s">
        <v>122</v>
      </c>
      <c r="D443" s="185" t="s">
        <v>168</v>
      </c>
      <c r="E443" s="185" t="s">
        <v>168</v>
      </c>
      <c r="F443" s="185">
        <v>6202930000</v>
      </c>
      <c r="G443" s="185" t="s">
        <v>137</v>
      </c>
      <c r="H443" s="185" t="s">
        <v>92</v>
      </c>
      <c r="I443" s="185">
        <v>1</v>
      </c>
      <c r="J443" s="141">
        <f t="shared" si="42"/>
        <v>5.29</v>
      </c>
      <c r="K443" s="141">
        <f t="shared" si="37"/>
        <v>5.29</v>
      </c>
      <c r="L443" s="200">
        <f t="shared" si="38"/>
        <v>0.89981096408317585</v>
      </c>
      <c r="M443" s="141">
        <f t="shared" si="39"/>
        <v>0.53</v>
      </c>
      <c r="N443" s="141">
        <f t="shared" si="40"/>
        <v>0.53</v>
      </c>
      <c r="O443" s="140" t="s">
        <v>194</v>
      </c>
      <c r="P443" s="185" t="s">
        <v>108</v>
      </c>
      <c r="Q443" s="260">
        <f t="shared" si="41"/>
        <v>0.48</v>
      </c>
      <c r="R443" s="247">
        <v>0.5</v>
      </c>
      <c r="S443" s="243">
        <v>11.01</v>
      </c>
      <c r="T443">
        <v>0</v>
      </c>
    </row>
    <row r="444" spans="1:20" ht="63.75" thickBot="1" x14ac:dyDescent="0.3">
      <c r="A444" s="137">
        <v>426</v>
      </c>
      <c r="B444" s="185" t="s">
        <v>705</v>
      </c>
      <c r="C444" s="185" t="s">
        <v>122</v>
      </c>
      <c r="D444" s="185" t="s">
        <v>168</v>
      </c>
      <c r="E444" s="185" t="s">
        <v>168</v>
      </c>
      <c r="F444" s="185">
        <v>6202930000</v>
      </c>
      <c r="G444" s="185" t="s">
        <v>137</v>
      </c>
      <c r="H444" s="185" t="s">
        <v>92</v>
      </c>
      <c r="I444" s="185">
        <v>1</v>
      </c>
      <c r="J444" s="141">
        <f t="shared" si="42"/>
        <v>5.29</v>
      </c>
      <c r="K444" s="141">
        <f t="shared" si="37"/>
        <v>5.29</v>
      </c>
      <c r="L444" s="200">
        <f t="shared" si="38"/>
        <v>0.89981096408317585</v>
      </c>
      <c r="M444" s="141">
        <f t="shared" si="39"/>
        <v>0.53</v>
      </c>
      <c r="N444" s="141">
        <f t="shared" si="40"/>
        <v>0.53</v>
      </c>
      <c r="O444" s="140" t="s">
        <v>194</v>
      </c>
      <c r="P444" s="185" t="s">
        <v>108</v>
      </c>
      <c r="Q444" s="260">
        <f t="shared" si="41"/>
        <v>0.48</v>
      </c>
      <c r="R444" s="247">
        <v>0.5</v>
      </c>
      <c r="S444" s="242">
        <v>11.01</v>
      </c>
      <c r="T444">
        <v>0</v>
      </c>
    </row>
    <row r="445" spans="1:20" ht="63.75" thickBot="1" x14ac:dyDescent="0.3">
      <c r="A445" s="137">
        <v>427</v>
      </c>
      <c r="B445" s="185" t="s">
        <v>706</v>
      </c>
      <c r="C445" s="185" t="s">
        <v>122</v>
      </c>
      <c r="D445" s="185" t="s">
        <v>192</v>
      </c>
      <c r="E445" s="185" t="s">
        <v>192</v>
      </c>
      <c r="F445" s="185">
        <v>6202930000</v>
      </c>
      <c r="G445" s="185" t="s">
        <v>131</v>
      </c>
      <c r="H445" s="185" t="s">
        <v>92</v>
      </c>
      <c r="I445" s="185">
        <v>17</v>
      </c>
      <c r="J445" s="141">
        <f t="shared" si="42"/>
        <v>8.59</v>
      </c>
      <c r="K445" s="141">
        <f t="shared" si="37"/>
        <v>146.03</v>
      </c>
      <c r="L445" s="200">
        <f t="shared" si="38"/>
        <v>0.89988358556461001</v>
      </c>
      <c r="M445" s="141">
        <f t="shared" si="39"/>
        <v>0.86</v>
      </c>
      <c r="N445" s="141">
        <f t="shared" si="40"/>
        <v>14.62</v>
      </c>
      <c r="O445" s="140" t="s">
        <v>194</v>
      </c>
      <c r="P445" s="185" t="s">
        <v>108</v>
      </c>
      <c r="Q445" s="260">
        <f t="shared" si="41"/>
        <v>5.7</v>
      </c>
      <c r="R445" s="247">
        <v>6</v>
      </c>
      <c r="S445" s="243">
        <v>25.61</v>
      </c>
      <c r="T445">
        <v>0</v>
      </c>
    </row>
    <row r="446" spans="1:20" ht="63.75" thickBot="1" x14ac:dyDescent="0.3">
      <c r="A446" s="137">
        <v>428</v>
      </c>
      <c r="B446" s="185" t="s">
        <v>707</v>
      </c>
      <c r="C446" s="185" t="s">
        <v>122</v>
      </c>
      <c r="D446" s="185" t="s">
        <v>192</v>
      </c>
      <c r="E446" s="185" t="s">
        <v>192</v>
      </c>
      <c r="F446" s="185">
        <v>6202930000</v>
      </c>
      <c r="G446" s="185" t="s">
        <v>131</v>
      </c>
      <c r="H446" s="185" t="s">
        <v>92</v>
      </c>
      <c r="I446" s="185">
        <v>9</v>
      </c>
      <c r="J446" s="141">
        <f t="shared" si="42"/>
        <v>8.11</v>
      </c>
      <c r="K446" s="141">
        <f t="shared" si="37"/>
        <v>72.989999999999995</v>
      </c>
      <c r="L446" s="200">
        <f t="shared" si="38"/>
        <v>0.90012330456226874</v>
      </c>
      <c r="M446" s="141">
        <f t="shared" si="39"/>
        <v>0.81</v>
      </c>
      <c r="N446" s="141">
        <f t="shared" si="40"/>
        <v>7.29</v>
      </c>
      <c r="O446" s="140" t="s">
        <v>194</v>
      </c>
      <c r="P446" s="185" t="s">
        <v>108</v>
      </c>
      <c r="Q446" s="260">
        <f t="shared" si="41"/>
        <v>2.85</v>
      </c>
      <c r="R446" s="247">
        <v>3</v>
      </c>
      <c r="S446" s="242">
        <v>25.61</v>
      </c>
      <c r="T446">
        <v>0</v>
      </c>
    </row>
    <row r="447" spans="1:20" ht="63.75" thickBot="1" x14ac:dyDescent="0.3">
      <c r="A447" s="137">
        <v>429</v>
      </c>
      <c r="B447" s="185" t="s">
        <v>707</v>
      </c>
      <c r="C447" s="185" t="s">
        <v>122</v>
      </c>
      <c r="D447" s="185" t="s">
        <v>192</v>
      </c>
      <c r="E447" s="185" t="s">
        <v>192</v>
      </c>
      <c r="F447" s="185">
        <v>6202930000</v>
      </c>
      <c r="G447" s="185" t="s">
        <v>131</v>
      </c>
      <c r="H447" s="185" t="s">
        <v>92</v>
      </c>
      <c r="I447" s="185">
        <v>15</v>
      </c>
      <c r="J447" s="141">
        <f t="shared" si="42"/>
        <v>15.25</v>
      </c>
      <c r="K447" s="141">
        <f t="shared" si="37"/>
        <v>228.75</v>
      </c>
      <c r="L447" s="200">
        <f t="shared" si="38"/>
        <v>0.89967213114754097</v>
      </c>
      <c r="M447" s="141">
        <f t="shared" si="39"/>
        <v>1.53</v>
      </c>
      <c r="N447" s="141">
        <f t="shared" si="40"/>
        <v>22.95</v>
      </c>
      <c r="O447" s="140" t="s">
        <v>194</v>
      </c>
      <c r="P447" s="185">
        <v>1</v>
      </c>
      <c r="Q447" s="260">
        <f t="shared" si="41"/>
        <v>8.93</v>
      </c>
      <c r="R447" s="247">
        <v>9.4</v>
      </c>
      <c r="S447" s="243">
        <v>25.61</v>
      </c>
      <c r="T447">
        <v>0</v>
      </c>
    </row>
    <row r="448" spans="1:20" ht="63.75" thickBot="1" x14ac:dyDescent="0.3">
      <c r="A448" s="137">
        <v>430</v>
      </c>
      <c r="B448" s="185" t="s">
        <v>707</v>
      </c>
      <c r="C448" s="185" t="s">
        <v>122</v>
      </c>
      <c r="D448" s="185" t="s">
        <v>192</v>
      </c>
      <c r="E448" s="185" t="s">
        <v>192</v>
      </c>
      <c r="F448" s="185">
        <v>6202930000</v>
      </c>
      <c r="G448" s="185" t="s">
        <v>131</v>
      </c>
      <c r="H448" s="185" t="s">
        <v>92</v>
      </c>
      <c r="I448" s="185">
        <v>15</v>
      </c>
      <c r="J448" s="141">
        <f t="shared" si="42"/>
        <v>12.98</v>
      </c>
      <c r="K448" s="141">
        <f t="shared" si="37"/>
        <v>194.7</v>
      </c>
      <c r="L448" s="200">
        <f t="shared" si="38"/>
        <v>0.89984591679506931</v>
      </c>
      <c r="M448" s="141">
        <f t="shared" si="39"/>
        <v>1.3</v>
      </c>
      <c r="N448" s="141">
        <f t="shared" si="40"/>
        <v>19.5</v>
      </c>
      <c r="O448" s="140" t="s">
        <v>194</v>
      </c>
      <c r="P448" s="185" t="s">
        <v>108</v>
      </c>
      <c r="Q448" s="260">
        <f t="shared" si="41"/>
        <v>7.6</v>
      </c>
      <c r="R448" s="247">
        <v>8</v>
      </c>
      <c r="S448" s="242">
        <v>25.61</v>
      </c>
      <c r="T448">
        <v>0</v>
      </c>
    </row>
    <row r="449" spans="1:20" ht="63.75" thickBot="1" x14ac:dyDescent="0.3">
      <c r="A449" s="137">
        <v>431</v>
      </c>
      <c r="B449" s="185" t="s">
        <v>707</v>
      </c>
      <c r="C449" s="185" t="s">
        <v>122</v>
      </c>
      <c r="D449" s="185" t="s">
        <v>138</v>
      </c>
      <c r="E449" s="185" t="s">
        <v>138</v>
      </c>
      <c r="F449" s="185">
        <v>6202930000</v>
      </c>
      <c r="G449" s="185" t="s">
        <v>131</v>
      </c>
      <c r="H449" s="185" t="s">
        <v>92</v>
      </c>
      <c r="I449" s="185">
        <v>2</v>
      </c>
      <c r="J449" s="141">
        <f t="shared" si="42"/>
        <v>12.17</v>
      </c>
      <c r="K449" s="141">
        <f t="shared" si="37"/>
        <v>24.34</v>
      </c>
      <c r="L449" s="200">
        <f t="shared" si="38"/>
        <v>0.89975349219391942</v>
      </c>
      <c r="M449" s="141">
        <f t="shared" si="39"/>
        <v>1.22</v>
      </c>
      <c r="N449" s="141">
        <f t="shared" si="40"/>
        <v>2.44</v>
      </c>
      <c r="O449" s="140" t="s">
        <v>194</v>
      </c>
      <c r="P449" s="185" t="s">
        <v>108</v>
      </c>
      <c r="Q449" s="260">
        <f t="shared" si="41"/>
        <v>0.95</v>
      </c>
      <c r="R449" s="247">
        <v>1</v>
      </c>
      <c r="S449" s="243">
        <v>25.61</v>
      </c>
      <c r="T449">
        <v>0</v>
      </c>
    </row>
    <row r="450" spans="1:20" ht="63.75" thickBot="1" x14ac:dyDescent="0.3">
      <c r="A450" s="137">
        <v>432</v>
      </c>
      <c r="B450" s="185" t="s">
        <v>707</v>
      </c>
      <c r="C450" s="185" t="s">
        <v>122</v>
      </c>
      <c r="D450" s="185" t="s">
        <v>138</v>
      </c>
      <c r="E450" s="185" t="s">
        <v>138</v>
      </c>
      <c r="F450" s="185">
        <v>6202930000</v>
      </c>
      <c r="G450" s="185" t="s">
        <v>131</v>
      </c>
      <c r="H450" s="185" t="s">
        <v>92</v>
      </c>
      <c r="I450" s="185">
        <v>3</v>
      </c>
      <c r="J450" s="141">
        <f t="shared" si="42"/>
        <v>8.11</v>
      </c>
      <c r="K450" s="141">
        <f t="shared" si="37"/>
        <v>24.33</v>
      </c>
      <c r="L450" s="200">
        <f t="shared" si="38"/>
        <v>0.90012330456226874</v>
      </c>
      <c r="M450" s="141">
        <f t="shared" si="39"/>
        <v>0.81</v>
      </c>
      <c r="N450" s="141">
        <f t="shared" si="40"/>
        <v>2.4300000000000002</v>
      </c>
      <c r="O450" s="140" t="s">
        <v>194</v>
      </c>
      <c r="P450" s="185" t="s">
        <v>108</v>
      </c>
      <c r="Q450" s="260">
        <f t="shared" si="41"/>
        <v>0.95</v>
      </c>
      <c r="R450" s="247">
        <v>1</v>
      </c>
      <c r="S450" s="242">
        <v>25.61</v>
      </c>
      <c r="T450">
        <v>0</v>
      </c>
    </row>
    <row r="451" spans="1:20" ht="79.5" thickBot="1" x14ac:dyDescent="0.3">
      <c r="A451" s="137">
        <v>433</v>
      </c>
      <c r="B451" s="185" t="s">
        <v>708</v>
      </c>
      <c r="C451" s="185" t="s">
        <v>122</v>
      </c>
      <c r="D451" s="185" t="s">
        <v>138</v>
      </c>
      <c r="E451" s="185" t="s">
        <v>138</v>
      </c>
      <c r="F451" s="185">
        <v>6202930000</v>
      </c>
      <c r="G451" s="185" t="s">
        <v>131</v>
      </c>
      <c r="H451" s="185" t="s">
        <v>92</v>
      </c>
      <c r="I451" s="185">
        <v>6</v>
      </c>
      <c r="J451" s="141">
        <f t="shared" si="42"/>
        <v>12.17</v>
      </c>
      <c r="K451" s="141">
        <f t="shared" si="37"/>
        <v>73.02</v>
      </c>
      <c r="L451" s="200">
        <f t="shared" si="38"/>
        <v>0.89975349219391942</v>
      </c>
      <c r="M451" s="141">
        <f t="shared" si="39"/>
        <v>1.22</v>
      </c>
      <c r="N451" s="141">
        <f t="shared" si="40"/>
        <v>7.32</v>
      </c>
      <c r="O451" s="140" t="s">
        <v>194</v>
      </c>
      <c r="P451" s="185" t="s">
        <v>108</v>
      </c>
      <c r="Q451" s="260">
        <f t="shared" si="41"/>
        <v>2.85</v>
      </c>
      <c r="R451" s="247">
        <v>3</v>
      </c>
      <c r="S451" s="243">
        <v>25.61</v>
      </c>
      <c r="T451">
        <v>0</v>
      </c>
    </row>
    <row r="452" spans="1:20" ht="79.5" thickBot="1" x14ac:dyDescent="0.3">
      <c r="A452" s="137">
        <v>434</v>
      </c>
      <c r="B452" s="185" t="s">
        <v>708</v>
      </c>
      <c r="C452" s="185" t="s">
        <v>122</v>
      </c>
      <c r="D452" s="185" t="s">
        <v>138</v>
      </c>
      <c r="E452" s="185" t="s">
        <v>138</v>
      </c>
      <c r="F452" s="185">
        <v>6202930000</v>
      </c>
      <c r="G452" s="185" t="s">
        <v>131</v>
      </c>
      <c r="H452" s="185" t="s">
        <v>92</v>
      </c>
      <c r="I452" s="185">
        <v>7</v>
      </c>
      <c r="J452" s="141">
        <f t="shared" si="42"/>
        <v>10.43</v>
      </c>
      <c r="K452" s="141">
        <f t="shared" si="37"/>
        <v>73.010000000000005</v>
      </c>
      <c r="L452" s="200">
        <f t="shared" si="38"/>
        <v>0.90028763183125604</v>
      </c>
      <c r="M452" s="141">
        <f t="shared" si="39"/>
        <v>1.04</v>
      </c>
      <c r="N452" s="141">
        <f t="shared" si="40"/>
        <v>7.28</v>
      </c>
      <c r="O452" s="140" t="s">
        <v>194</v>
      </c>
      <c r="P452" s="185" t="s">
        <v>108</v>
      </c>
      <c r="Q452" s="260">
        <f t="shared" si="41"/>
        <v>2.85</v>
      </c>
      <c r="R452" s="247">
        <v>3</v>
      </c>
      <c r="S452" s="242">
        <v>25.61</v>
      </c>
      <c r="T452">
        <v>0</v>
      </c>
    </row>
    <row r="453" spans="1:20" ht="63.75" thickBot="1" x14ac:dyDescent="0.3">
      <c r="A453" s="137">
        <v>435</v>
      </c>
      <c r="B453" s="185" t="s">
        <v>706</v>
      </c>
      <c r="C453" s="185" t="s">
        <v>122</v>
      </c>
      <c r="D453" s="185" t="s">
        <v>141</v>
      </c>
      <c r="E453" s="185" t="s">
        <v>141</v>
      </c>
      <c r="F453" s="185">
        <v>6202930000</v>
      </c>
      <c r="G453" s="185" t="s">
        <v>131</v>
      </c>
      <c r="H453" s="185" t="s">
        <v>92</v>
      </c>
      <c r="I453" s="185">
        <v>8</v>
      </c>
      <c r="J453" s="141">
        <f t="shared" si="42"/>
        <v>6.09</v>
      </c>
      <c r="K453" s="141">
        <f t="shared" si="37"/>
        <v>48.72</v>
      </c>
      <c r="L453" s="200">
        <f t="shared" si="38"/>
        <v>0.89983579638752054</v>
      </c>
      <c r="M453" s="141">
        <f t="shared" si="39"/>
        <v>0.61</v>
      </c>
      <c r="N453" s="141">
        <f t="shared" si="40"/>
        <v>4.88</v>
      </c>
      <c r="O453" s="140" t="s">
        <v>194</v>
      </c>
      <c r="P453" s="185" t="s">
        <v>108</v>
      </c>
      <c r="Q453" s="260">
        <f t="shared" si="41"/>
        <v>1.9</v>
      </c>
      <c r="R453" s="247">
        <v>2</v>
      </c>
      <c r="S453" s="243">
        <v>25.61</v>
      </c>
      <c r="T453">
        <v>0</v>
      </c>
    </row>
    <row r="454" spans="1:20" ht="79.5" thickBot="1" x14ac:dyDescent="0.3">
      <c r="A454" s="137">
        <v>436</v>
      </c>
      <c r="B454" s="185" t="s">
        <v>708</v>
      </c>
      <c r="C454" s="185" t="s">
        <v>122</v>
      </c>
      <c r="D454" s="185" t="s">
        <v>141</v>
      </c>
      <c r="E454" s="185" t="s">
        <v>141</v>
      </c>
      <c r="F454" s="185">
        <v>6202930000</v>
      </c>
      <c r="G454" s="185" t="s">
        <v>131</v>
      </c>
      <c r="H454" s="185" t="s">
        <v>92</v>
      </c>
      <c r="I454" s="185">
        <v>14</v>
      </c>
      <c r="J454" s="141">
        <f t="shared" si="42"/>
        <v>12.17</v>
      </c>
      <c r="K454" s="141">
        <f t="shared" si="37"/>
        <v>170.38</v>
      </c>
      <c r="L454" s="200">
        <f t="shared" si="38"/>
        <v>0.89975349219391942</v>
      </c>
      <c r="M454" s="141">
        <f t="shared" si="39"/>
        <v>1.22</v>
      </c>
      <c r="N454" s="141">
        <f t="shared" si="40"/>
        <v>17.079999999999998</v>
      </c>
      <c r="O454" s="140" t="s">
        <v>194</v>
      </c>
      <c r="P454" s="185" t="s">
        <v>108</v>
      </c>
      <c r="Q454" s="260">
        <f t="shared" si="41"/>
        <v>6.65</v>
      </c>
      <c r="R454" s="247">
        <v>7</v>
      </c>
      <c r="S454" s="242">
        <v>25.61</v>
      </c>
      <c r="T454">
        <v>0</v>
      </c>
    </row>
    <row r="455" spans="1:20" ht="79.5" thickBot="1" x14ac:dyDescent="0.3">
      <c r="A455" s="137">
        <v>437</v>
      </c>
      <c r="B455" s="185" t="s">
        <v>708</v>
      </c>
      <c r="C455" s="185" t="s">
        <v>122</v>
      </c>
      <c r="D455" s="185" t="s">
        <v>141</v>
      </c>
      <c r="E455" s="185" t="s">
        <v>141</v>
      </c>
      <c r="F455" s="185">
        <v>6202930000</v>
      </c>
      <c r="G455" s="185" t="s">
        <v>131</v>
      </c>
      <c r="H455" s="185" t="s">
        <v>92</v>
      </c>
      <c r="I455" s="185">
        <v>14</v>
      </c>
      <c r="J455" s="141">
        <f t="shared" si="42"/>
        <v>12.17</v>
      </c>
      <c r="K455" s="141">
        <f t="shared" si="37"/>
        <v>170.38</v>
      </c>
      <c r="L455" s="200">
        <f t="shared" si="38"/>
        <v>0.89975349219391942</v>
      </c>
      <c r="M455" s="141">
        <f t="shared" si="39"/>
        <v>1.22</v>
      </c>
      <c r="N455" s="141">
        <f t="shared" si="40"/>
        <v>17.079999999999998</v>
      </c>
      <c r="O455" s="140" t="s">
        <v>194</v>
      </c>
      <c r="P455" s="185" t="s">
        <v>108</v>
      </c>
      <c r="Q455" s="260">
        <f t="shared" si="41"/>
        <v>6.65</v>
      </c>
      <c r="R455" s="247">
        <v>7</v>
      </c>
      <c r="S455" s="243">
        <v>25.61</v>
      </c>
      <c r="T455">
        <v>0</v>
      </c>
    </row>
    <row r="456" spans="1:20" ht="79.5" thickBot="1" x14ac:dyDescent="0.3">
      <c r="A456" s="137">
        <v>438</v>
      </c>
      <c r="B456" s="185" t="s">
        <v>709</v>
      </c>
      <c r="C456" s="185" t="s">
        <v>122</v>
      </c>
      <c r="D456" s="185" t="s">
        <v>141</v>
      </c>
      <c r="E456" s="185" t="s">
        <v>141</v>
      </c>
      <c r="F456" s="185">
        <v>6202930000</v>
      </c>
      <c r="G456" s="185" t="s">
        <v>131</v>
      </c>
      <c r="H456" s="185" t="s">
        <v>92</v>
      </c>
      <c r="I456" s="185">
        <v>16</v>
      </c>
      <c r="J456" s="141">
        <f t="shared" si="42"/>
        <v>11.11</v>
      </c>
      <c r="K456" s="141">
        <f t="shared" si="37"/>
        <v>177.76</v>
      </c>
      <c r="L456" s="200">
        <f t="shared" si="38"/>
        <v>0.90009000900090008</v>
      </c>
      <c r="M456" s="141">
        <f t="shared" si="39"/>
        <v>1.1100000000000001</v>
      </c>
      <c r="N456" s="141">
        <f t="shared" si="40"/>
        <v>17.760000000000002</v>
      </c>
      <c r="O456" s="140" t="s">
        <v>194</v>
      </c>
      <c r="P456" s="185" t="s">
        <v>108</v>
      </c>
      <c r="Q456" s="260">
        <f t="shared" si="41"/>
        <v>6.9399999999999995</v>
      </c>
      <c r="R456" s="247">
        <v>7.3</v>
      </c>
      <c r="S456" s="242">
        <v>25.61</v>
      </c>
      <c r="T456">
        <v>0</v>
      </c>
    </row>
    <row r="457" spans="1:20" ht="63.75" thickBot="1" x14ac:dyDescent="0.3">
      <c r="A457" s="137">
        <v>439</v>
      </c>
      <c r="B457" s="185" t="s">
        <v>707</v>
      </c>
      <c r="C457" s="185" t="s">
        <v>122</v>
      </c>
      <c r="D457" s="185" t="s">
        <v>141</v>
      </c>
      <c r="E457" s="185" t="s">
        <v>141</v>
      </c>
      <c r="F457" s="185">
        <v>6202930000</v>
      </c>
      <c r="G457" s="185" t="s">
        <v>131</v>
      </c>
      <c r="H457" s="185" t="s">
        <v>92</v>
      </c>
      <c r="I457" s="185">
        <v>18</v>
      </c>
      <c r="J457" s="141">
        <f t="shared" si="42"/>
        <v>10.82</v>
      </c>
      <c r="K457" s="141">
        <f t="shared" si="37"/>
        <v>194.76</v>
      </c>
      <c r="L457" s="200">
        <f t="shared" si="38"/>
        <v>0.90018484288354894</v>
      </c>
      <c r="M457" s="141">
        <f t="shared" si="39"/>
        <v>1.08</v>
      </c>
      <c r="N457" s="141">
        <f t="shared" si="40"/>
        <v>19.440000000000001</v>
      </c>
      <c r="O457" s="140" t="s">
        <v>194</v>
      </c>
      <c r="P457" s="185" t="s">
        <v>108</v>
      </c>
      <c r="Q457" s="260">
        <f t="shared" si="41"/>
        <v>7.6</v>
      </c>
      <c r="R457" s="247">
        <v>8</v>
      </c>
      <c r="S457" s="243">
        <v>25.61</v>
      </c>
      <c r="T457">
        <v>0</v>
      </c>
    </row>
    <row r="458" spans="1:20" ht="63.75" thickBot="1" x14ac:dyDescent="0.3">
      <c r="A458" s="137">
        <v>440</v>
      </c>
      <c r="B458" s="185" t="s">
        <v>706</v>
      </c>
      <c r="C458" s="185" t="s">
        <v>122</v>
      </c>
      <c r="D458" s="185" t="s">
        <v>141</v>
      </c>
      <c r="E458" s="185" t="s">
        <v>141</v>
      </c>
      <c r="F458" s="185">
        <v>6202930000</v>
      </c>
      <c r="G458" s="185" t="s">
        <v>131</v>
      </c>
      <c r="H458" s="185" t="s">
        <v>92</v>
      </c>
      <c r="I458" s="185">
        <v>20</v>
      </c>
      <c r="J458" s="141">
        <f t="shared" si="42"/>
        <v>10.95</v>
      </c>
      <c r="K458" s="141">
        <f t="shared" si="37"/>
        <v>219</v>
      </c>
      <c r="L458" s="200">
        <f t="shared" si="38"/>
        <v>0.8995433789954338</v>
      </c>
      <c r="M458" s="141">
        <f t="shared" si="39"/>
        <v>1.1000000000000001</v>
      </c>
      <c r="N458" s="141">
        <f t="shared" si="40"/>
        <v>22</v>
      </c>
      <c r="O458" s="140" t="s">
        <v>194</v>
      </c>
      <c r="P458" s="185" t="s">
        <v>108</v>
      </c>
      <c r="Q458" s="260">
        <f t="shared" si="41"/>
        <v>8.5500000000000007</v>
      </c>
      <c r="R458" s="247">
        <v>9</v>
      </c>
      <c r="S458" s="242">
        <v>25.61</v>
      </c>
      <c r="T458">
        <v>0</v>
      </c>
    </row>
    <row r="459" spans="1:20" ht="63.75" thickBot="1" x14ac:dyDescent="0.3">
      <c r="A459" s="137">
        <v>441</v>
      </c>
      <c r="B459" s="185" t="s">
        <v>707</v>
      </c>
      <c r="C459" s="185" t="s">
        <v>122</v>
      </c>
      <c r="D459" s="185" t="s">
        <v>141</v>
      </c>
      <c r="E459" s="185" t="s">
        <v>141</v>
      </c>
      <c r="F459" s="185">
        <v>6202930000</v>
      </c>
      <c r="G459" s="185" t="s">
        <v>131</v>
      </c>
      <c r="H459" s="185" t="s">
        <v>92</v>
      </c>
      <c r="I459" s="185">
        <v>23</v>
      </c>
      <c r="J459" s="141">
        <f t="shared" si="42"/>
        <v>10.06</v>
      </c>
      <c r="K459" s="141">
        <f t="shared" si="37"/>
        <v>231.38</v>
      </c>
      <c r="L459" s="200">
        <f t="shared" si="38"/>
        <v>0.89960238568588469</v>
      </c>
      <c r="M459" s="141">
        <f t="shared" si="39"/>
        <v>1.01</v>
      </c>
      <c r="N459" s="141">
        <f t="shared" si="40"/>
        <v>23.23</v>
      </c>
      <c r="O459" s="140" t="s">
        <v>194</v>
      </c>
      <c r="P459" s="185">
        <v>1</v>
      </c>
      <c r="Q459" s="260">
        <f t="shared" si="41"/>
        <v>9.0299999999999994</v>
      </c>
      <c r="R459" s="247">
        <v>9.5</v>
      </c>
      <c r="S459" s="243">
        <v>25.61</v>
      </c>
      <c r="T459">
        <v>0</v>
      </c>
    </row>
    <row r="460" spans="1:20" ht="63.75" thickBot="1" x14ac:dyDescent="0.3">
      <c r="A460" s="137">
        <v>442</v>
      </c>
      <c r="B460" s="185" t="s">
        <v>707</v>
      </c>
      <c r="C460" s="185" t="s">
        <v>122</v>
      </c>
      <c r="D460" s="185" t="s">
        <v>141</v>
      </c>
      <c r="E460" s="185" t="s">
        <v>141</v>
      </c>
      <c r="F460" s="185">
        <v>6202930000</v>
      </c>
      <c r="G460" s="185" t="s">
        <v>131</v>
      </c>
      <c r="H460" s="185" t="s">
        <v>92</v>
      </c>
      <c r="I460" s="185">
        <v>29</v>
      </c>
      <c r="J460" s="141">
        <f t="shared" si="42"/>
        <v>10.91</v>
      </c>
      <c r="K460" s="141">
        <f t="shared" si="37"/>
        <v>316.39</v>
      </c>
      <c r="L460" s="200">
        <f t="shared" si="38"/>
        <v>0.90009165902841426</v>
      </c>
      <c r="M460" s="141">
        <f t="shared" si="39"/>
        <v>1.0900000000000001</v>
      </c>
      <c r="N460" s="141">
        <f t="shared" si="40"/>
        <v>31.61</v>
      </c>
      <c r="O460" s="140" t="s">
        <v>194</v>
      </c>
      <c r="P460" s="185">
        <v>1</v>
      </c>
      <c r="Q460" s="260">
        <f t="shared" si="41"/>
        <v>12.35</v>
      </c>
      <c r="R460" s="247">
        <v>13</v>
      </c>
      <c r="S460" s="242">
        <v>25.61</v>
      </c>
      <c r="T460">
        <v>0</v>
      </c>
    </row>
    <row r="461" spans="1:20" ht="63.75" thickBot="1" x14ac:dyDescent="0.3">
      <c r="A461" s="137">
        <v>443</v>
      </c>
      <c r="B461" s="185" t="s">
        <v>707</v>
      </c>
      <c r="C461" s="185" t="s">
        <v>122</v>
      </c>
      <c r="D461" s="185" t="s">
        <v>141</v>
      </c>
      <c r="E461" s="185" t="s">
        <v>141</v>
      </c>
      <c r="F461" s="185">
        <v>6202930000</v>
      </c>
      <c r="G461" s="185" t="s">
        <v>131</v>
      </c>
      <c r="H461" s="185" t="s">
        <v>92</v>
      </c>
      <c r="I461" s="185">
        <v>33</v>
      </c>
      <c r="J461" s="141">
        <f t="shared" si="42"/>
        <v>10.18</v>
      </c>
      <c r="K461" s="141">
        <f t="shared" si="37"/>
        <v>335.94</v>
      </c>
      <c r="L461" s="200">
        <f t="shared" si="38"/>
        <v>0.89980353634577603</v>
      </c>
      <c r="M461" s="141">
        <f t="shared" si="39"/>
        <v>1.02</v>
      </c>
      <c r="N461" s="141">
        <f t="shared" si="40"/>
        <v>33.659999999999997</v>
      </c>
      <c r="O461" s="140" t="s">
        <v>194</v>
      </c>
      <c r="P461" s="185">
        <v>1</v>
      </c>
      <c r="Q461" s="260">
        <f t="shared" si="41"/>
        <v>13.11</v>
      </c>
      <c r="R461" s="247">
        <v>13.8</v>
      </c>
      <c r="S461" s="243">
        <v>25.61</v>
      </c>
      <c r="T461">
        <v>0</v>
      </c>
    </row>
    <row r="462" spans="1:20" ht="63.75" thickBot="1" x14ac:dyDescent="0.3">
      <c r="A462" s="137">
        <v>444</v>
      </c>
      <c r="B462" s="185" t="s">
        <v>707</v>
      </c>
      <c r="C462" s="185" t="s">
        <v>122</v>
      </c>
      <c r="D462" s="185" t="s">
        <v>141</v>
      </c>
      <c r="E462" s="185" t="s">
        <v>141</v>
      </c>
      <c r="F462" s="185">
        <v>6202930000</v>
      </c>
      <c r="G462" s="185" t="s">
        <v>131</v>
      </c>
      <c r="H462" s="185" t="s">
        <v>92</v>
      </c>
      <c r="I462" s="185">
        <v>33</v>
      </c>
      <c r="J462" s="141">
        <f t="shared" si="42"/>
        <v>12.39</v>
      </c>
      <c r="K462" s="141">
        <f t="shared" si="37"/>
        <v>408.87</v>
      </c>
      <c r="L462" s="200">
        <f t="shared" si="38"/>
        <v>0.89991928974979829</v>
      </c>
      <c r="M462" s="141">
        <f t="shared" si="39"/>
        <v>1.24</v>
      </c>
      <c r="N462" s="141">
        <f t="shared" si="40"/>
        <v>40.92</v>
      </c>
      <c r="O462" s="140" t="s">
        <v>194</v>
      </c>
      <c r="P462" s="185">
        <v>1</v>
      </c>
      <c r="Q462" s="260">
        <f t="shared" si="41"/>
        <v>15.96</v>
      </c>
      <c r="R462" s="247">
        <v>16.8</v>
      </c>
      <c r="S462" s="242">
        <v>25.61</v>
      </c>
      <c r="T462">
        <v>0</v>
      </c>
    </row>
    <row r="463" spans="1:20" ht="63.75" thickBot="1" x14ac:dyDescent="0.3">
      <c r="A463" s="137">
        <v>445</v>
      </c>
      <c r="B463" s="185" t="s">
        <v>710</v>
      </c>
      <c r="C463" s="185" t="s">
        <v>122</v>
      </c>
      <c r="D463" s="185" t="s">
        <v>166</v>
      </c>
      <c r="E463" s="185" t="s">
        <v>166</v>
      </c>
      <c r="F463" s="185">
        <v>6202930000</v>
      </c>
      <c r="G463" s="185" t="s">
        <v>131</v>
      </c>
      <c r="H463" s="185" t="s">
        <v>92</v>
      </c>
      <c r="I463" s="185">
        <v>2</v>
      </c>
      <c r="J463" s="141">
        <f t="shared" si="42"/>
        <v>18.32</v>
      </c>
      <c r="K463" s="141">
        <f t="shared" si="37"/>
        <v>36.64</v>
      </c>
      <c r="L463" s="200">
        <f t="shared" si="38"/>
        <v>0.90010917030567683</v>
      </c>
      <c r="M463" s="141">
        <f t="shared" si="39"/>
        <v>1.83</v>
      </c>
      <c r="N463" s="141">
        <f t="shared" si="40"/>
        <v>3.66</v>
      </c>
      <c r="O463" s="140" t="s">
        <v>194</v>
      </c>
      <c r="P463" s="185" t="s">
        <v>108</v>
      </c>
      <c r="Q463" s="260">
        <f t="shared" si="41"/>
        <v>1.43</v>
      </c>
      <c r="R463" s="247">
        <v>1.5</v>
      </c>
      <c r="S463" s="243">
        <v>25.61</v>
      </c>
      <c r="T463">
        <v>0</v>
      </c>
    </row>
    <row r="464" spans="1:20" ht="63.75" thickBot="1" x14ac:dyDescent="0.3">
      <c r="A464" s="137">
        <v>446</v>
      </c>
      <c r="B464" s="185" t="s">
        <v>706</v>
      </c>
      <c r="C464" s="185" t="s">
        <v>122</v>
      </c>
      <c r="D464" s="185" t="s">
        <v>158</v>
      </c>
      <c r="E464" s="185" t="s">
        <v>158</v>
      </c>
      <c r="F464" s="185">
        <v>6202930000</v>
      </c>
      <c r="G464" s="185" t="s">
        <v>132</v>
      </c>
      <c r="H464" s="185" t="s">
        <v>92</v>
      </c>
      <c r="I464" s="185">
        <v>26</v>
      </c>
      <c r="J464" s="141">
        <f t="shared" si="42"/>
        <v>22.380000000000003</v>
      </c>
      <c r="K464" s="141">
        <f t="shared" si="37"/>
        <v>581.88</v>
      </c>
      <c r="L464" s="200">
        <f t="shared" si="38"/>
        <v>0.8999106344950849</v>
      </c>
      <c r="M464" s="141">
        <f t="shared" si="39"/>
        <v>2.2400000000000002</v>
      </c>
      <c r="N464" s="141">
        <f t="shared" si="40"/>
        <v>58.24</v>
      </c>
      <c r="O464" s="140" t="s">
        <v>194</v>
      </c>
      <c r="P464" s="185">
        <v>1</v>
      </c>
      <c r="Q464" s="260">
        <f t="shared" si="41"/>
        <v>17.100000000000001</v>
      </c>
      <c r="R464" s="247">
        <v>18</v>
      </c>
      <c r="S464" s="242">
        <v>34.020000000000003</v>
      </c>
      <c r="T464">
        <v>0</v>
      </c>
    </row>
    <row r="465" spans="1:20" ht="79.5" thickBot="1" x14ac:dyDescent="0.3">
      <c r="A465" s="137">
        <v>447</v>
      </c>
      <c r="B465" s="185" t="s">
        <v>711</v>
      </c>
      <c r="C465" s="185" t="s">
        <v>122</v>
      </c>
      <c r="D465" s="185" t="s">
        <v>136</v>
      </c>
      <c r="E465" s="185" t="s">
        <v>136</v>
      </c>
      <c r="F465" s="185">
        <v>6202930000</v>
      </c>
      <c r="G465" s="185" t="s">
        <v>131</v>
      </c>
      <c r="H465" s="185" t="s">
        <v>92</v>
      </c>
      <c r="I465" s="185">
        <v>3</v>
      </c>
      <c r="J465" s="141">
        <f t="shared" si="42"/>
        <v>12.209999999999999</v>
      </c>
      <c r="K465" s="141">
        <f t="shared" ref="K465:K528" si="43">ROUND(J465*I465,2)</f>
        <v>36.630000000000003</v>
      </c>
      <c r="L465" s="200">
        <f t="shared" ref="L465:L528" si="44">1-M465/J465</f>
        <v>0.90008190008190003</v>
      </c>
      <c r="M465" s="141">
        <f t="shared" ref="M465:M528" si="45">ROUND(J465/10,2)</f>
        <v>1.22</v>
      </c>
      <c r="N465" s="141">
        <f t="shared" ref="N465:N528" si="46">ROUND(M465*I465,2)</f>
        <v>3.66</v>
      </c>
      <c r="O465" s="140" t="s">
        <v>194</v>
      </c>
      <c r="P465" s="185" t="s">
        <v>108</v>
      </c>
      <c r="Q465" s="260">
        <f t="shared" ref="Q465:Q528" si="47">ROUNDUP(R465*0.95,2)</f>
        <v>1.43</v>
      </c>
      <c r="R465" s="247">
        <v>1.5</v>
      </c>
      <c r="S465" s="243">
        <v>25.61</v>
      </c>
      <c r="T465">
        <v>0</v>
      </c>
    </row>
    <row r="466" spans="1:20" ht="63.75" thickBot="1" x14ac:dyDescent="0.3">
      <c r="A466" s="137">
        <v>448</v>
      </c>
      <c r="B466" s="185" t="s">
        <v>707</v>
      </c>
      <c r="C466" s="185" t="s">
        <v>122</v>
      </c>
      <c r="D466" s="185" t="s">
        <v>168</v>
      </c>
      <c r="E466" s="185" t="s">
        <v>168</v>
      </c>
      <c r="F466" s="185">
        <v>6202930000</v>
      </c>
      <c r="G466" s="185" t="s">
        <v>137</v>
      </c>
      <c r="H466" s="185" t="s">
        <v>92</v>
      </c>
      <c r="I466" s="185">
        <v>6</v>
      </c>
      <c r="J466" s="141">
        <f t="shared" si="42"/>
        <v>5.2299999999999995</v>
      </c>
      <c r="K466" s="141">
        <f t="shared" si="43"/>
        <v>31.38</v>
      </c>
      <c r="L466" s="200">
        <f t="shared" si="44"/>
        <v>0.9005736137667304</v>
      </c>
      <c r="M466" s="141">
        <f t="shared" si="45"/>
        <v>0.52</v>
      </c>
      <c r="N466" s="141">
        <f t="shared" si="46"/>
        <v>3.12</v>
      </c>
      <c r="O466" s="140" t="s">
        <v>194</v>
      </c>
      <c r="P466" s="185" t="s">
        <v>108</v>
      </c>
      <c r="Q466" s="260">
        <f t="shared" si="47"/>
        <v>2.85</v>
      </c>
      <c r="R466" s="247">
        <v>3</v>
      </c>
      <c r="S466" s="242">
        <v>11.01</v>
      </c>
      <c r="T466">
        <v>0</v>
      </c>
    </row>
    <row r="467" spans="1:20" ht="63.75" thickBot="1" x14ac:dyDescent="0.3">
      <c r="A467" s="137">
        <v>449</v>
      </c>
      <c r="B467" s="185" t="s">
        <v>707</v>
      </c>
      <c r="C467" s="185" t="s">
        <v>122</v>
      </c>
      <c r="D467" s="185" t="s">
        <v>168</v>
      </c>
      <c r="E467" s="185" t="s">
        <v>168</v>
      </c>
      <c r="F467" s="185">
        <v>6202930000</v>
      </c>
      <c r="G467" s="185" t="s">
        <v>137</v>
      </c>
      <c r="H467" s="185" t="s">
        <v>92</v>
      </c>
      <c r="I467" s="185">
        <v>7</v>
      </c>
      <c r="J467" s="141">
        <f t="shared" si="42"/>
        <v>4.6399999999999997</v>
      </c>
      <c r="K467" s="141">
        <f t="shared" si="43"/>
        <v>32.479999999999997</v>
      </c>
      <c r="L467" s="200">
        <f t="shared" si="44"/>
        <v>0.90086206896551724</v>
      </c>
      <c r="M467" s="141">
        <f t="shared" si="45"/>
        <v>0.46</v>
      </c>
      <c r="N467" s="141">
        <f t="shared" si="46"/>
        <v>3.22</v>
      </c>
      <c r="O467" s="140" t="s">
        <v>194</v>
      </c>
      <c r="P467" s="185" t="s">
        <v>108</v>
      </c>
      <c r="Q467" s="260">
        <f t="shared" si="47"/>
        <v>2.9499999999999997</v>
      </c>
      <c r="R467" s="247">
        <v>3.1</v>
      </c>
      <c r="S467" s="243">
        <v>11.01</v>
      </c>
      <c r="T467">
        <v>0</v>
      </c>
    </row>
    <row r="468" spans="1:20" ht="63.75" thickBot="1" x14ac:dyDescent="0.3">
      <c r="A468" s="137">
        <v>450</v>
      </c>
      <c r="B468" s="185" t="s">
        <v>707</v>
      </c>
      <c r="C468" s="185" t="s">
        <v>122</v>
      </c>
      <c r="D468" s="185" t="s">
        <v>185</v>
      </c>
      <c r="E468" s="185" t="s">
        <v>185</v>
      </c>
      <c r="F468" s="185">
        <v>6202930000</v>
      </c>
      <c r="G468" s="185" t="s">
        <v>131</v>
      </c>
      <c r="H468" s="185" t="s">
        <v>92</v>
      </c>
      <c r="I468" s="185">
        <v>10</v>
      </c>
      <c r="J468" s="141">
        <f t="shared" si="42"/>
        <v>7.3</v>
      </c>
      <c r="K468" s="141">
        <f t="shared" si="43"/>
        <v>73</v>
      </c>
      <c r="L468" s="200">
        <f t="shared" si="44"/>
        <v>0.9</v>
      </c>
      <c r="M468" s="141">
        <f t="shared" si="45"/>
        <v>0.73</v>
      </c>
      <c r="N468" s="141">
        <f t="shared" si="46"/>
        <v>7.3</v>
      </c>
      <c r="O468" s="140" t="s">
        <v>194</v>
      </c>
      <c r="P468" s="185" t="s">
        <v>108</v>
      </c>
      <c r="Q468" s="260">
        <f t="shared" si="47"/>
        <v>2.85</v>
      </c>
      <c r="R468" s="247">
        <v>3</v>
      </c>
      <c r="S468" s="242">
        <v>25.61</v>
      </c>
      <c r="T468">
        <v>0</v>
      </c>
    </row>
    <row r="469" spans="1:20" ht="63.75" thickBot="1" x14ac:dyDescent="0.3">
      <c r="A469" s="137">
        <v>451</v>
      </c>
      <c r="B469" s="185" t="s">
        <v>707</v>
      </c>
      <c r="C469" s="185" t="s">
        <v>122</v>
      </c>
      <c r="D469" s="185" t="s">
        <v>185</v>
      </c>
      <c r="E469" s="185" t="s">
        <v>185</v>
      </c>
      <c r="F469" s="185">
        <v>6202930000</v>
      </c>
      <c r="G469" s="185" t="s">
        <v>131</v>
      </c>
      <c r="H469" s="185" t="s">
        <v>92</v>
      </c>
      <c r="I469" s="185">
        <v>10</v>
      </c>
      <c r="J469" s="141">
        <f t="shared" si="42"/>
        <v>9.74</v>
      </c>
      <c r="K469" s="141">
        <f t="shared" si="43"/>
        <v>97.4</v>
      </c>
      <c r="L469" s="200">
        <f t="shared" si="44"/>
        <v>0.90041067761806981</v>
      </c>
      <c r="M469" s="141">
        <f t="shared" si="45"/>
        <v>0.97</v>
      </c>
      <c r="N469" s="141">
        <f t="shared" si="46"/>
        <v>9.6999999999999993</v>
      </c>
      <c r="O469" s="140" t="s">
        <v>194</v>
      </c>
      <c r="P469" s="185" t="s">
        <v>108</v>
      </c>
      <c r="Q469" s="260">
        <f t="shared" si="47"/>
        <v>3.8</v>
      </c>
      <c r="R469" s="247">
        <v>4</v>
      </c>
      <c r="S469" s="243">
        <v>25.61</v>
      </c>
      <c r="T469">
        <v>0</v>
      </c>
    </row>
    <row r="470" spans="1:20" ht="95.25" thickBot="1" x14ac:dyDescent="0.3">
      <c r="A470" s="137">
        <v>452</v>
      </c>
      <c r="B470" s="185" t="s">
        <v>712</v>
      </c>
      <c r="C470" s="185" t="s">
        <v>122</v>
      </c>
      <c r="D470" s="185" t="s">
        <v>185</v>
      </c>
      <c r="E470" s="185" t="s">
        <v>185</v>
      </c>
      <c r="F470" s="185">
        <v>6202930000</v>
      </c>
      <c r="G470" s="185" t="s">
        <v>131</v>
      </c>
      <c r="H470" s="185" t="s">
        <v>92</v>
      </c>
      <c r="I470" s="185">
        <v>10</v>
      </c>
      <c r="J470" s="141">
        <f t="shared" si="42"/>
        <v>9.74</v>
      </c>
      <c r="K470" s="141">
        <f t="shared" si="43"/>
        <v>97.4</v>
      </c>
      <c r="L470" s="200">
        <f t="shared" si="44"/>
        <v>0.90041067761806981</v>
      </c>
      <c r="M470" s="141">
        <f t="shared" si="45"/>
        <v>0.97</v>
      </c>
      <c r="N470" s="141">
        <f t="shared" si="46"/>
        <v>9.6999999999999993</v>
      </c>
      <c r="O470" s="140" t="s">
        <v>194</v>
      </c>
      <c r="P470" s="185" t="s">
        <v>108</v>
      </c>
      <c r="Q470" s="260">
        <f t="shared" si="47"/>
        <v>3.8</v>
      </c>
      <c r="R470" s="247">
        <v>4</v>
      </c>
      <c r="S470" s="242">
        <v>25.61</v>
      </c>
      <c r="T470">
        <v>0</v>
      </c>
    </row>
    <row r="471" spans="1:20" ht="63.75" thickBot="1" x14ac:dyDescent="0.3">
      <c r="A471" s="137">
        <v>453</v>
      </c>
      <c r="B471" s="185" t="s">
        <v>713</v>
      </c>
      <c r="C471" s="185" t="s">
        <v>122</v>
      </c>
      <c r="D471" s="185" t="s">
        <v>168</v>
      </c>
      <c r="E471" s="185" t="s">
        <v>168</v>
      </c>
      <c r="F471" s="185">
        <v>6202930000</v>
      </c>
      <c r="G471" s="185" t="s">
        <v>137</v>
      </c>
      <c r="H471" s="185" t="s">
        <v>92</v>
      </c>
      <c r="I471" s="185">
        <v>1</v>
      </c>
      <c r="J471" s="141">
        <f t="shared" si="42"/>
        <v>5.29</v>
      </c>
      <c r="K471" s="141">
        <f t="shared" si="43"/>
        <v>5.29</v>
      </c>
      <c r="L471" s="200">
        <f t="shared" si="44"/>
        <v>0.89981096408317585</v>
      </c>
      <c r="M471" s="141">
        <f t="shared" si="45"/>
        <v>0.53</v>
      </c>
      <c r="N471" s="141">
        <f t="shared" si="46"/>
        <v>0.53</v>
      </c>
      <c r="O471" s="140" t="s">
        <v>194</v>
      </c>
      <c r="P471" s="185" t="s">
        <v>108</v>
      </c>
      <c r="Q471" s="260">
        <f t="shared" si="47"/>
        <v>0.48</v>
      </c>
      <c r="R471" s="247">
        <v>0.5</v>
      </c>
      <c r="S471" s="243">
        <v>11.01</v>
      </c>
      <c r="T471">
        <v>0</v>
      </c>
    </row>
    <row r="472" spans="1:20" ht="63.75" thickBot="1" x14ac:dyDescent="0.3">
      <c r="A472" s="137">
        <v>454</v>
      </c>
      <c r="B472" s="185" t="s">
        <v>704</v>
      </c>
      <c r="C472" s="185" t="s">
        <v>122</v>
      </c>
      <c r="D472" s="185" t="s">
        <v>168</v>
      </c>
      <c r="E472" s="185" t="s">
        <v>168</v>
      </c>
      <c r="F472" s="185">
        <v>6202930000</v>
      </c>
      <c r="G472" s="185" t="s">
        <v>137</v>
      </c>
      <c r="H472" s="185" t="s">
        <v>92</v>
      </c>
      <c r="I472" s="185">
        <v>1</v>
      </c>
      <c r="J472" s="141">
        <f t="shared" si="42"/>
        <v>5.29</v>
      </c>
      <c r="K472" s="141">
        <f t="shared" si="43"/>
        <v>5.29</v>
      </c>
      <c r="L472" s="200">
        <f t="shared" si="44"/>
        <v>0.89981096408317585</v>
      </c>
      <c r="M472" s="141">
        <f t="shared" si="45"/>
        <v>0.53</v>
      </c>
      <c r="N472" s="141">
        <f t="shared" si="46"/>
        <v>0.53</v>
      </c>
      <c r="O472" s="140" t="s">
        <v>194</v>
      </c>
      <c r="P472" s="185" t="s">
        <v>108</v>
      </c>
      <c r="Q472" s="260">
        <f t="shared" si="47"/>
        <v>0.48</v>
      </c>
      <c r="R472" s="247">
        <v>0.5</v>
      </c>
      <c r="S472" s="242">
        <v>11.01</v>
      </c>
      <c r="T472">
        <v>0</v>
      </c>
    </row>
    <row r="473" spans="1:20" ht="63.75" thickBot="1" x14ac:dyDescent="0.3">
      <c r="A473" s="137">
        <v>455</v>
      </c>
      <c r="B473" s="185" t="s">
        <v>714</v>
      </c>
      <c r="C473" s="185" t="s">
        <v>122</v>
      </c>
      <c r="D473" s="185" t="s">
        <v>168</v>
      </c>
      <c r="E473" s="185" t="s">
        <v>168</v>
      </c>
      <c r="F473" s="185">
        <v>6202930000</v>
      </c>
      <c r="G473" s="185" t="s">
        <v>137</v>
      </c>
      <c r="H473" s="185" t="s">
        <v>92</v>
      </c>
      <c r="I473" s="185">
        <v>1</v>
      </c>
      <c r="J473" s="141">
        <f t="shared" si="42"/>
        <v>6.2799999999999994</v>
      </c>
      <c r="K473" s="141">
        <f t="shared" si="43"/>
        <v>6.28</v>
      </c>
      <c r="L473" s="200">
        <f t="shared" si="44"/>
        <v>0.89968152866242035</v>
      </c>
      <c r="M473" s="141">
        <f t="shared" si="45"/>
        <v>0.63</v>
      </c>
      <c r="N473" s="141">
        <f t="shared" si="46"/>
        <v>0.63</v>
      </c>
      <c r="O473" s="140" t="s">
        <v>194</v>
      </c>
      <c r="P473" s="185" t="s">
        <v>108</v>
      </c>
      <c r="Q473" s="260">
        <f t="shared" si="47"/>
        <v>0.56999999999999995</v>
      </c>
      <c r="R473" s="247">
        <v>0.6</v>
      </c>
      <c r="S473" s="243">
        <v>11.01</v>
      </c>
      <c r="T473">
        <v>0</v>
      </c>
    </row>
    <row r="474" spans="1:20" ht="111" thickBot="1" x14ac:dyDescent="0.3">
      <c r="A474" s="137">
        <v>456</v>
      </c>
      <c r="B474" s="185" t="s">
        <v>715</v>
      </c>
      <c r="C474" s="185" t="s">
        <v>122</v>
      </c>
      <c r="D474" s="185" t="s">
        <v>168</v>
      </c>
      <c r="E474" s="185" t="s">
        <v>168</v>
      </c>
      <c r="F474" s="185">
        <v>6202930000</v>
      </c>
      <c r="G474" s="185" t="s">
        <v>137</v>
      </c>
      <c r="H474" s="185" t="s">
        <v>92</v>
      </c>
      <c r="I474" s="185">
        <v>8</v>
      </c>
      <c r="J474" s="141">
        <f t="shared" si="42"/>
        <v>5.2299999999999995</v>
      </c>
      <c r="K474" s="141">
        <f t="shared" si="43"/>
        <v>41.84</v>
      </c>
      <c r="L474" s="200">
        <f t="shared" si="44"/>
        <v>0.9005736137667304</v>
      </c>
      <c r="M474" s="141">
        <f t="shared" si="45"/>
        <v>0.52</v>
      </c>
      <c r="N474" s="141">
        <f t="shared" si="46"/>
        <v>4.16</v>
      </c>
      <c r="O474" s="140" t="s">
        <v>194</v>
      </c>
      <c r="P474" s="185" t="s">
        <v>108</v>
      </c>
      <c r="Q474" s="260">
        <f t="shared" si="47"/>
        <v>3.8</v>
      </c>
      <c r="R474" s="247">
        <v>4</v>
      </c>
      <c r="S474" s="242">
        <v>11.01</v>
      </c>
      <c r="T474">
        <v>0</v>
      </c>
    </row>
    <row r="475" spans="1:20" ht="95.25" thickBot="1" x14ac:dyDescent="0.3">
      <c r="A475" s="137">
        <v>457</v>
      </c>
      <c r="B475" s="185" t="s">
        <v>716</v>
      </c>
      <c r="C475" s="185" t="s">
        <v>122</v>
      </c>
      <c r="D475" s="185" t="s">
        <v>185</v>
      </c>
      <c r="E475" s="185" t="s">
        <v>185</v>
      </c>
      <c r="F475" s="185">
        <v>6202930000</v>
      </c>
      <c r="G475" s="185" t="s">
        <v>131</v>
      </c>
      <c r="H475" s="185" t="s">
        <v>92</v>
      </c>
      <c r="I475" s="185">
        <v>6</v>
      </c>
      <c r="J475" s="141">
        <f t="shared" si="42"/>
        <v>16.220000000000002</v>
      </c>
      <c r="K475" s="141">
        <f t="shared" si="43"/>
        <v>97.32</v>
      </c>
      <c r="L475" s="200">
        <f t="shared" si="44"/>
        <v>0.90012330456226886</v>
      </c>
      <c r="M475" s="141">
        <f t="shared" si="45"/>
        <v>1.62</v>
      </c>
      <c r="N475" s="141">
        <f t="shared" si="46"/>
        <v>9.7200000000000006</v>
      </c>
      <c r="O475" s="140" t="s">
        <v>194</v>
      </c>
      <c r="P475" s="185" t="s">
        <v>108</v>
      </c>
      <c r="Q475" s="260">
        <f t="shared" si="47"/>
        <v>3.8</v>
      </c>
      <c r="R475" s="247">
        <v>4</v>
      </c>
      <c r="S475" s="243">
        <v>25.61</v>
      </c>
      <c r="T475">
        <v>0</v>
      </c>
    </row>
    <row r="476" spans="1:20" ht="95.25" thickBot="1" x14ac:dyDescent="0.3">
      <c r="A476" s="137">
        <v>458</v>
      </c>
      <c r="B476" s="185" t="s">
        <v>717</v>
      </c>
      <c r="C476" s="185" t="s">
        <v>122</v>
      </c>
      <c r="D476" s="185" t="s">
        <v>185</v>
      </c>
      <c r="E476" s="185" t="s">
        <v>185</v>
      </c>
      <c r="F476" s="185">
        <v>6202930000</v>
      </c>
      <c r="G476" s="185" t="s">
        <v>131</v>
      </c>
      <c r="H476" s="185" t="s">
        <v>92</v>
      </c>
      <c r="I476" s="185">
        <v>9</v>
      </c>
      <c r="J476" s="141">
        <f t="shared" si="42"/>
        <v>20.55</v>
      </c>
      <c r="K476" s="141">
        <f t="shared" si="43"/>
        <v>184.95</v>
      </c>
      <c r="L476" s="200">
        <f t="shared" si="44"/>
        <v>0.89975669099756694</v>
      </c>
      <c r="M476" s="141">
        <f t="shared" si="45"/>
        <v>2.06</v>
      </c>
      <c r="N476" s="141">
        <f t="shared" si="46"/>
        <v>18.54</v>
      </c>
      <c r="O476" s="140" t="s">
        <v>194</v>
      </c>
      <c r="P476" s="185" t="s">
        <v>108</v>
      </c>
      <c r="Q476" s="260">
        <f t="shared" si="47"/>
        <v>7.22</v>
      </c>
      <c r="R476" s="247">
        <v>7.6</v>
      </c>
      <c r="S476" s="242">
        <v>25.61</v>
      </c>
      <c r="T476">
        <v>0</v>
      </c>
    </row>
    <row r="477" spans="1:20" ht="95.25" thickBot="1" x14ac:dyDescent="0.3">
      <c r="A477" s="137">
        <v>459</v>
      </c>
      <c r="B477" s="185" t="s">
        <v>717</v>
      </c>
      <c r="C477" s="185" t="s">
        <v>122</v>
      </c>
      <c r="D477" s="185" t="s">
        <v>185</v>
      </c>
      <c r="E477" s="185" t="s">
        <v>185</v>
      </c>
      <c r="F477" s="185">
        <v>6202930000</v>
      </c>
      <c r="G477" s="185" t="s">
        <v>131</v>
      </c>
      <c r="H477" s="185" t="s">
        <v>92</v>
      </c>
      <c r="I477" s="185">
        <v>22</v>
      </c>
      <c r="J477" s="141">
        <f t="shared" si="42"/>
        <v>11.06</v>
      </c>
      <c r="K477" s="141">
        <f t="shared" si="43"/>
        <v>243.32</v>
      </c>
      <c r="L477" s="200">
        <f t="shared" si="44"/>
        <v>0.89963833634719714</v>
      </c>
      <c r="M477" s="141">
        <f t="shared" si="45"/>
        <v>1.1100000000000001</v>
      </c>
      <c r="N477" s="141">
        <f t="shared" si="46"/>
        <v>24.42</v>
      </c>
      <c r="O477" s="140" t="s">
        <v>194</v>
      </c>
      <c r="P477" s="185" t="s">
        <v>108</v>
      </c>
      <c r="Q477" s="260">
        <f t="shared" si="47"/>
        <v>9.5</v>
      </c>
      <c r="R477" s="247">
        <v>10</v>
      </c>
      <c r="S477" s="243">
        <v>25.61</v>
      </c>
      <c r="T477">
        <v>0</v>
      </c>
    </row>
    <row r="478" spans="1:20" ht="63.75" thickBot="1" x14ac:dyDescent="0.3">
      <c r="A478" s="137">
        <v>460</v>
      </c>
      <c r="B478" s="185" t="s">
        <v>718</v>
      </c>
      <c r="C478" s="185" t="s">
        <v>122</v>
      </c>
      <c r="D478" s="185" t="s">
        <v>158</v>
      </c>
      <c r="E478" s="185" t="s">
        <v>158</v>
      </c>
      <c r="F478" s="185">
        <v>6202930000</v>
      </c>
      <c r="G478" s="185" t="s">
        <v>132</v>
      </c>
      <c r="H478" s="185" t="s">
        <v>92</v>
      </c>
      <c r="I478" s="185">
        <v>4</v>
      </c>
      <c r="J478" s="141">
        <f t="shared" si="42"/>
        <v>16.16</v>
      </c>
      <c r="K478" s="141">
        <f t="shared" si="43"/>
        <v>64.64</v>
      </c>
      <c r="L478" s="200">
        <f t="shared" si="44"/>
        <v>0.89975247524752477</v>
      </c>
      <c r="M478" s="141">
        <f t="shared" si="45"/>
        <v>1.62</v>
      </c>
      <c r="N478" s="141">
        <f t="shared" si="46"/>
        <v>6.48</v>
      </c>
      <c r="O478" s="140" t="s">
        <v>194</v>
      </c>
      <c r="P478" s="185" t="s">
        <v>108</v>
      </c>
      <c r="Q478" s="260">
        <f t="shared" si="47"/>
        <v>1.9</v>
      </c>
      <c r="R478" s="247">
        <v>2</v>
      </c>
      <c r="S478" s="242">
        <v>34.020000000000003</v>
      </c>
      <c r="T478">
        <v>0</v>
      </c>
    </row>
    <row r="479" spans="1:20" ht="63.75" thickBot="1" x14ac:dyDescent="0.3">
      <c r="A479" s="137">
        <v>461</v>
      </c>
      <c r="B479" s="185" t="s">
        <v>719</v>
      </c>
      <c r="C479" s="185" t="s">
        <v>122</v>
      </c>
      <c r="D479" s="185" t="s">
        <v>168</v>
      </c>
      <c r="E479" s="185" t="s">
        <v>168</v>
      </c>
      <c r="F479" s="185">
        <v>6202930000</v>
      </c>
      <c r="G479" s="185" t="s">
        <v>137</v>
      </c>
      <c r="H479" s="185" t="s">
        <v>92</v>
      </c>
      <c r="I479" s="185">
        <v>53</v>
      </c>
      <c r="J479" s="141">
        <f t="shared" si="42"/>
        <v>6.16</v>
      </c>
      <c r="K479" s="141">
        <f t="shared" si="43"/>
        <v>326.48</v>
      </c>
      <c r="L479" s="200">
        <f t="shared" si="44"/>
        <v>0.89935064935064934</v>
      </c>
      <c r="M479" s="141">
        <f t="shared" si="45"/>
        <v>0.62</v>
      </c>
      <c r="N479" s="141">
        <f t="shared" si="46"/>
        <v>32.86</v>
      </c>
      <c r="O479" s="140" t="s">
        <v>194</v>
      </c>
      <c r="P479" s="185">
        <v>2</v>
      </c>
      <c r="Q479" s="260">
        <f t="shared" si="47"/>
        <v>29.64</v>
      </c>
      <c r="R479" s="247">
        <v>31.2</v>
      </c>
      <c r="S479" s="243">
        <v>11.01</v>
      </c>
      <c r="T479">
        <v>0</v>
      </c>
    </row>
    <row r="480" spans="1:20" ht="79.5" thickBot="1" x14ac:dyDescent="0.3">
      <c r="A480" s="137">
        <v>462</v>
      </c>
      <c r="B480" s="185" t="s">
        <v>720</v>
      </c>
      <c r="C480" s="185" t="s">
        <v>122</v>
      </c>
      <c r="D480" s="185" t="s">
        <v>158</v>
      </c>
      <c r="E480" s="185" t="s">
        <v>158</v>
      </c>
      <c r="F480" s="185">
        <v>6204120000</v>
      </c>
      <c r="G480" s="185" t="s">
        <v>131</v>
      </c>
      <c r="H480" s="185" t="s">
        <v>92</v>
      </c>
      <c r="I480" s="185">
        <v>14</v>
      </c>
      <c r="J480" s="141">
        <f t="shared" si="42"/>
        <v>9.0399999999999991</v>
      </c>
      <c r="K480" s="141">
        <f t="shared" si="43"/>
        <v>126.56</v>
      </c>
      <c r="L480" s="200">
        <f t="shared" si="44"/>
        <v>0.90044247787610621</v>
      </c>
      <c r="M480" s="141">
        <f t="shared" si="45"/>
        <v>0.9</v>
      </c>
      <c r="N480" s="141">
        <f t="shared" si="46"/>
        <v>12.6</v>
      </c>
      <c r="O480" s="140" t="s">
        <v>194</v>
      </c>
      <c r="P480" s="185" t="s">
        <v>108</v>
      </c>
      <c r="Q480" s="260">
        <f t="shared" si="47"/>
        <v>6.65</v>
      </c>
      <c r="R480" s="247">
        <v>7</v>
      </c>
      <c r="S480" s="242">
        <v>19.02</v>
      </c>
      <c r="T480">
        <v>0</v>
      </c>
    </row>
    <row r="481" spans="1:20" ht="63.75" thickBot="1" x14ac:dyDescent="0.3">
      <c r="A481" s="137">
        <v>463</v>
      </c>
      <c r="B481" s="185" t="s">
        <v>721</v>
      </c>
      <c r="C481" s="185" t="s">
        <v>122</v>
      </c>
      <c r="D481" s="185" t="s">
        <v>464</v>
      </c>
      <c r="E481" s="185" t="s">
        <v>464</v>
      </c>
      <c r="F481" s="185">
        <v>6204130000</v>
      </c>
      <c r="G481" s="185" t="s">
        <v>131</v>
      </c>
      <c r="H481" s="185" t="s">
        <v>92</v>
      </c>
      <c r="I481" s="185">
        <v>1</v>
      </c>
      <c r="J481" s="141">
        <f t="shared" si="42"/>
        <v>12.49</v>
      </c>
      <c r="K481" s="141">
        <f t="shared" si="43"/>
        <v>12.49</v>
      </c>
      <c r="L481" s="200">
        <f t="shared" si="44"/>
        <v>0.89991993594875896</v>
      </c>
      <c r="M481" s="141">
        <f t="shared" si="45"/>
        <v>1.25</v>
      </c>
      <c r="N481" s="141">
        <f t="shared" si="46"/>
        <v>1.25</v>
      </c>
      <c r="O481" s="140" t="s">
        <v>194</v>
      </c>
      <c r="P481" s="185" t="s">
        <v>108</v>
      </c>
      <c r="Q481" s="260">
        <f t="shared" si="47"/>
        <v>0.48</v>
      </c>
      <c r="R481" s="247">
        <v>0.5</v>
      </c>
      <c r="S481" s="243">
        <v>26.02</v>
      </c>
      <c r="T481">
        <v>0</v>
      </c>
    </row>
    <row r="482" spans="1:20" ht="95.25" thickBot="1" x14ac:dyDescent="0.3">
      <c r="A482" s="137">
        <v>464</v>
      </c>
      <c r="B482" s="185" t="s">
        <v>722</v>
      </c>
      <c r="C482" s="185" t="s">
        <v>122</v>
      </c>
      <c r="D482" s="185" t="s">
        <v>141</v>
      </c>
      <c r="E482" s="185" t="s">
        <v>141</v>
      </c>
      <c r="F482" s="185">
        <v>6204191000</v>
      </c>
      <c r="G482" s="185" t="s">
        <v>131</v>
      </c>
      <c r="H482" s="185" t="s">
        <v>92</v>
      </c>
      <c r="I482" s="185">
        <v>10</v>
      </c>
      <c r="J482" s="141">
        <f t="shared" si="42"/>
        <v>8.67</v>
      </c>
      <c r="K482" s="141">
        <f t="shared" si="43"/>
        <v>86.7</v>
      </c>
      <c r="L482" s="200">
        <f t="shared" si="44"/>
        <v>0.89965397923875434</v>
      </c>
      <c r="M482" s="141">
        <f t="shared" si="45"/>
        <v>0.87</v>
      </c>
      <c r="N482" s="141">
        <f t="shared" si="46"/>
        <v>8.6999999999999993</v>
      </c>
      <c r="O482" s="140" t="s">
        <v>194</v>
      </c>
      <c r="P482" s="185" t="s">
        <v>108</v>
      </c>
      <c r="Q482" s="260">
        <f t="shared" si="47"/>
        <v>3.3299999999999996</v>
      </c>
      <c r="R482" s="247">
        <v>3.5</v>
      </c>
      <c r="S482" s="242">
        <v>26.02</v>
      </c>
      <c r="T482">
        <v>0</v>
      </c>
    </row>
    <row r="483" spans="1:20" ht="95.25" thickBot="1" x14ac:dyDescent="0.3">
      <c r="A483" s="137">
        <v>465</v>
      </c>
      <c r="B483" s="185" t="s">
        <v>722</v>
      </c>
      <c r="C483" s="185" t="s">
        <v>122</v>
      </c>
      <c r="D483" s="185" t="s">
        <v>141</v>
      </c>
      <c r="E483" s="185" t="s">
        <v>141</v>
      </c>
      <c r="F483" s="185">
        <v>6204191000</v>
      </c>
      <c r="G483" s="185" t="s">
        <v>131</v>
      </c>
      <c r="H483" s="185" t="s">
        <v>92</v>
      </c>
      <c r="I483" s="185">
        <v>10</v>
      </c>
      <c r="J483" s="141">
        <f t="shared" si="42"/>
        <v>7.42</v>
      </c>
      <c r="K483" s="141">
        <f t="shared" si="43"/>
        <v>74.2</v>
      </c>
      <c r="L483" s="200">
        <f t="shared" si="44"/>
        <v>0.90026954177897578</v>
      </c>
      <c r="M483" s="141">
        <f t="shared" si="45"/>
        <v>0.74</v>
      </c>
      <c r="N483" s="141">
        <f t="shared" si="46"/>
        <v>7.4</v>
      </c>
      <c r="O483" s="140" t="s">
        <v>194</v>
      </c>
      <c r="P483" s="185" t="s">
        <v>108</v>
      </c>
      <c r="Q483" s="260">
        <f t="shared" si="47"/>
        <v>2.85</v>
      </c>
      <c r="R483" s="247">
        <v>3</v>
      </c>
      <c r="S483" s="243">
        <v>26.02</v>
      </c>
      <c r="T483">
        <v>0</v>
      </c>
    </row>
    <row r="484" spans="1:20" ht="95.25" thickBot="1" x14ac:dyDescent="0.3">
      <c r="A484" s="137">
        <v>466</v>
      </c>
      <c r="B484" s="185" t="s">
        <v>723</v>
      </c>
      <c r="C484" s="185" t="s">
        <v>122</v>
      </c>
      <c r="D484" s="185" t="s">
        <v>136</v>
      </c>
      <c r="E484" s="185" t="s">
        <v>136</v>
      </c>
      <c r="F484" s="185">
        <v>6204191000</v>
      </c>
      <c r="G484" s="185" t="s">
        <v>131</v>
      </c>
      <c r="H484" s="185" t="s">
        <v>92</v>
      </c>
      <c r="I484" s="185">
        <v>4</v>
      </c>
      <c r="J484" s="141">
        <f t="shared" si="42"/>
        <v>12.36</v>
      </c>
      <c r="K484" s="141">
        <f t="shared" si="43"/>
        <v>49.44</v>
      </c>
      <c r="L484" s="200">
        <f t="shared" si="44"/>
        <v>0.89967637540453071</v>
      </c>
      <c r="M484" s="141">
        <f t="shared" si="45"/>
        <v>1.24</v>
      </c>
      <c r="N484" s="141">
        <f t="shared" si="46"/>
        <v>4.96</v>
      </c>
      <c r="O484" s="140" t="s">
        <v>194</v>
      </c>
      <c r="P484" s="185" t="s">
        <v>108</v>
      </c>
      <c r="Q484" s="260">
        <f t="shared" si="47"/>
        <v>1.9</v>
      </c>
      <c r="R484" s="247">
        <v>2</v>
      </c>
      <c r="S484" s="242">
        <v>26.02</v>
      </c>
      <c r="T484">
        <v>0</v>
      </c>
    </row>
    <row r="485" spans="1:20" ht="95.25" thickBot="1" x14ac:dyDescent="0.3">
      <c r="A485" s="137">
        <v>467</v>
      </c>
      <c r="B485" s="185" t="s">
        <v>724</v>
      </c>
      <c r="C485" s="185" t="s">
        <v>122</v>
      </c>
      <c r="D485" s="185" t="s">
        <v>476</v>
      </c>
      <c r="E485" s="185" t="s">
        <v>476</v>
      </c>
      <c r="F485" s="185">
        <v>6204191000</v>
      </c>
      <c r="G485" s="185" t="s">
        <v>132</v>
      </c>
      <c r="H485" s="185" t="s">
        <v>92</v>
      </c>
      <c r="I485" s="185">
        <v>7</v>
      </c>
      <c r="J485" s="141">
        <f t="shared" si="42"/>
        <v>13.86</v>
      </c>
      <c r="K485" s="141">
        <f t="shared" si="43"/>
        <v>97.02</v>
      </c>
      <c r="L485" s="200">
        <f t="shared" si="44"/>
        <v>0.89971139971139968</v>
      </c>
      <c r="M485" s="141">
        <f t="shared" si="45"/>
        <v>1.39</v>
      </c>
      <c r="N485" s="141">
        <f t="shared" si="46"/>
        <v>9.73</v>
      </c>
      <c r="O485" s="140" t="s">
        <v>194</v>
      </c>
      <c r="P485" s="185" t="s">
        <v>108</v>
      </c>
      <c r="Q485" s="260">
        <f t="shared" si="47"/>
        <v>2.85</v>
      </c>
      <c r="R485" s="247">
        <v>3</v>
      </c>
      <c r="S485" s="243">
        <v>34.020000000000003</v>
      </c>
      <c r="T485">
        <v>0</v>
      </c>
    </row>
    <row r="486" spans="1:20" ht="63.75" thickBot="1" x14ac:dyDescent="0.3">
      <c r="A486" s="137">
        <v>468</v>
      </c>
      <c r="B486" s="185" t="s">
        <v>938</v>
      </c>
      <c r="C486" s="185" t="s">
        <v>122</v>
      </c>
      <c r="D486" s="185" t="s">
        <v>439</v>
      </c>
      <c r="E486" s="185" t="s">
        <v>439</v>
      </c>
      <c r="F486" s="185">
        <v>6204228000</v>
      </c>
      <c r="G486" s="185" t="s">
        <v>445</v>
      </c>
      <c r="H486" s="185" t="s">
        <v>92</v>
      </c>
      <c r="I486" s="185">
        <v>11</v>
      </c>
      <c r="J486" s="141">
        <f t="shared" si="42"/>
        <v>9.86</v>
      </c>
      <c r="K486" s="141">
        <f t="shared" si="43"/>
        <v>108.46</v>
      </c>
      <c r="L486" s="200">
        <f t="shared" si="44"/>
        <v>0.89959432048681542</v>
      </c>
      <c r="M486" s="141">
        <f t="shared" si="45"/>
        <v>0.99</v>
      </c>
      <c r="N486" s="141">
        <f t="shared" si="46"/>
        <v>10.89</v>
      </c>
      <c r="O486" s="140" t="s">
        <v>194</v>
      </c>
      <c r="P486" s="185" t="s">
        <v>108</v>
      </c>
      <c r="Q486" s="260">
        <f t="shared" si="47"/>
        <v>5.7</v>
      </c>
      <c r="R486" s="247">
        <v>6</v>
      </c>
      <c r="S486" s="242">
        <v>19.02</v>
      </c>
      <c r="T486">
        <v>0</v>
      </c>
    </row>
    <row r="487" spans="1:20" ht="63.75" thickBot="1" x14ac:dyDescent="0.3">
      <c r="A487" s="137">
        <v>469</v>
      </c>
      <c r="B487" s="185" t="s">
        <v>725</v>
      </c>
      <c r="C487" s="185" t="s">
        <v>122</v>
      </c>
      <c r="D487" s="185" t="s">
        <v>453</v>
      </c>
      <c r="E487" s="185" t="s">
        <v>940</v>
      </c>
      <c r="F487" s="185">
        <v>6204228000</v>
      </c>
      <c r="G487" s="185" t="s">
        <v>132</v>
      </c>
      <c r="H487" s="185" t="s">
        <v>92</v>
      </c>
      <c r="I487" s="185">
        <v>11</v>
      </c>
      <c r="J487" s="141">
        <f t="shared" si="42"/>
        <v>6.2299999999999995</v>
      </c>
      <c r="K487" s="141">
        <f t="shared" si="43"/>
        <v>68.53</v>
      </c>
      <c r="L487" s="200">
        <f t="shared" si="44"/>
        <v>0.9004815409309791</v>
      </c>
      <c r="M487" s="141">
        <f t="shared" si="45"/>
        <v>0.62</v>
      </c>
      <c r="N487" s="141">
        <f t="shared" si="46"/>
        <v>6.82</v>
      </c>
      <c r="O487" s="140" t="s">
        <v>194</v>
      </c>
      <c r="P487" s="185" t="s">
        <v>108</v>
      </c>
      <c r="Q487" s="260">
        <f t="shared" si="47"/>
        <v>2.85</v>
      </c>
      <c r="R487" s="247">
        <v>3</v>
      </c>
      <c r="S487" s="243">
        <v>24.02</v>
      </c>
      <c r="T487">
        <v>0</v>
      </c>
    </row>
    <row r="488" spans="1:20" ht="63.75" thickBot="1" x14ac:dyDescent="0.3">
      <c r="A488" s="137">
        <v>470</v>
      </c>
      <c r="B488" s="185" t="s">
        <v>726</v>
      </c>
      <c r="C488" s="185" t="s">
        <v>122</v>
      </c>
      <c r="D488" s="185" t="s">
        <v>954</v>
      </c>
      <c r="E488" s="185" t="s">
        <v>952</v>
      </c>
      <c r="F488" s="185">
        <v>6204329000</v>
      </c>
      <c r="G488" s="185" t="s">
        <v>132</v>
      </c>
      <c r="H488" s="185" t="s">
        <v>92</v>
      </c>
      <c r="I488" s="185">
        <v>1</v>
      </c>
      <c r="J488" s="141">
        <f t="shared" si="42"/>
        <v>11.53</v>
      </c>
      <c r="K488" s="141">
        <f t="shared" si="43"/>
        <v>11.53</v>
      </c>
      <c r="L488" s="200">
        <f t="shared" si="44"/>
        <v>0.90026019080659148</v>
      </c>
      <c r="M488" s="141">
        <f t="shared" si="45"/>
        <v>1.1499999999999999</v>
      </c>
      <c r="N488" s="141">
        <f t="shared" si="46"/>
        <v>1.1499999999999999</v>
      </c>
      <c r="O488" s="140" t="s">
        <v>194</v>
      </c>
      <c r="P488" s="185" t="s">
        <v>108</v>
      </c>
      <c r="Q488" s="260">
        <f t="shared" si="47"/>
        <v>0.48</v>
      </c>
      <c r="R488" s="247">
        <v>0.5</v>
      </c>
      <c r="S488" s="242">
        <v>24.02</v>
      </c>
      <c r="T488">
        <v>0</v>
      </c>
    </row>
    <row r="489" spans="1:20" ht="79.5" thickBot="1" x14ac:dyDescent="0.3">
      <c r="A489" s="137">
        <v>471</v>
      </c>
      <c r="B489" s="185" t="s">
        <v>727</v>
      </c>
      <c r="C489" s="185" t="s">
        <v>122</v>
      </c>
      <c r="D489" s="185" t="s">
        <v>954</v>
      </c>
      <c r="E489" s="185" t="s">
        <v>952</v>
      </c>
      <c r="F489" s="185">
        <v>6204329000</v>
      </c>
      <c r="G489" s="185" t="s">
        <v>132</v>
      </c>
      <c r="H489" s="185" t="s">
        <v>92</v>
      </c>
      <c r="I489" s="185">
        <v>4</v>
      </c>
      <c r="J489" s="141">
        <f t="shared" si="42"/>
        <v>5.71</v>
      </c>
      <c r="K489" s="141">
        <f t="shared" si="43"/>
        <v>22.84</v>
      </c>
      <c r="L489" s="200">
        <f t="shared" si="44"/>
        <v>0.90017513134851135</v>
      </c>
      <c r="M489" s="141">
        <f t="shared" si="45"/>
        <v>0.56999999999999995</v>
      </c>
      <c r="N489" s="141">
        <f t="shared" si="46"/>
        <v>2.2799999999999998</v>
      </c>
      <c r="O489" s="140" t="s">
        <v>194</v>
      </c>
      <c r="P489" s="185" t="s">
        <v>108</v>
      </c>
      <c r="Q489" s="260">
        <f t="shared" si="47"/>
        <v>0.95</v>
      </c>
      <c r="R489" s="247">
        <v>1</v>
      </c>
      <c r="S489" s="243">
        <v>24.02</v>
      </c>
      <c r="T489">
        <v>0</v>
      </c>
    </row>
    <row r="490" spans="1:20" ht="79.5" thickBot="1" x14ac:dyDescent="0.3">
      <c r="A490" s="137">
        <v>472</v>
      </c>
      <c r="B490" s="185" t="s">
        <v>728</v>
      </c>
      <c r="C490" s="185" t="s">
        <v>122</v>
      </c>
      <c r="D490" s="185" t="s">
        <v>954</v>
      </c>
      <c r="E490" s="185" t="s">
        <v>952</v>
      </c>
      <c r="F490" s="185">
        <v>6204329000</v>
      </c>
      <c r="G490" s="185" t="s">
        <v>132</v>
      </c>
      <c r="H490" s="185" t="s">
        <v>92</v>
      </c>
      <c r="I490" s="185">
        <v>6</v>
      </c>
      <c r="J490" s="141">
        <f t="shared" si="42"/>
        <v>15.22</v>
      </c>
      <c r="K490" s="141">
        <f t="shared" si="43"/>
        <v>91.32</v>
      </c>
      <c r="L490" s="200">
        <f t="shared" si="44"/>
        <v>0.90013140604467812</v>
      </c>
      <c r="M490" s="141">
        <f t="shared" si="45"/>
        <v>1.52</v>
      </c>
      <c r="N490" s="141">
        <f t="shared" si="46"/>
        <v>9.1199999999999992</v>
      </c>
      <c r="O490" s="140" t="s">
        <v>194</v>
      </c>
      <c r="P490" s="185" t="s">
        <v>108</v>
      </c>
      <c r="Q490" s="260">
        <f t="shared" si="47"/>
        <v>3.8</v>
      </c>
      <c r="R490" s="247">
        <v>4</v>
      </c>
      <c r="S490" s="242">
        <v>24.02</v>
      </c>
      <c r="T490">
        <v>0</v>
      </c>
    </row>
    <row r="491" spans="1:20" ht="79.5" thickBot="1" x14ac:dyDescent="0.3">
      <c r="A491" s="137">
        <v>473</v>
      </c>
      <c r="B491" s="185" t="s">
        <v>728</v>
      </c>
      <c r="C491" s="185" t="s">
        <v>122</v>
      </c>
      <c r="D491" s="185" t="s">
        <v>955</v>
      </c>
      <c r="E491" s="185" t="s">
        <v>955</v>
      </c>
      <c r="F491" s="185">
        <v>6204329000</v>
      </c>
      <c r="G491" s="185" t="s">
        <v>131</v>
      </c>
      <c r="H491" s="185" t="s">
        <v>92</v>
      </c>
      <c r="I491" s="185">
        <v>4</v>
      </c>
      <c r="J491" s="141">
        <f t="shared" si="42"/>
        <v>27.110000000000003</v>
      </c>
      <c r="K491" s="141">
        <f t="shared" si="43"/>
        <v>108.44</v>
      </c>
      <c r="L491" s="200">
        <f t="shared" si="44"/>
        <v>0.90003688675765403</v>
      </c>
      <c r="M491" s="141">
        <f t="shared" si="45"/>
        <v>2.71</v>
      </c>
      <c r="N491" s="141">
        <f t="shared" si="46"/>
        <v>10.84</v>
      </c>
      <c r="O491" s="140" t="s">
        <v>194</v>
      </c>
      <c r="P491" s="185" t="s">
        <v>108</v>
      </c>
      <c r="Q491" s="260">
        <f t="shared" si="47"/>
        <v>5.7</v>
      </c>
      <c r="R491" s="247">
        <v>6</v>
      </c>
      <c r="S491" s="243">
        <v>19.02</v>
      </c>
      <c r="T491">
        <v>0</v>
      </c>
    </row>
    <row r="492" spans="1:20" ht="63.75" thickBot="1" x14ac:dyDescent="0.3">
      <c r="A492" s="137">
        <v>474</v>
      </c>
      <c r="B492" s="185" t="s">
        <v>729</v>
      </c>
      <c r="C492" s="185" t="s">
        <v>122</v>
      </c>
      <c r="D492" s="185" t="s">
        <v>937</v>
      </c>
      <c r="E492" s="185" t="s">
        <v>937</v>
      </c>
      <c r="F492" s="185">
        <v>6204339000</v>
      </c>
      <c r="G492" s="185" t="s">
        <v>131</v>
      </c>
      <c r="H492" s="185" t="s">
        <v>92</v>
      </c>
      <c r="I492" s="185">
        <v>1</v>
      </c>
      <c r="J492" s="141">
        <f t="shared" si="42"/>
        <v>8.23</v>
      </c>
      <c r="K492" s="141">
        <f t="shared" si="43"/>
        <v>8.23</v>
      </c>
      <c r="L492" s="200">
        <f t="shared" si="44"/>
        <v>0.90036452004860268</v>
      </c>
      <c r="M492" s="141">
        <f t="shared" si="45"/>
        <v>0.82</v>
      </c>
      <c r="N492" s="141">
        <f t="shared" si="46"/>
        <v>0.82</v>
      </c>
      <c r="O492" s="140" t="s">
        <v>194</v>
      </c>
      <c r="P492" s="185" t="s">
        <v>108</v>
      </c>
      <c r="Q492" s="260">
        <f t="shared" si="47"/>
        <v>0.48</v>
      </c>
      <c r="R492" s="247">
        <v>0.5</v>
      </c>
      <c r="S492" s="242">
        <v>17.14</v>
      </c>
      <c r="T492">
        <v>0</v>
      </c>
    </row>
    <row r="493" spans="1:20" ht="79.5" thickBot="1" x14ac:dyDescent="0.3">
      <c r="A493" s="137">
        <v>475</v>
      </c>
      <c r="B493" s="185" t="s">
        <v>730</v>
      </c>
      <c r="C493" s="185" t="s">
        <v>122</v>
      </c>
      <c r="D493" s="185" t="s">
        <v>937</v>
      </c>
      <c r="E493" s="185" t="s">
        <v>937</v>
      </c>
      <c r="F493" s="185">
        <v>6204339000</v>
      </c>
      <c r="G493" s="185" t="s">
        <v>131</v>
      </c>
      <c r="H493" s="185" t="s">
        <v>92</v>
      </c>
      <c r="I493" s="185">
        <v>3</v>
      </c>
      <c r="J493" s="141">
        <f t="shared" si="42"/>
        <v>8.18</v>
      </c>
      <c r="K493" s="141">
        <f t="shared" si="43"/>
        <v>24.54</v>
      </c>
      <c r="L493" s="200">
        <f t="shared" si="44"/>
        <v>0.89975550122249393</v>
      </c>
      <c r="M493" s="141">
        <f t="shared" si="45"/>
        <v>0.82</v>
      </c>
      <c r="N493" s="141">
        <f t="shared" si="46"/>
        <v>2.46</v>
      </c>
      <c r="O493" s="140" t="s">
        <v>194</v>
      </c>
      <c r="P493" s="185" t="s">
        <v>108</v>
      </c>
      <c r="Q493" s="260">
        <f t="shared" si="47"/>
        <v>1.43</v>
      </c>
      <c r="R493" s="247">
        <v>1.5</v>
      </c>
      <c r="S493" s="243">
        <v>17.14</v>
      </c>
      <c r="T493">
        <v>0</v>
      </c>
    </row>
    <row r="494" spans="1:20" ht="95.25" thickBot="1" x14ac:dyDescent="0.3">
      <c r="A494" s="137">
        <v>476</v>
      </c>
      <c r="B494" s="185" t="s">
        <v>731</v>
      </c>
      <c r="C494" s="185" t="s">
        <v>122</v>
      </c>
      <c r="D494" s="185" t="s">
        <v>937</v>
      </c>
      <c r="E494" s="185" t="s">
        <v>937</v>
      </c>
      <c r="F494" s="185">
        <v>6204339000</v>
      </c>
      <c r="G494" s="185" t="s">
        <v>131</v>
      </c>
      <c r="H494" s="185" t="s">
        <v>92</v>
      </c>
      <c r="I494" s="185">
        <v>15</v>
      </c>
      <c r="J494" s="141">
        <f t="shared" si="42"/>
        <v>10.76</v>
      </c>
      <c r="K494" s="141">
        <f t="shared" si="43"/>
        <v>161.4</v>
      </c>
      <c r="L494" s="200">
        <f t="shared" si="44"/>
        <v>0.8996282527881041</v>
      </c>
      <c r="M494" s="141">
        <f t="shared" si="45"/>
        <v>1.08</v>
      </c>
      <c r="N494" s="141">
        <f t="shared" si="46"/>
        <v>16.2</v>
      </c>
      <c r="O494" s="140" t="s">
        <v>194</v>
      </c>
      <c r="P494" s="185">
        <v>1</v>
      </c>
      <c r="Q494" s="260">
        <f t="shared" si="47"/>
        <v>9.41</v>
      </c>
      <c r="R494" s="247">
        <v>9.9</v>
      </c>
      <c r="S494" s="242">
        <v>17.14</v>
      </c>
      <c r="T494">
        <v>0</v>
      </c>
    </row>
    <row r="495" spans="1:20" ht="63.75" thickBot="1" x14ac:dyDescent="0.3">
      <c r="A495" s="137">
        <v>477</v>
      </c>
      <c r="B495" s="185" t="s">
        <v>732</v>
      </c>
      <c r="C495" s="185" t="s">
        <v>122</v>
      </c>
      <c r="D495" s="185" t="s">
        <v>955</v>
      </c>
      <c r="E495" s="185" t="s">
        <v>955</v>
      </c>
      <c r="F495" s="185">
        <v>6204339000</v>
      </c>
      <c r="G495" s="185" t="s">
        <v>131</v>
      </c>
      <c r="H495" s="185" t="s">
        <v>92</v>
      </c>
      <c r="I495" s="185">
        <v>1</v>
      </c>
      <c r="J495" s="141">
        <f t="shared" si="42"/>
        <v>4.9799999999999995</v>
      </c>
      <c r="K495" s="141">
        <f t="shared" si="43"/>
        <v>4.9800000000000004</v>
      </c>
      <c r="L495" s="200">
        <f t="shared" si="44"/>
        <v>0.89959839357429716</v>
      </c>
      <c r="M495" s="141">
        <f t="shared" si="45"/>
        <v>0.5</v>
      </c>
      <c r="N495" s="141">
        <f t="shared" si="46"/>
        <v>0.5</v>
      </c>
      <c r="O495" s="140" t="s">
        <v>194</v>
      </c>
      <c r="P495" s="185" t="s">
        <v>108</v>
      </c>
      <c r="Q495" s="260">
        <f t="shared" si="47"/>
        <v>0.29000000000000004</v>
      </c>
      <c r="R495" s="247">
        <v>0.3</v>
      </c>
      <c r="S495" s="243">
        <v>17.14</v>
      </c>
      <c r="T495">
        <v>0</v>
      </c>
    </row>
    <row r="496" spans="1:20" ht="95.25" thickBot="1" x14ac:dyDescent="0.3">
      <c r="A496" s="137">
        <v>478</v>
      </c>
      <c r="B496" s="185" t="s">
        <v>733</v>
      </c>
      <c r="C496" s="185" t="s">
        <v>122</v>
      </c>
      <c r="D496" s="185" t="s">
        <v>955</v>
      </c>
      <c r="E496" s="185" t="s">
        <v>955</v>
      </c>
      <c r="F496" s="185">
        <v>6204339000</v>
      </c>
      <c r="G496" s="185" t="s">
        <v>131</v>
      </c>
      <c r="H496" s="185" t="s">
        <v>92</v>
      </c>
      <c r="I496" s="185">
        <v>3</v>
      </c>
      <c r="J496" s="141">
        <f t="shared" si="42"/>
        <v>5.43</v>
      </c>
      <c r="K496" s="141">
        <f t="shared" si="43"/>
        <v>16.29</v>
      </c>
      <c r="L496" s="200">
        <f t="shared" si="44"/>
        <v>0.90055248618784534</v>
      </c>
      <c r="M496" s="141">
        <f t="shared" si="45"/>
        <v>0.54</v>
      </c>
      <c r="N496" s="141">
        <f t="shared" si="46"/>
        <v>1.62</v>
      </c>
      <c r="O496" s="140" t="s">
        <v>194</v>
      </c>
      <c r="P496" s="185" t="s">
        <v>108</v>
      </c>
      <c r="Q496" s="260">
        <f t="shared" si="47"/>
        <v>0.95</v>
      </c>
      <c r="R496" s="247">
        <v>1</v>
      </c>
      <c r="S496" s="242">
        <v>17.14</v>
      </c>
      <c r="T496">
        <v>0</v>
      </c>
    </row>
    <row r="497" spans="1:20" ht="63.75" thickBot="1" x14ac:dyDescent="0.3">
      <c r="A497" s="137">
        <v>479</v>
      </c>
      <c r="B497" s="185" t="s">
        <v>734</v>
      </c>
      <c r="C497" s="185" t="s">
        <v>122</v>
      </c>
      <c r="D497" s="185" t="s">
        <v>955</v>
      </c>
      <c r="E497" s="185" t="s">
        <v>955</v>
      </c>
      <c r="F497" s="185">
        <v>6204339000</v>
      </c>
      <c r="G497" s="185" t="s">
        <v>131</v>
      </c>
      <c r="H497" s="185" t="s">
        <v>92</v>
      </c>
      <c r="I497" s="185">
        <v>1</v>
      </c>
      <c r="J497" s="141">
        <f t="shared" si="42"/>
        <v>8.23</v>
      </c>
      <c r="K497" s="141">
        <f t="shared" si="43"/>
        <v>8.23</v>
      </c>
      <c r="L497" s="200">
        <f t="shared" si="44"/>
        <v>0.90036452004860268</v>
      </c>
      <c r="M497" s="141">
        <f t="shared" si="45"/>
        <v>0.82</v>
      </c>
      <c r="N497" s="141">
        <f t="shared" si="46"/>
        <v>0.82</v>
      </c>
      <c r="O497" s="140" t="s">
        <v>194</v>
      </c>
      <c r="P497" s="185" t="s">
        <v>108</v>
      </c>
      <c r="Q497" s="260">
        <f t="shared" si="47"/>
        <v>0.48</v>
      </c>
      <c r="R497" s="247">
        <v>0.5</v>
      </c>
      <c r="S497" s="243">
        <v>17.14</v>
      </c>
      <c r="T497">
        <v>0</v>
      </c>
    </row>
    <row r="498" spans="1:20" ht="63.75" thickBot="1" x14ac:dyDescent="0.3">
      <c r="A498" s="137">
        <v>480</v>
      </c>
      <c r="B498" s="185" t="s">
        <v>735</v>
      </c>
      <c r="C498" s="185" t="s">
        <v>122</v>
      </c>
      <c r="D498" s="185" t="s">
        <v>955</v>
      </c>
      <c r="E498" s="185" t="s">
        <v>955</v>
      </c>
      <c r="F498" s="185">
        <v>6204339000</v>
      </c>
      <c r="G498" s="185" t="s">
        <v>131</v>
      </c>
      <c r="H498" s="185" t="s">
        <v>92</v>
      </c>
      <c r="I498" s="185">
        <v>2</v>
      </c>
      <c r="J498" s="141">
        <f t="shared" si="42"/>
        <v>8.15</v>
      </c>
      <c r="K498" s="141">
        <f t="shared" si="43"/>
        <v>16.3</v>
      </c>
      <c r="L498" s="200">
        <f t="shared" si="44"/>
        <v>0.89938650306748469</v>
      </c>
      <c r="M498" s="141">
        <f t="shared" si="45"/>
        <v>0.82</v>
      </c>
      <c r="N498" s="141">
        <f t="shared" si="46"/>
        <v>1.64</v>
      </c>
      <c r="O498" s="140" t="s">
        <v>194</v>
      </c>
      <c r="P498" s="185" t="s">
        <v>108</v>
      </c>
      <c r="Q498" s="260">
        <f t="shared" si="47"/>
        <v>0.95</v>
      </c>
      <c r="R498" s="247">
        <v>1</v>
      </c>
      <c r="S498" s="242">
        <v>17.14</v>
      </c>
      <c r="T498">
        <v>0</v>
      </c>
    </row>
    <row r="499" spans="1:20" ht="63.75" thickBot="1" x14ac:dyDescent="0.3">
      <c r="A499" s="137">
        <v>481</v>
      </c>
      <c r="B499" s="185" t="s">
        <v>735</v>
      </c>
      <c r="C499" s="185" t="s">
        <v>122</v>
      </c>
      <c r="D499" s="185" t="s">
        <v>955</v>
      </c>
      <c r="E499" s="185" t="s">
        <v>955</v>
      </c>
      <c r="F499" s="185">
        <v>6204339000</v>
      </c>
      <c r="G499" s="185" t="s">
        <v>131</v>
      </c>
      <c r="H499" s="185" t="s">
        <v>92</v>
      </c>
      <c r="I499" s="185">
        <v>6</v>
      </c>
      <c r="J499" s="141">
        <f t="shared" si="42"/>
        <v>5.43</v>
      </c>
      <c r="K499" s="141">
        <f t="shared" si="43"/>
        <v>32.58</v>
      </c>
      <c r="L499" s="200">
        <f t="shared" si="44"/>
        <v>0.90055248618784534</v>
      </c>
      <c r="M499" s="141">
        <f t="shared" si="45"/>
        <v>0.54</v>
      </c>
      <c r="N499" s="141">
        <f t="shared" si="46"/>
        <v>3.24</v>
      </c>
      <c r="O499" s="140" t="s">
        <v>194</v>
      </c>
      <c r="P499" s="185" t="s">
        <v>108</v>
      </c>
      <c r="Q499" s="260">
        <f t="shared" si="47"/>
        <v>1.9</v>
      </c>
      <c r="R499" s="247">
        <v>2</v>
      </c>
      <c r="S499" s="243">
        <v>17.14</v>
      </c>
      <c r="T499">
        <v>0</v>
      </c>
    </row>
    <row r="500" spans="1:20" ht="63.75" thickBot="1" x14ac:dyDescent="0.3">
      <c r="A500" s="137">
        <v>482</v>
      </c>
      <c r="B500" s="185" t="s">
        <v>735</v>
      </c>
      <c r="C500" s="185" t="s">
        <v>122</v>
      </c>
      <c r="D500" s="185" t="s">
        <v>955</v>
      </c>
      <c r="E500" s="185" t="s">
        <v>955</v>
      </c>
      <c r="F500" s="185">
        <v>6204339000</v>
      </c>
      <c r="G500" s="185" t="s">
        <v>131</v>
      </c>
      <c r="H500" s="185" t="s">
        <v>92</v>
      </c>
      <c r="I500" s="185">
        <v>6</v>
      </c>
      <c r="J500" s="141">
        <f t="shared" si="42"/>
        <v>5.43</v>
      </c>
      <c r="K500" s="141">
        <f t="shared" si="43"/>
        <v>32.58</v>
      </c>
      <c r="L500" s="200">
        <f t="shared" si="44"/>
        <v>0.90055248618784534</v>
      </c>
      <c r="M500" s="141">
        <f t="shared" si="45"/>
        <v>0.54</v>
      </c>
      <c r="N500" s="141">
        <f t="shared" si="46"/>
        <v>3.24</v>
      </c>
      <c r="O500" s="140" t="s">
        <v>194</v>
      </c>
      <c r="P500" s="185" t="s">
        <v>108</v>
      </c>
      <c r="Q500" s="260">
        <f t="shared" si="47"/>
        <v>1.9</v>
      </c>
      <c r="R500" s="247">
        <v>2</v>
      </c>
      <c r="S500" s="242">
        <v>17.14</v>
      </c>
      <c r="T500">
        <v>0</v>
      </c>
    </row>
    <row r="501" spans="1:20" ht="63.75" thickBot="1" x14ac:dyDescent="0.3">
      <c r="A501" s="137">
        <v>483</v>
      </c>
      <c r="B501" s="185" t="s">
        <v>732</v>
      </c>
      <c r="C501" s="185" t="s">
        <v>122</v>
      </c>
      <c r="D501" s="185" t="s">
        <v>955</v>
      </c>
      <c r="E501" s="185" t="s">
        <v>955</v>
      </c>
      <c r="F501" s="185">
        <v>6204339000</v>
      </c>
      <c r="G501" s="185" t="s">
        <v>131</v>
      </c>
      <c r="H501" s="185" t="s">
        <v>92</v>
      </c>
      <c r="I501" s="185">
        <v>1</v>
      </c>
      <c r="J501" s="141">
        <f>T501</f>
        <v>0</v>
      </c>
      <c r="K501" s="141">
        <f t="shared" si="43"/>
        <v>0</v>
      </c>
      <c r="L501" s="200" t="e">
        <f t="shared" si="44"/>
        <v>#DIV/0!</v>
      </c>
      <c r="M501" s="141">
        <f t="shared" si="45"/>
        <v>0</v>
      </c>
      <c r="N501" s="141">
        <f t="shared" si="46"/>
        <v>0</v>
      </c>
      <c r="O501" s="140" t="s">
        <v>194</v>
      </c>
      <c r="P501" s="185" t="s">
        <v>108</v>
      </c>
      <c r="Q501" s="260">
        <f t="shared" si="47"/>
        <v>0.48</v>
      </c>
      <c r="R501" s="247">
        <v>0.5</v>
      </c>
      <c r="S501" s="243">
        <v>17.14</v>
      </c>
      <c r="T501">
        <v>0</v>
      </c>
    </row>
    <row r="502" spans="1:20" ht="63.75" thickBot="1" x14ac:dyDescent="0.3">
      <c r="A502" s="137">
        <v>484</v>
      </c>
      <c r="B502" s="185" t="s">
        <v>736</v>
      </c>
      <c r="C502" s="185" t="s">
        <v>122</v>
      </c>
      <c r="D502" s="185" t="s">
        <v>954</v>
      </c>
      <c r="E502" s="185" t="s">
        <v>952</v>
      </c>
      <c r="F502" s="185">
        <v>6204339000</v>
      </c>
      <c r="G502" s="185" t="s">
        <v>132</v>
      </c>
      <c r="H502" s="185" t="s">
        <v>92</v>
      </c>
      <c r="I502" s="185">
        <v>6</v>
      </c>
      <c r="J502" s="141">
        <f t="shared" ref="J502:J565" si="48">ROUNDUP(S502*Q502/I502,2)</f>
        <v>10.78</v>
      </c>
      <c r="K502" s="141">
        <f t="shared" si="43"/>
        <v>64.680000000000007</v>
      </c>
      <c r="L502" s="200">
        <f t="shared" si="44"/>
        <v>0.8998144712430427</v>
      </c>
      <c r="M502" s="141">
        <f t="shared" si="45"/>
        <v>1.08</v>
      </c>
      <c r="N502" s="141">
        <f t="shared" si="46"/>
        <v>6.48</v>
      </c>
      <c r="O502" s="140" t="s">
        <v>194</v>
      </c>
      <c r="P502" s="185" t="s">
        <v>108</v>
      </c>
      <c r="Q502" s="260">
        <f t="shared" si="47"/>
        <v>1.9</v>
      </c>
      <c r="R502" s="247">
        <v>2</v>
      </c>
      <c r="S502" s="242">
        <v>34.020000000000003</v>
      </c>
      <c r="T502">
        <v>0</v>
      </c>
    </row>
    <row r="503" spans="1:20" s="252" customFormat="1" ht="95.25" thickBot="1" x14ac:dyDescent="0.3">
      <c r="A503" s="137">
        <v>485</v>
      </c>
      <c r="B503" s="185" t="s">
        <v>737</v>
      </c>
      <c r="C503" s="185" t="s">
        <v>122</v>
      </c>
      <c r="D503" s="185" t="s">
        <v>433</v>
      </c>
      <c r="E503" s="185" t="s">
        <v>939</v>
      </c>
      <c r="F503" s="185">
        <v>6204339000</v>
      </c>
      <c r="G503" s="185" t="s">
        <v>137</v>
      </c>
      <c r="H503" s="185" t="s">
        <v>92</v>
      </c>
      <c r="I503" s="185">
        <v>3</v>
      </c>
      <c r="J503" s="141">
        <f t="shared" si="48"/>
        <v>5.59</v>
      </c>
      <c r="K503" s="141">
        <f t="shared" si="43"/>
        <v>16.77</v>
      </c>
      <c r="L503" s="200">
        <f t="shared" si="44"/>
        <v>0.89982110912343471</v>
      </c>
      <c r="M503" s="141">
        <f t="shared" si="45"/>
        <v>0.56000000000000005</v>
      </c>
      <c r="N503" s="141">
        <f t="shared" si="46"/>
        <v>1.68</v>
      </c>
      <c r="O503" s="140" t="s">
        <v>194</v>
      </c>
      <c r="P503" s="185" t="s">
        <v>108</v>
      </c>
      <c r="Q503" s="260">
        <f t="shared" si="47"/>
        <v>1.43</v>
      </c>
      <c r="R503" s="247">
        <v>1.5</v>
      </c>
      <c r="S503" s="243">
        <v>11.71</v>
      </c>
      <c r="T503" s="251">
        <v>0</v>
      </c>
    </row>
    <row r="504" spans="1:20" s="252" customFormat="1" ht="95.25" thickBot="1" x14ac:dyDescent="0.3">
      <c r="A504" s="137">
        <v>486</v>
      </c>
      <c r="B504" s="185" t="s">
        <v>737</v>
      </c>
      <c r="C504" s="185" t="s">
        <v>122</v>
      </c>
      <c r="D504" s="185" t="s">
        <v>433</v>
      </c>
      <c r="E504" s="185" t="s">
        <v>939</v>
      </c>
      <c r="F504" s="185">
        <v>6204339000</v>
      </c>
      <c r="G504" s="185" t="s">
        <v>137</v>
      </c>
      <c r="H504" s="185" t="s">
        <v>92</v>
      </c>
      <c r="I504" s="185">
        <v>3</v>
      </c>
      <c r="J504" s="141">
        <f t="shared" si="48"/>
        <v>5.59</v>
      </c>
      <c r="K504" s="141">
        <f t="shared" si="43"/>
        <v>16.77</v>
      </c>
      <c r="L504" s="200">
        <f t="shared" si="44"/>
        <v>0.89982110912343471</v>
      </c>
      <c r="M504" s="141">
        <f t="shared" si="45"/>
        <v>0.56000000000000005</v>
      </c>
      <c r="N504" s="141">
        <f t="shared" si="46"/>
        <v>1.68</v>
      </c>
      <c r="O504" s="140" t="s">
        <v>194</v>
      </c>
      <c r="P504" s="185" t="s">
        <v>108</v>
      </c>
      <c r="Q504" s="260">
        <f t="shared" si="47"/>
        <v>1.43</v>
      </c>
      <c r="R504" s="247">
        <v>1.5</v>
      </c>
      <c r="S504" s="242">
        <v>11.71</v>
      </c>
      <c r="T504" s="251">
        <v>0</v>
      </c>
    </row>
    <row r="505" spans="1:20" s="252" customFormat="1" ht="95.25" thickBot="1" x14ac:dyDescent="0.3">
      <c r="A505" s="137">
        <v>487</v>
      </c>
      <c r="B505" s="185" t="s">
        <v>738</v>
      </c>
      <c r="C505" s="185" t="s">
        <v>122</v>
      </c>
      <c r="D505" s="185" t="s">
        <v>954</v>
      </c>
      <c r="E505" s="185" t="s">
        <v>952</v>
      </c>
      <c r="F505" s="185">
        <v>6204339000</v>
      </c>
      <c r="G505" s="185" t="s">
        <v>132</v>
      </c>
      <c r="H505" s="185" t="s">
        <v>92</v>
      </c>
      <c r="I505" s="185">
        <v>1</v>
      </c>
      <c r="J505" s="141">
        <f t="shared" si="48"/>
        <v>9.8699999999999992</v>
      </c>
      <c r="K505" s="141">
        <f t="shared" si="43"/>
        <v>9.8699999999999992</v>
      </c>
      <c r="L505" s="200">
        <f t="shared" si="44"/>
        <v>0.89969604863221886</v>
      </c>
      <c r="M505" s="141">
        <f t="shared" si="45"/>
        <v>0.99</v>
      </c>
      <c r="N505" s="141">
        <f t="shared" si="46"/>
        <v>0.99</v>
      </c>
      <c r="O505" s="140" t="s">
        <v>194</v>
      </c>
      <c r="P505" s="185" t="s">
        <v>108</v>
      </c>
      <c r="Q505" s="260">
        <f t="shared" si="47"/>
        <v>0.29000000000000004</v>
      </c>
      <c r="R505" s="247">
        <v>0.3</v>
      </c>
      <c r="S505" s="243">
        <v>34.020000000000003</v>
      </c>
      <c r="T505">
        <v>0</v>
      </c>
    </row>
    <row r="506" spans="1:20" s="252" customFormat="1" ht="79.5" thickBot="1" x14ac:dyDescent="0.3">
      <c r="A506" s="137">
        <v>488</v>
      </c>
      <c r="B506" s="185" t="s">
        <v>739</v>
      </c>
      <c r="C506" s="185" t="s">
        <v>122</v>
      </c>
      <c r="D506" s="185" t="s">
        <v>953</v>
      </c>
      <c r="E506" s="185" t="s">
        <v>952</v>
      </c>
      <c r="F506" s="185">
        <v>6204339000</v>
      </c>
      <c r="G506" s="185" t="s">
        <v>132</v>
      </c>
      <c r="H506" s="185" t="s">
        <v>92</v>
      </c>
      <c r="I506" s="185">
        <v>29</v>
      </c>
      <c r="J506" s="141">
        <f t="shared" si="48"/>
        <v>11.94</v>
      </c>
      <c r="K506" s="141">
        <f t="shared" si="43"/>
        <v>346.26</v>
      </c>
      <c r="L506" s="200">
        <f t="shared" si="44"/>
        <v>0.90033500837520941</v>
      </c>
      <c r="M506" s="141">
        <f t="shared" si="45"/>
        <v>1.19</v>
      </c>
      <c r="N506" s="141">
        <f t="shared" si="46"/>
        <v>34.51</v>
      </c>
      <c r="O506" s="140" t="s">
        <v>194</v>
      </c>
      <c r="P506" s="185" t="s">
        <v>108</v>
      </c>
      <c r="Q506" s="260">
        <f t="shared" si="47"/>
        <v>10.17</v>
      </c>
      <c r="R506" s="247">
        <v>10.7</v>
      </c>
      <c r="S506" s="242">
        <v>34.020000000000003</v>
      </c>
      <c r="T506">
        <v>0</v>
      </c>
    </row>
    <row r="507" spans="1:20" s="252" customFormat="1" ht="79.5" thickBot="1" x14ac:dyDescent="0.3">
      <c r="A507" s="137">
        <v>489</v>
      </c>
      <c r="B507" s="185" t="s">
        <v>740</v>
      </c>
      <c r="C507" s="185" t="s">
        <v>122</v>
      </c>
      <c r="D507" s="185" t="s">
        <v>953</v>
      </c>
      <c r="E507" s="185" t="s">
        <v>952</v>
      </c>
      <c r="F507" s="185">
        <v>6204339000</v>
      </c>
      <c r="G507" s="185" t="s">
        <v>132</v>
      </c>
      <c r="H507" s="185" t="s">
        <v>92</v>
      </c>
      <c r="I507" s="185">
        <v>5</v>
      </c>
      <c r="J507" s="141">
        <f t="shared" si="48"/>
        <v>12.93</v>
      </c>
      <c r="K507" s="141">
        <f t="shared" si="43"/>
        <v>64.650000000000006</v>
      </c>
      <c r="L507" s="200">
        <f t="shared" si="44"/>
        <v>0.90023201856148494</v>
      </c>
      <c r="M507" s="141">
        <f t="shared" si="45"/>
        <v>1.29</v>
      </c>
      <c r="N507" s="141">
        <f t="shared" si="46"/>
        <v>6.45</v>
      </c>
      <c r="O507" s="140" t="s">
        <v>194</v>
      </c>
      <c r="P507" s="185" t="s">
        <v>108</v>
      </c>
      <c r="Q507" s="260">
        <f t="shared" si="47"/>
        <v>1.9</v>
      </c>
      <c r="R507" s="247">
        <v>2</v>
      </c>
      <c r="S507" s="243">
        <v>34.020000000000003</v>
      </c>
      <c r="T507">
        <v>0</v>
      </c>
    </row>
    <row r="508" spans="1:20" s="252" customFormat="1" ht="79.5" thickBot="1" x14ac:dyDescent="0.3">
      <c r="A508" s="137">
        <v>490</v>
      </c>
      <c r="B508" s="185" t="s">
        <v>741</v>
      </c>
      <c r="C508" s="185" t="s">
        <v>122</v>
      </c>
      <c r="D508" s="185" t="s">
        <v>937</v>
      </c>
      <c r="E508" s="185" t="s">
        <v>937</v>
      </c>
      <c r="F508" s="185">
        <v>6204391900</v>
      </c>
      <c r="G508" s="185" t="s">
        <v>131</v>
      </c>
      <c r="H508" s="185" t="s">
        <v>92</v>
      </c>
      <c r="I508" s="185">
        <v>5</v>
      </c>
      <c r="J508" s="141">
        <f t="shared" si="48"/>
        <v>14.84</v>
      </c>
      <c r="K508" s="141">
        <f t="shared" si="43"/>
        <v>74.2</v>
      </c>
      <c r="L508" s="200">
        <f t="shared" si="44"/>
        <v>0.90026954177897578</v>
      </c>
      <c r="M508" s="141">
        <f t="shared" si="45"/>
        <v>1.48</v>
      </c>
      <c r="N508" s="141">
        <f t="shared" si="46"/>
        <v>7.4</v>
      </c>
      <c r="O508" s="140" t="s">
        <v>194</v>
      </c>
      <c r="P508" s="185" t="s">
        <v>108</v>
      </c>
      <c r="Q508" s="260">
        <f t="shared" si="47"/>
        <v>2.85</v>
      </c>
      <c r="R508" s="247">
        <v>3</v>
      </c>
      <c r="S508" s="242">
        <v>26.02</v>
      </c>
      <c r="T508">
        <v>0</v>
      </c>
    </row>
    <row r="509" spans="1:20" s="252" customFormat="1" ht="95.25" thickBot="1" x14ac:dyDescent="0.3">
      <c r="A509" s="137">
        <v>491</v>
      </c>
      <c r="B509" s="185" t="s">
        <v>742</v>
      </c>
      <c r="C509" s="185" t="s">
        <v>122</v>
      </c>
      <c r="D509" s="185" t="s">
        <v>955</v>
      </c>
      <c r="E509" s="185" t="s">
        <v>955</v>
      </c>
      <c r="F509" s="185">
        <v>6204391900</v>
      </c>
      <c r="G509" s="185" t="s">
        <v>131</v>
      </c>
      <c r="H509" s="185" t="s">
        <v>92</v>
      </c>
      <c r="I509" s="185">
        <v>6</v>
      </c>
      <c r="J509" s="141">
        <f t="shared" si="48"/>
        <v>28.84</v>
      </c>
      <c r="K509" s="141">
        <f t="shared" si="43"/>
        <v>173.04</v>
      </c>
      <c r="L509" s="200">
        <f t="shared" si="44"/>
        <v>0.90013869625520115</v>
      </c>
      <c r="M509" s="141">
        <f t="shared" si="45"/>
        <v>2.88</v>
      </c>
      <c r="N509" s="141">
        <f t="shared" si="46"/>
        <v>17.28</v>
      </c>
      <c r="O509" s="140" t="s">
        <v>194</v>
      </c>
      <c r="P509" s="185" t="s">
        <v>108</v>
      </c>
      <c r="Q509" s="260">
        <f t="shared" si="47"/>
        <v>6.65</v>
      </c>
      <c r="R509" s="247">
        <v>7</v>
      </c>
      <c r="S509" s="243">
        <v>26.02</v>
      </c>
      <c r="T509">
        <v>0</v>
      </c>
    </row>
    <row r="510" spans="1:20" s="252" customFormat="1" ht="95.25" thickBot="1" x14ac:dyDescent="0.3">
      <c r="A510" s="137">
        <v>492</v>
      </c>
      <c r="B510" s="185" t="s">
        <v>743</v>
      </c>
      <c r="C510" s="185" t="s">
        <v>122</v>
      </c>
      <c r="D510" s="185" t="s">
        <v>955</v>
      </c>
      <c r="E510" s="185" t="s">
        <v>955</v>
      </c>
      <c r="F510" s="185">
        <v>6204391900</v>
      </c>
      <c r="G510" s="185" t="s">
        <v>131</v>
      </c>
      <c r="H510" s="185" t="s">
        <v>92</v>
      </c>
      <c r="I510" s="185">
        <v>3</v>
      </c>
      <c r="J510" s="141">
        <f t="shared" si="48"/>
        <v>32.96</v>
      </c>
      <c r="K510" s="141">
        <f t="shared" si="43"/>
        <v>98.88</v>
      </c>
      <c r="L510" s="200">
        <f t="shared" si="44"/>
        <v>0.89987864077669899</v>
      </c>
      <c r="M510" s="141">
        <f t="shared" si="45"/>
        <v>3.3</v>
      </c>
      <c r="N510" s="141">
        <f t="shared" si="46"/>
        <v>9.9</v>
      </c>
      <c r="O510" s="140" t="s">
        <v>194</v>
      </c>
      <c r="P510" s="185" t="s">
        <v>108</v>
      </c>
      <c r="Q510" s="260">
        <f t="shared" si="47"/>
        <v>3.8</v>
      </c>
      <c r="R510" s="247">
        <v>4</v>
      </c>
      <c r="S510" s="242">
        <v>26.02</v>
      </c>
      <c r="T510">
        <v>0</v>
      </c>
    </row>
    <row r="511" spans="1:20" s="252" customFormat="1" ht="79.5" thickBot="1" x14ac:dyDescent="0.3">
      <c r="A511" s="137">
        <v>493</v>
      </c>
      <c r="B511" s="185" t="s">
        <v>744</v>
      </c>
      <c r="C511" s="185" t="s">
        <v>122</v>
      </c>
      <c r="D511" s="185" t="s">
        <v>955</v>
      </c>
      <c r="E511" s="185" t="s">
        <v>955</v>
      </c>
      <c r="F511" s="185">
        <v>6204391900</v>
      </c>
      <c r="G511" s="185" t="s">
        <v>131</v>
      </c>
      <c r="H511" s="185" t="s">
        <v>92</v>
      </c>
      <c r="I511" s="185">
        <v>5</v>
      </c>
      <c r="J511" s="141">
        <f t="shared" si="48"/>
        <v>9.89</v>
      </c>
      <c r="K511" s="141">
        <f t="shared" si="43"/>
        <v>49.45</v>
      </c>
      <c r="L511" s="200">
        <f t="shared" si="44"/>
        <v>0.8998988877654196</v>
      </c>
      <c r="M511" s="141">
        <f t="shared" si="45"/>
        <v>0.99</v>
      </c>
      <c r="N511" s="141">
        <f t="shared" si="46"/>
        <v>4.95</v>
      </c>
      <c r="O511" s="140" t="s">
        <v>194</v>
      </c>
      <c r="P511" s="185" t="s">
        <v>108</v>
      </c>
      <c r="Q511" s="260">
        <f t="shared" si="47"/>
        <v>1.9</v>
      </c>
      <c r="R511" s="247">
        <v>2</v>
      </c>
      <c r="S511" s="243">
        <v>26.02</v>
      </c>
      <c r="T511">
        <v>0</v>
      </c>
    </row>
    <row r="512" spans="1:20" s="252" customFormat="1" ht="95.25" thickBot="1" x14ac:dyDescent="0.3">
      <c r="A512" s="137">
        <v>494</v>
      </c>
      <c r="B512" s="185" t="s">
        <v>745</v>
      </c>
      <c r="C512" s="185" t="s">
        <v>122</v>
      </c>
      <c r="D512" s="185" t="s">
        <v>953</v>
      </c>
      <c r="E512" s="185" t="s">
        <v>952</v>
      </c>
      <c r="F512" s="185">
        <v>6204391900</v>
      </c>
      <c r="G512" s="185" t="s">
        <v>132</v>
      </c>
      <c r="H512" s="185" t="s">
        <v>92</v>
      </c>
      <c r="I512" s="185">
        <v>4</v>
      </c>
      <c r="J512" s="141">
        <f t="shared" si="48"/>
        <v>13.78</v>
      </c>
      <c r="K512" s="141">
        <f t="shared" si="43"/>
        <v>55.12</v>
      </c>
      <c r="L512" s="200">
        <f t="shared" si="44"/>
        <v>0.89985486211901311</v>
      </c>
      <c r="M512" s="141">
        <f t="shared" si="45"/>
        <v>1.38</v>
      </c>
      <c r="N512" s="141">
        <f t="shared" si="46"/>
        <v>5.52</v>
      </c>
      <c r="O512" s="140" t="s">
        <v>194</v>
      </c>
      <c r="P512" s="185" t="s">
        <v>108</v>
      </c>
      <c r="Q512" s="260">
        <f t="shared" si="47"/>
        <v>1.62</v>
      </c>
      <c r="R512" s="247">
        <v>1.7</v>
      </c>
      <c r="S512" s="242">
        <v>34.020000000000003</v>
      </c>
      <c r="T512">
        <v>0</v>
      </c>
    </row>
    <row r="513" spans="1:20" s="252" customFormat="1" ht="63.75" thickBot="1" x14ac:dyDescent="0.3">
      <c r="A513" s="137">
        <v>495</v>
      </c>
      <c r="B513" s="185" t="s">
        <v>746</v>
      </c>
      <c r="C513" s="185" t="s">
        <v>122</v>
      </c>
      <c r="D513" s="185" t="s">
        <v>141</v>
      </c>
      <c r="E513" s="185" t="s">
        <v>141</v>
      </c>
      <c r="F513" s="185">
        <v>6204391900</v>
      </c>
      <c r="G513" s="185" t="s">
        <v>131</v>
      </c>
      <c r="H513" s="185" t="s">
        <v>92</v>
      </c>
      <c r="I513" s="185">
        <v>4</v>
      </c>
      <c r="J513" s="141">
        <f t="shared" si="48"/>
        <v>9.31</v>
      </c>
      <c r="K513" s="141">
        <f t="shared" si="43"/>
        <v>37.24</v>
      </c>
      <c r="L513" s="200">
        <f t="shared" si="44"/>
        <v>0.9001074113856069</v>
      </c>
      <c r="M513" s="141">
        <f t="shared" si="45"/>
        <v>0.93</v>
      </c>
      <c r="N513" s="141">
        <f t="shared" si="46"/>
        <v>3.72</v>
      </c>
      <c r="O513" s="140" t="s">
        <v>194</v>
      </c>
      <c r="P513" s="185" t="s">
        <v>108</v>
      </c>
      <c r="Q513" s="260">
        <f t="shared" si="47"/>
        <v>1.43</v>
      </c>
      <c r="R513" s="247">
        <v>1.5</v>
      </c>
      <c r="S513" s="243">
        <v>26.02</v>
      </c>
      <c r="T513">
        <v>0</v>
      </c>
    </row>
    <row r="514" spans="1:20" s="252" customFormat="1" ht="79.5" thickBot="1" x14ac:dyDescent="0.3">
      <c r="A514" s="137">
        <v>496</v>
      </c>
      <c r="B514" s="185" t="s">
        <v>747</v>
      </c>
      <c r="C514" s="185" t="s">
        <v>122</v>
      </c>
      <c r="D514" s="185" t="s">
        <v>141</v>
      </c>
      <c r="E514" s="185" t="s">
        <v>141</v>
      </c>
      <c r="F514" s="185">
        <v>6204391900</v>
      </c>
      <c r="G514" s="185" t="s">
        <v>131</v>
      </c>
      <c r="H514" s="185" t="s">
        <v>92</v>
      </c>
      <c r="I514" s="185">
        <v>6</v>
      </c>
      <c r="J514" s="141">
        <f t="shared" si="48"/>
        <v>14.45</v>
      </c>
      <c r="K514" s="141">
        <f t="shared" si="43"/>
        <v>86.7</v>
      </c>
      <c r="L514" s="200">
        <f t="shared" si="44"/>
        <v>0.89965397923875434</v>
      </c>
      <c r="M514" s="141">
        <f t="shared" si="45"/>
        <v>1.45</v>
      </c>
      <c r="N514" s="141">
        <f t="shared" si="46"/>
        <v>8.6999999999999993</v>
      </c>
      <c r="O514" s="140" t="s">
        <v>194</v>
      </c>
      <c r="P514" s="185" t="s">
        <v>108</v>
      </c>
      <c r="Q514" s="260">
        <f t="shared" si="47"/>
        <v>3.3299999999999996</v>
      </c>
      <c r="R514" s="247">
        <v>3.5</v>
      </c>
      <c r="S514" s="242">
        <v>26.02</v>
      </c>
      <c r="T514">
        <v>0</v>
      </c>
    </row>
    <row r="515" spans="1:20" s="252" customFormat="1" ht="79.5" thickBot="1" x14ac:dyDescent="0.3">
      <c r="A515" s="137">
        <v>497</v>
      </c>
      <c r="B515" s="185" t="s">
        <v>748</v>
      </c>
      <c r="C515" s="185" t="s">
        <v>122</v>
      </c>
      <c r="D515" s="185" t="s">
        <v>141</v>
      </c>
      <c r="E515" s="185" t="s">
        <v>141</v>
      </c>
      <c r="F515" s="185">
        <v>6204391900</v>
      </c>
      <c r="G515" s="185" t="s">
        <v>131</v>
      </c>
      <c r="H515" s="185" t="s">
        <v>92</v>
      </c>
      <c r="I515" s="185">
        <v>6</v>
      </c>
      <c r="J515" s="141">
        <f t="shared" si="48"/>
        <v>10.33</v>
      </c>
      <c r="K515" s="141">
        <f t="shared" si="43"/>
        <v>61.98</v>
      </c>
      <c r="L515" s="200">
        <f t="shared" si="44"/>
        <v>0.90029041626331074</v>
      </c>
      <c r="M515" s="141">
        <f t="shared" si="45"/>
        <v>1.03</v>
      </c>
      <c r="N515" s="141">
        <f t="shared" si="46"/>
        <v>6.18</v>
      </c>
      <c r="O515" s="140" t="s">
        <v>194</v>
      </c>
      <c r="P515" s="185" t="s">
        <v>108</v>
      </c>
      <c r="Q515" s="260">
        <f t="shared" si="47"/>
        <v>2.38</v>
      </c>
      <c r="R515" s="247">
        <v>2.5</v>
      </c>
      <c r="S515" s="243">
        <v>26.02</v>
      </c>
      <c r="T515">
        <v>0</v>
      </c>
    </row>
    <row r="516" spans="1:20" s="252" customFormat="1" ht="79.5" thickBot="1" x14ac:dyDescent="0.3">
      <c r="A516" s="137">
        <v>498</v>
      </c>
      <c r="B516" s="185" t="s">
        <v>747</v>
      </c>
      <c r="C516" s="185" t="s">
        <v>122</v>
      </c>
      <c r="D516" s="185" t="s">
        <v>141</v>
      </c>
      <c r="E516" s="185" t="s">
        <v>141</v>
      </c>
      <c r="F516" s="185">
        <v>6204391900</v>
      </c>
      <c r="G516" s="185" t="s">
        <v>131</v>
      </c>
      <c r="H516" s="185" t="s">
        <v>92</v>
      </c>
      <c r="I516" s="185">
        <v>13</v>
      </c>
      <c r="J516" s="141">
        <f t="shared" si="48"/>
        <v>15.6</v>
      </c>
      <c r="K516" s="141">
        <f t="shared" si="43"/>
        <v>202.8</v>
      </c>
      <c r="L516" s="200">
        <f t="shared" si="44"/>
        <v>0.9</v>
      </c>
      <c r="M516" s="141">
        <f t="shared" si="45"/>
        <v>1.56</v>
      </c>
      <c r="N516" s="141">
        <f t="shared" si="46"/>
        <v>20.28</v>
      </c>
      <c r="O516" s="140" t="s">
        <v>194</v>
      </c>
      <c r="P516" s="185" t="s">
        <v>108</v>
      </c>
      <c r="Q516" s="260">
        <f t="shared" si="47"/>
        <v>7.79</v>
      </c>
      <c r="R516" s="247">
        <v>8.1999999999999993</v>
      </c>
      <c r="S516" s="242">
        <v>26.02</v>
      </c>
      <c r="T516">
        <v>0</v>
      </c>
    </row>
    <row r="517" spans="1:20" s="252" customFormat="1" ht="111" thickBot="1" x14ac:dyDescent="0.3">
      <c r="A517" s="137">
        <v>499</v>
      </c>
      <c r="B517" s="185" t="s">
        <v>749</v>
      </c>
      <c r="C517" s="185" t="s">
        <v>122</v>
      </c>
      <c r="D517" s="185" t="s">
        <v>953</v>
      </c>
      <c r="E517" s="185" t="s">
        <v>952</v>
      </c>
      <c r="F517" s="185">
        <v>6204391900</v>
      </c>
      <c r="G517" s="185" t="s">
        <v>132</v>
      </c>
      <c r="H517" s="185" t="s">
        <v>92</v>
      </c>
      <c r="I517" s="185">
        <v>5</v>
      </c>
      <c r="J517" s="141">
        <f t="shared" si="48"/>
        <v>12.93</v>
      </c>
      <c r="K517" s="141">
        <f t="shared" si="43"/>
        <v>64.650000000000006</v>
      </c>
      <c r="L517" s="200">
        <f t="shared" si="44"/>
        <v>0.90023201856148494</v>
      </c>
      <c r="M517" s="141">
        <f t="shared" si="45"/>
        <v>1.29</v>
      </c>
      <c r="N517" s="141">
        <f t="shared" si="46"/>
        <v>6.45</v>
      </c>
      <c r="O517" s="140" t="s">
        <v>194</v>
      </c>
      <c r="P517" s="185" t="s">
        <v>108</v>
      </c>
      <c r="Q517" s="260">
        <f t="shared" si="47"/>
        <v>1.9</v>
      </c>
      <c r="R517" s="247">
        <v>2</v>
      </c>
      <c r="S517" s="243">
        <v>34.020000000000003</v>
      </c>
      <c r="T517">
        <v>0</v>
      </c>
    </row>
    <row r="518" spans="1:20" s="252" customFormat="1" ht="63.75" thickBot="1" x14ac:dyDescent="0.3">
      <c r="A518" s="137">
        <v>500</v>
      </c>
      <c r="B518" s="185" t="s">
        <v>750</v>
      </c>
      <c r="C518" s="185" t="s">
        <v>122</v>
      </c>
      <c r="D518" s="185" t="s">
        <v>947</v>
      </c>
      <c r="E518" s="185" t="s">
        <v>946</v>
      </c>
      <c r="F518" s="185">
        <v>6204420000</v>
      </c>
      <c r="G518" s="185" t="s">
        <v>131</v>
      </c>
      <c r="H518" s="185" t="s">
        <v>92</v>
      </c>
      <c r="I518" s="185">
        <v>6</v>
      </c>
      <c r="J518" s="141">
        <f t="shared" si="48"/>
        <v>6.0299999999999994</v>
      </c>
      <c r="K518" s="141">
        <f t="shared" si="43"/>
        <v>36.18</v>
      </c>
      <c r="L518" s="200">
        <f t="shared" si="44"/>
        <v>0.90049751243781095</v>
      </c>
      <c r="M518" s="141">
        <f t="shared" si="45"/>
        <v>0.6</v>
      </c>
      <c r="N518" s="141">
        <f t="shared" si="46"/>
        <v>3.6</v>
      </c>
      <c r="O518" s="140" t="s">
        <v>194</v>
      </c>
      <c r="P518" s="185" t="s">
        <v>108</v>
      </c>
      <c r="Q518" s="260">
        <f t="shared" si="47"/>
        <v>1.9</v>
      </c>
      <c r="R518" s="247">
        <v>2</v>
      </c>
      <c r="S518" s="242">
        <v>19.02</v>
      </c>
      <c r="T518">
        <v>0</v>
      </c>
    </row>
    <row r="519" spans="1:20" s="252" customFormat="1" ht="63.75" thickBot="1" x14ac:dyDescent="0.3">
      <c r="A519" s="137">
        <v>501</v>
      </c>
      <c r="B519" s="185" t="s">
        <v>750</v>
      </c>
      <c r="C519" s="185" t="s">
        <v>122</v>
      </c>
      <c r="D519" s="185" t="s">
        <v>947</v>
      </c>
      <c r="E519" s="185" t="s">
        <v>946</v>
      </c>
      <c r="F519" s="185">
        <v>6204420000</v>
      </c>
      <c r="G519" s="185" t="s">
        <v>131</v>
      </c>
      <c r="H519" s="185" t="s">
        <v>92</v>
      </c>
      <c r="I519" s="185">
        <v>16</v>
      </c>
      <c r="J519" s="141">
        <f t="shared" si="48"/>
        <v>6.7799999999999994</v>
      </c>
      <c r="K519" s="141">
        <f t="shared" si="43"/>
        <v>108.48</v>
      </c>
      <c r="L519" s="200">
        <f t="shared" si="44"/>
        <v>0.89970501474926257</v>
      </c>
      <c r="M519" s="141">
        <f t="shared" si="45"/>
        <v>0.68</v>
      </c>
      <c r="N519" s="141">
        <f t="shared" si="46"/>
        <v>10.88</v>
      </c>
      <c r="O519" s="140" t="s">
        <v>194</v>
      </c>
      <c r="P519" s="185" t="s">
        <v>108</v>
      </c>
      <c r="Q519" s="260">
        <f t="shared" si="47"/>
        <v>5.7</v>
      </c>
      <c r="R519" s="247">
        <v>6</v>
      </c>
      <c r="S519" s="243">
        <v>19.02</v>
      </c>
      <c r="T519">
        <v>0</v>
      </c>
    </row>
    <row r="520" spans="1:20" s="252" customFormat="1" ht="79.5" thickBot="1" x14ac:dyDescent="0.3">
      <c r="A520" s="137">
        <v>502</v>
      </c>
      <c r="B520" s="185" t="s">
        <v>751</v>
      </c>
      <c r="C520" s="185" t="s">
        <v>122</v>
      </c>
      <c r="D520" s="185" t="s">
        <v>947</v>
      </c>
      <c r="E520" s="185" t="s">
        <v>946</v>
      </c>
      <c r="F520" s="185">
        <v>6204420000</v>
      </c>
      <c r="G520" s="185" t="s">
        <v>131</v>
      </c>
      <c r="H520" s="185" t="s">
        <v>92</v>
      </c>
      <c r="I520" s="185">
        <v>3</v>
      </c>
      <c r="J520" s="141">
        <f t="shared" si="48"/>
        <v>6.0299999999999994</v>
      </c>
      <c r="K520" s="141">
        <f t="shared" si="43"/>
        <v>18.09</v>
      </c>
      <c r="L520" s="200">
        <f t="shared" si="44"/>
        <v>0.90049751243781095</v>
      </c>
      <c r="M520" s="141">
        <f t="shared" si="45"/>
        <v>0.6</v>
      </c>
      <c r="N520" s="141">
        <f t="shared" si="46"/>
        <v>1.8</v>
      </c>
      <c r="O520" s="140" t="s">
        <v>194</v>
      </c>
      <c r="P520" s="185" t="s">
        <v>108</v>
      </c>
      <c r="Q520" s="260">
        <f t="shared" si="47"/>
        <v>0.95</v>
      </c>
      <c r="R520" s="247">
        <v>1</v>
      </c>
      <c r="S520" s="242">
        <v>19.02</v>
      </c>
      <c r="T520">
        <v>0</v>
      </c>
    </row>
    <row r="521" spans="1:20" s="252" customFormat="1" ht="79.5" thickBot="1" x14ac:dyDescent="0.3">
      <c r="A521" s="137">
        <v>503</v>
      </c>
      <c r="B521" s="185" t="s">
        <v>751</v>
      </c>
      <c r="C521" s="185" t="s">
        <v>122</v>
      </c>
      <c r="D521" s="185" t="s">
        <v>947</v>
      </c>
      <c r="E521" s="185" t="s">
        <v>946</v>
      </c>
      <c r="F521" s="185">
        <v>6204420000</v>
      </c>
      <c r="G521" s="185" t="s">
        <v>131</v>
      </c>
      <c r="H521" s="185" t="s">
        <v>92</v>
      </c>
      <c r="I521" s="185">
        <v>3</v>
      </c>
      <c r="J521" s="141">
        <f t="shared" si="48"/>
        <v>9.07</v>
      </c>
      <c r="K521" s="141">
        <f t="shared" si="43"/>
        <v>27.21</v>
      </c>
      <c r="L521" s="200">
        <f t="shared" si="44"/>
        <v>0.89966923925027564</v>
      </c>
      <c r="M521" s="141">
        <f t="shared" si="45"/>
        <v>0.91</v>
      </c>
      <c r="N521" s="141">
        <f t="shared" si="46"/>
        <v>2.73</v>
      </c>
      <c r="O521" s="140" t="s">
        <v>194</v>
      </c>
      <c r="P521" s="185" t="s">
        <v>108</v>
      </c>
      <c r="Q521" s="260">
        <f t="shared" si="47"/>
        <v>1.43</v>
      </c>
      <c r="R521" s="247">
        <v>1.5</v>
      </c>
      <c r="S521" s="243">
        <v>19.02</v>
      </c>
      <c r="T521">
        <v>0</v>
      </c>
    </row>
    <row r="522" spans="1:20" s="252" customFormat="1" ht="95.25" thickBot="1" x14ac:dyDescent="0.3">
      <c r="A522" s="137">
        <v>504</v>
      </c>
      <c r="B522" s="185" t="s">
        <v>752</v>
      </c>
      <c r="C522" s="185" t="s">
        <v>122</v>
      </c>
      <c r="D522" s="185" t="s">
        <v>453</v>
      </c>
      <c r="E522" s="185" t="s">
        <v>940</v>
      </c>
      <c r="F522" s="185">
        <v>6204420000</v>
      </c>
      <c r="G522" s="185" t="s">
        <v>132</v>
      </c>
      <c r="H522" s="185" t="s">
        <v>92</v>
      </c>
      <c r="I522" s="185">
        <v>8</v>
      </c>
      <c r="J522" s="141">
        <f t="shared" si="48"/>
        <v>8.56</v>
      </c>
      <c r="K522" s="141">
        <f t="shared" si="43"/>
        <v>68.48</v>
      </c>
      <c r="L522" s="200">
        <f t="shared" si="44"/>
        <v>0.89953271028037385</v>
      </c>
      <c r="M522" s="141">
        <f t="shared" si="45"/>
        <v>0.86</v>
      </c>
      <c r="N522" s="141">
        <f t="shared" si="46"/>
        <v>6.88</v>
      </c>
      <c r="O522" s="140" t="s">
        <v>194</v>
      </c>
      <c r="P522" s="185" t="s">
        <v>108</v>
      </c>
      <c r="Q522" s="260">
        <f t="shared" si="47"/>
        <v>2.85</v>
      </c>
      <c r="R522" s="247">
        <v>3</v>
      </c>
      <c r="S522" s="242">
        <v>24.02</v>
      </c>
      <c r="T522">
        <v>0</v>
      </c>
    </row>
    <row r="523" spans="1:20" s="252" customFormat="1" ht="48" thickBot="1" x14ac:dyDescent="0.3">
      <c r="A523" s="137">
        <v>505</v>
      </c>
      <c r="B523" s="185" t="s">
        <v>753</v>
      </c>
      <c r="C523" s="185" t="s">
        <v>122</v>
      </c>
      <c r="D523" s="185" t="s">
        <v>453</v>
      </c>
      <c r="E523" s="185" t="s">
        <v>940</v>
      </c>
      <c r="F523" s="185">
        <v>6204420000</v>
      </c>
      <c r="G523" s="185" t="s">
        <v>132</v>
      </c>
      <c r="H523" s="185" t="s">
        <v>92</v>
      </c>
      <c r="I523" s="185">
        <v>57</v>
      </c>
      <c r="J523" s="141">
        <f t="shared" si="48"/>
        <v>7.49</v>
      </c>
      <c r="K523" s="141">
        <f t="shared" si="43"/>
        <v>426.93</v>
      </c>
      <c r="L523" s="200">
        <f t="shared" si="44"/>
        <v>0.8998664886515354</v>
      </c>
      <c r="M523" s="141">
        <f t="shared" si="45"/>
        <v>0.75</v>
      </c>
      <c r="N523" s="141">
        <f t="shared" si="46"/>
        <v>42.75</v>
      </c>
      <c r="O523" s="140" t="s">
        <v>194</v>
      </c>
      <c r="P523" s="185" t="s">
        <v>108</v>
      </c>
      <c r="Q523" s="260">
        <f t="shared" si="47"/>
        <v>17.770000000000003</v>
      </c>
      <c r="R523" s="247">
        <v>18.7</v>
      </c>
      <c r="S523" s="243">
        <v>24.02</v>
      </c>
      <c r="T523">
        <v>0</v>
      </c>
    </row>
    <row r="524" spans="1:20" s="252" customFormat="1" ht="63.75" thickBot="1" x14ac:dyDescent="0.3">
      <c r="A524" s="137">
        <v>506</v>
      </c>
      <c r="B524" s="185" t="s">
        <v>754</v>
      </c>
      <c r="C524" s="185" t="s">
        <v>122</v>
      </c>
      <c r="D524" s="185" t="s">
        <v>947</v>
      </c>
      <c r="E524" s="185" t="s">
        <v>946</v>
      </c>
      <c r="F524" s="185">
        <v>6204420000</v>
      </c>
      <c r="G524" s="185" t="s">
        <v>131</v>
      </c>
      <c r="H524" s="185" t="s">
        <v>92</v>
      </c>
      <c r="I524" s="185">
        <v>5</v>
      </c>
      <c r="J524" s="141">
        <f t="shared" si="48"/>
        <v>5.4399999999999995</v>
      </c>
      <c r="K524" s="141">
        <f t="shared" si="43"/>
        <v>27.2</v>
      </c>
      <c r="L524" s="200">
        <f t="shared" si="44"/>
        <v>0.90073529411764708</v>
      </c>
      <c r="M524" s="141">
        <f t="shared" si="45"/>
        <v>0.54</v>
      </c>
      <c r="N524" s="141">
        <f t="shared" si="46"/>
        <v>2.7</v>
      </c>
      <c r="O524" s="140" t="s">
        <v>194</v>
      </c>
      <c r="P524" s="185" t="s">
        <v>108</v>
      </c>
      <c r="Q524" s="260">
        <f t="shared" si="47"/>
        <v>1.43</v>
      </c>
      <c r="R524" s="247">
        <v>1.5</v>
      </c>
      <c r="S524" s="242">
        <v>19.02</v>
      </c>
      <c r="T524">
        <v>0</v>
      </c>
    </row>
    <row r="525" spans="1:20" s="252" customFormat="1" ht="79.5" thickBot="1" x14ac:dyDescent="0.3">
      <c r="A525" s="137">
        <v>507</v>
      </c>
      <c r="B525" s="185" t="s">
        <v>755</v>
      </c>
      <c r="C525" s="185" t="s">
        <v>122</v>
      </c>
      <c r="D525" s="185" t="s">
        <v>947</v>
      </c>
      <c r="E525" s="185" t="s">
        <v>946</v>
      </c>
      <c r="F525" s="185">
        <v>6204420000</v>
      </c>
      <c r="G525" s="185" t="s">
        <v>131</v>
      </c>
      <c r="H525" s="185" t="s">
        <v>92</v>
      </c>
      <c r="I525" s="185">
        <v>3</v>
      </c>
      <c r="J525" s="141">
        <f t="shared" si="48"/>
        <v>9.07</v>
      </c>
      <c r="K525" s="141">
        <f t="shared" si="43"/>
        <v>27.21</v>
      </c>
      <c r="L525" s="200">
        <f t="shared" si="44"/>
        <v>0.89966923925027564</v>
      </c>
      <c r="M525" s="141">
        <f t="shared" si="45"/>
        <v>0.91</v>
      </c>
      <c r="N525" s="141">
        <f t="shared" si="46"/>
        <v>2.73</v>
      </c>
      <c r="O525" s="140" t="s">
        <v>194</v>
      </c>
      <c r="P525" s="185" t="s">
        <v>108</v>
      </c>
      <c r="Q525" s="260">
        <f t="shared" si="47"/>
        <v>1.43</v>
      </c>
      <c r="R525" s="247">
        <v>1.5</v>
      </c>
      <c r="S525" s="243">
        <v>19.02</v>
      </c>
      <c r="T525">
        <v>0</v>
      </c>
    </row>
    <row r="526" spans="1:20" s="252" customFormat="1" ht="63.75" thickBot="1" x14ac:dyDescent="0.3">
      <c r="A526" s="137">
        <v>508</v>
      </c>
      <c r="B526" s="185" t="s">
        <v>754</v>
      </c>
      <c r="C526" s="185" t="s">
        <v>122</v>
      </c>
      <c r="D526" s="185" t="s">
        <v>947</v>
      </c>
      <c r="E526" s="185" t="s">
        <v>946</v>
      </c>
      <c r="F526" s="185">
        <v>6204420000</v>
      </c>
      <c r="G526" s="185" t="s">
        <v>131</v>
      </c>
      <c r="H526" s="185" t="s">
        <v>92</v>
      </c>
      <c r="I526" s="185">
        <v>8</v>
      </c>
      <c r="J526" s="141">
        <f t="shared" si="48"/>
        <v>9.0399999999999991</v>
      </c>
      <c r="K526" s="141">
        <f t="shared" si="43"/>
        <v>72.319999999999993</v>
      </c>
      <c r="L526" s="200">
        <f t="shared" si="44"/>
        <v>0.90044247787610621</v>
      </c>
      <c r="M526" s="141">
        <f t="shared" si="45"/>
        <v>0.9</v>
      </c>
      <c r="N526" s="141">
        <f t="shared" si="46"/>
        <v>7.2</v>
      </c>
      <c r="O526" s="140" t="s">
        <v>194</v>
      </c>
      <c r="P526" s="185" t="s">
        <v>108</v>
      </c>
      <c r="Q526" s="260">
        <f t="shared" si="47"/>
        <v>3.8</v>
      </c>
      <c r="R526" s="247">
        <v>4</v>
      </c>
      <c r="S526" s="242">
        <v>19.02</v>
      </c>
      <c r="T526">
        <v>0</v>
      </c>
    </row>
    <row r="527" spans="1:20" s="252" customFormat="1" ht="63.75" thickBot="1" x14ac:dyDescent="0.3">
      <c r="A527" s="137">
        <v>509</v>
      </c>
      <c r="B527" s="185" t="s">
        <v>754</v>
      </c>
      <c r="C527" s="185" t="s">
        <v>122</v>
      </c>
      <c r="D527" s="185" t="s">
        <v>947</v>
      </c>
      <c r="E527" s="185" t="s">
        <v>946</v>
      </c>
      <c r="F527" s="185">
        <v>6204420000</v>
      </c>
      <c r="G527" s="185" t="s">
        <v>131</v>
      </c>
      <c r="H527" s="185" t="s">
        <v>92</v>
      </c>
      <c r="I527" s="185">
        <v>5</v>
      </c>
      <c r="J527" s="141">
        <f t="shared" si="48"/>
        <v>9.06</v>
      </c>
      <c r="K527" s="141">
        <f t="shared" si="43"/>
        <v>45.3</v>
      </c>
      <c r="L527" s="200">
        <f t="shared" si="44"/>
        <v>0.89955849889624728</v>
      </c>
      <c r="M527" s="141">
        <f t="shared" si="45"/>
        <v>0.91</v>
      </c>
      <c r="N527" s="141">
        <f t="shared" si="46"/>
        <v>4.55</v>
      </c>
      <c r="O527" s="140" t="s">
        <v>194</v>
      </c>
      <c r="P527" s="185" t="s">
        <v>108</v>
      </c>
      <c r="Q527" s="260">
        <f t="shared" si="47"/>
        <v>2.38</v>
      </c>
      <c r="R527" s="247">
        <v>2.5</v>
      </c>
      <c r="S527" s="243">
        <v>19.02</v>
      </c>
      <c r="T527">
        <v>0</v>
      </c>
    </row>
    <row r="528" spans="1:20" s="252" customFormat="1" ht="48" thickBot="1" x14ac:dyDescent="0.3">
      <c r="A528" s="137">
        <v>510</v>
      </c>
      <c r="B528" s="185" t="s">
        <v>753</v>
      </c>
      <c r="C528" s="185" t="s">
        <v>122</v>
      </c>
      <c r="D528" s="185" t="s">
        <v>433</v>
      </c>
      <c r="E528" s="185" t="s">
        <v>940</v>
      </c>
      <c r="F528" s="185">
        <v>6204420000</v>
      </c>
      <c r="G528" s="185" t="s">
        <v>132</v>
      </c>
      <c r="H528" s="185" t="s">
        <v>92</v>
      </c>
      <c r="I528" s="185">
        <v>22</v>
      </c>
      <c r="J528" s="141">
        <f t="shared" si="48"/>
        <v>7.27</v>
      </c>
      <c r="K528" s="141">
        <f t="shared" si="43"/>
        <v>159.94</v>
      </c>
      <c r="L528" s="200">
        <f t="shared" si="44"/>
        <v>0.89958734525447048</v>
      </c>
      <c r="M528" s="141">
        <f t="shared" si="45"/>
        <v>0.73</v>
      </c>
      <c r="N528" s="141">
        <f t="shared" si="46"/>
        <v>16.059999999999999</v>
      </c>
      <c r="O528" s="140" t="s">
        <v>194</v>
      </c>
      <c r="P528" s="185" t="s">
        <v>108</v>
      </c>
      <c r="Q528" s="260">
        <f t="shared" si="47"/>
        <v>6.65</v>
      </c>
      <c r="R528" s="247">
        <v>7</v>
      </c>
      <c r="S528" s="242">
        <v>24.02</v>
      </c>
      <c r="T528">
        <v>0</v>
      </c>
    </row>
    <row r="529" spans="1:20" ht="79.5" thickBot="1" x14ac:dyDescent="0.3">
      <c r="A529" s="137">
        <v>511</v>
      </c>
      <c r="B529" s="185" t="s">
        <v>756</v>
      </c>
      <c r="C529" s="185" t="s">
        <v>122</v>
      </c>
      <c r="D529" s="185" t="s">
        <v>433</v>
      </c>
      <c r="E529" s="185" t="s">
        <v>940</v>
      </c>
      <c r="F529" s="185">
        <v>6204420000</v>
      </c>
      <c r="G529" s="185" t="s">
        <v>132</v>
      </c>
      <c r="H529" s="185" t="s">
        <v>92</v>
      </c>
      <c r="I529" s="185">
        <v>1</v>
      </c>
      <c r="J529" s="141">
        <f t="shared" si="48"/>
        <v>11.53</v>
      </c>
      <c r="K529" s="141">
        <f t="shared" ref="K529:K592" si="49">ROUND(J529*I529,2)</f>
        <v>11.53</v>
      </c>
      <c r="L529" s="200">
        <f t="shared" ref="L529:L592" si="50">1-M529/J529</f>
        <v>0.90026019080659148</v>
      </c>
      <c r="M529" s="141">
        <f t="shared" ref="M529:M592" si="51">ROUND(J529/10,2)</f>
        <v>1.1499999999999999</v>
      </c>
      <c r="N529" s="141">
        <f t="shared" ref="N529:N592" si="52">ROUND(M529*I529,2)</f>
        <v>1.1499999999999999</v>
      </c>
      <c r="O529" s="140" t="s">
        <v>194</v>
      </c>
      <c r="P529" s="185" t="s">
        <v>108</v>
      </c>
      <c r="Q529" s="260">
        <f t="shared" ref="Q529:Q592" si="53">ROUNDUP(R529*0.95,2)</f>
        <v>0.48</v>
      </c>
      <c r="R529" s="247">
        <v>0.5</v>
      </c>
      <c r="S529" s="243">
        <v>24.02</v>
      </c>
      <c r="T529">
        <v>0</v>
      </c>
    </row>
    <row r="530" spans="1:20" ht="63.75" thickBot="1" x14ac:dyDescent="0.3">
      <c r="A530" s="137">
        <v>512</v>
      </c>
      <c r="B530" s="185" t="s">
        <v>757</v>
      </c>
      <c r="C530" s="185" t="s">
        <v>122</v>
      </c>
      <c r="D530" s="185" t="s">
        <v>433</v>
      </c>
      <c r="E530" s="185" t="s">
        <v>939</v>
      </c>
      <c r="F530" s="185">
        <v>6204420000</v>
      </c>
      <c r="G530" s="185" t="s">
        <v>137</v>
      </c>
      <c r="H530" s="185" t="s">
        <v>92</v>
      </c>
      <c r="I530" s="185">
        <v>1</v>
      </c>
      <c r="J530" s="141">
        <f t="shared" si="48"/>
        <v>4.8</v>
      </c>
      <c r="K530" s="141">
        <f t="shared" si="49"/>
        <v>4.8</v>
      </c>
      <c r="L530" s="200">
        <f t="shared" si="50"/>
        <v>0.9</v>
      </c>
      <c r="M530" s="141">
        <f t="shared" si="51"/>
        <v>0.48</v>
      </c>
      <c r="N530" s="141">
        <f t="shared" si="52"/>
        <v>0.48</v>
      </c>
      <c r="O530" s="140" t="s">
        <v>194</v>
      </c>
      <c r="P530" s="185" t="s">
        <v>108</v>
      </c>
      <c r="Q530" s="260">
        <f t="shared" si="53"/>
        <v>0.48</v>
      </c>
      <c r="R530" s="247">
        <v>0.5</v>
      </c>
      <c r="S530" s="242">
        <v>10</v>
      </c>
      <c r="T530">
        <v>0</v>
      </c>
    </row>
    <row r="531" spans="1:20" ht="48" thickBot="1" x14ac:dyDescent="0.3">
      <c r="A531" s="137">
        <v>513</v>
      </c>
      <c r="B531" s="185" t="s">
        <v>753</v>
      </c>
      <c r="C531" s="185" t="s">
        <v>122</v>
      </c>
      <c r="D531" s="185" t="s">
        <v>941</v>
      </c>
      <c r="E531" s="185" t="s">
        <v>940</v>
      </c>
      <c r="F531" s="185">
        <v>6204420000</v>
      </c>
      <c r="G531" s="185" t="s">
        <v>132</v>
      </c>
      <c r="H531" s="185" t="s">
        <v>92</v>
      </c>
      <c r="I531" s="185">
        <v>25</v>
      </c>
      <c r="J531" s="141">
        <f t="shared" si="48"/>
        <v>7.31</v>
      </c>
      <c r="K531" s="141">
        <f t="shared" si="49"/>
        <v>182.75</v>
      </c>
      <c r="L531" s="200">
        <f t="shared" si="50"/>
        <v>0.90013679890560871</v>
      </c>
      <c r="M531" s="141">
        <f t="shared" si="51"/>
        <v>0.73</v>
      </c>
      <c r="N531" s="141">
        <f t="shared" si="52"/>
        <v>18.25</v>
      </c>
      <c r="O531" s="140" t="s">
        <v>194</v>
      </c>
      <c r="P531" s="185">
        <v>1</v>
      </c>
      <c r="Q531" s="260">
        <f t="shared" si="53"/>
        <v>7.6</v>
      </c>
      <c r="R531" s="247">
        <v>8</v>
      </c>
      <c r="S531" s="243">
        <v>24.02</v>
      </c>
      <c r="T531">
        <v>0</v>
      </c>
    </row>
    <row r="532" spans="1:20" ht="48" thickBot="1" x14ac:dyDescent="0.3">
      <c r="A532" s="137">
        <v>514</v>
      </c>
      <c r="B532" s="185" t="s">
        <v>753</v>
      </c>
      <c r="C532" s="185" t="s">
        <v>122</v>
      </c>
      <c r="D532" s="185" t="s">
        <v>941</v>
      </c>
      <c r="E532" s="185" t="s">
        <v>940</v>
      </c>
      <c r="F532" s="185">
        <v>6204420000</v>
      </c>
      <c r="G532" s="185" t="s">
        <v>132</v>
      </c>
      <c r="H532" s="185" t="s">
        <v>92</v>
      </c>
      <c r="I532" s="185">
        <v>140</v>
      </c>
      <c r="J532" s="141">
        <f t="shared" si="48"/>
        <v>7.08</v>
      </c>
      <c r="K532" s="141">
        <f t="shared" si="49"/>
        <v>991.2</v>
      </c>
      <c r="L532" s="200">
        <f t="shared" si="50"/>
        <v>0.89971751412429379</v>
      </c>
      <c r="M532" s="141">
        <f t="shared" si="51"/>
        <v>0.71</v>
      </c>
      <c r="N532" s="141">
        <f t="shared" si="52"/>
        <v>99.4</v>
      </c>
      <c r="O532" s="140" t="s">
        <v>194</v>
      </c>
      <c r="P532" s="185">
        <v>2</v>
      </c>
      <c r="Q532" s="260">
        <f t="shared" si="53"/>
        <v>41.23</v>
      </c>
      <c r="R532" s="247">
        <v>43.4</v>
      </c>
      <c r="S532" s="242">
        <v>24.02</v>
      </c>
      <c r="T532">
        <v>0</v>
      </c>
    </row>
    <row r="533" spans="1:20" ht="63.75" thickBot="1" x14ac:dyDescent="0.3">
      <c r="A533" s="137">
        <v>515</v>
      </c>
      <c r="B533" s="185" t="s">
        <v>758</v>
      </c>
      <c r="C533" s="185" t="s">
        <v>122</v>
      </c>
      <c r="D533" s="185" t="s">
        <v>947</v>
      </c>
      <c r="E533" s="185" t="s">
        <v>946</v>
      </c>
      <c r="F533" s="185">
        <v>6204420000</v>
      </c>
      <c r="G533" s="185" t="s">
        <v>131</v>
      </c>
      <c r="H533" s="185" t="s">
        <v>92</v>
      </c>
      <c r="I533" s="185">
        <v>10</v>
      </c>
      <c r="J533" s="141">
        <f t="shared" si="48"/>
        <v>3.6199999999999997</v>
      </c>
      <c r="K533" s="141">
        <f t="shared" si="49"/>
        <v>36.200000000000003</v>
      </c>
      <c r="L533" s="200">
        <f t="shared" si="50"/>
        <v>0.90055248618784534</v>
      </c>
      <c r="M533" s="141">
        <f t="shared" si="51"/>
        <v>0.36</v>
      </c>
      <c r="N533" s="141">
        <f t="shared" si="52"/>
        <v>3.6</v>
      </c>
      <c r="O533" s="140" t="s">
        <v>194</v>
      </c>
      <c r="P533" s="185" t="s">
        <v>108</v>
      </c>
      <c r="Q533" s="260">
        <f t="shared" si="53"/>
        <v>1.9</v>
      </c>
      <c r="R533" s="247">
        <v>2</v>
      </c>
      <c r="S533" s="243">
        <v>19.02</v>
      </c>
      <c r="T533">
        <v>0</v>
      </c>
    </row>
    <row r="534" spans="1:20" ht="63.75" thickBot="1" x14ac:dyDescent="0.3">
      <c r="A534" s="137">
        <v>516</v>
      </c>
      <c r="B534" s="185" t="s">
        <v>754</v>
      </c>
      <c r="C534" s="185" t="s">
        <v>122</v>
      </c>
      <c r="D534" s="185" t="s">
        <v>941</v>
      </c>
      <c r="E534" s="185" t="s">
        <v>940</v>
      </c>
      <c r="F534" s="185">
        <v>6204420000</v>
      </c>
      <c r="G534" s="185" t="s">
        <v>132</v>
      </c>
      <c r="H534" s="185" t="s">
        <v>92</v>
      </c>
      <c r="I534" s="185">
        <v>2</v>
      </c>
      <c r="J534" s="141">
        <f t="shared" si="48"/>
        <v>5.77</v>
      </c>
      <c r="K534" s="141">
        <f t="shared" si="49"/>
        <v>11.54</v>
      </c>
      <c r="L534" s="200">
        <f t="shared" si="50"/>
        <v>0.89948006932409008</v>
      </c>
      <c r="M534" s="141">
        <f t="shared" si="51"/>
        <v>0.57999999999999996</v>
      </c>
      <c r="N534" s="141">
        <f t="shared" si="52"/>
        <v>1.1599999999999999</v>
      </c>
      <c r="O534" s="140" t="s">
        <v>194</v>
      </c>
      <c r="P534" s="185" t="s">
        <v>108</v>
      </c>
      <c r="Q534" s="260">
        <f t="shared" si="53"/>
        <v>0.48</v>
      </c>
      <c r="R534" s="247">
        <v>0.5</v>
      </c>
      <c r="S534" s="242">
        <v>24.02</v>
      </c>
      <c r="T534">
        <v>0</v>
      </c>
    </row>
    <row r="535" spans="1:20" ht="63.75" thickBot="1" x14ac:dyDescent="0.3">
      <c r="A535" s="137">
        <v>517</v>
      </c>
      <c r="B535" s="185" t="s">
        <v>759</v>
      </c>
      <c r="C535" s="185" t="s">
        <v>122</v>
      </c>
      <c r="D535" s="185" t="s">
        <v>948</v>
      </c>
      <c r="E535" s="185" t="s">
        <v>946</v>
      </c>
      <c r="F535" s="185">
        <v>6204420000</v>
      </c>
      <c r="G535" s="185" t="s">
        <v>131</v>
      </c>
      <c r="H535" s="185" t="s">
        <v>92</v>
      </c>
      <c r="I535" s="185">
        <v>2</v>
      </c>
      <c r="J535" s="141">
        <f t="shared" si="48"/>
        <v>4.5699999999999994</v>
      </c>
      <c r="K535" s="141">
        <f t="shared" si="49"/>
        <v>9.14</v>
      </c>
      <c r="L535" s="200">
        <f t="shared" si="50"/>
        <v>0.89934354485776802</v>
      </c>
      <c r="M535" s="141">
        <f t="shared" si="51"/>
        <v>0.46</v>
      </c>
      <c r="N535" s="141">
        <f t="shared" si="52"/>
        <v>0.92</v>
      </c>
      <c r="O535" s="140" t="s">
        <v>194</v>
      </c>
      <c r="P535" s="185" t="s">
        <v>108</v>
      </c>
      <c r="Q535" s="260">
        <f t="shared" si="53"/>
        <v>0.48</v>
      </c>
      <c r="R535" s="247">
        <v>0.5</v>
      </c>
      <c r="S535" s="243">
        <v>19.02</v>
      </c>
      <c r="T535">
        <v>0</v>
      </c>
    </row>
    <row r="536" spans="1:20" ht="48" thickBot="1" x14ac:dyDescent="0.3">
      <c r="A536" s="137">
        <v>518</v>
      </c>
      <c r="B536" s="185" t="s">
        <v>753</v>
      </c>
      <c r="C536" s="185" t="s">
        <v>122</v>
      </c>
      <c r="D536" s="185" t="s">
        <v>948</v>
      </c>
      <c r="E536" s="185" t="s">
        <v>946</v>
      </c>
      <c r="F536" s="185">
        <v>6204420000</v>
      </c>
      <c r="G536" s="185" t="s">
        <v>131</v>
      </c>
      <c r="H536" s="185" t="s">
        <v>92</v>
      </c>
      <c r="I536" s="185">
        <v>5</v>
      </c>
      <c r="J536" s="141">
        <f t="shared" si="48"/>
        <v>7.2299999999999995</v>
      </c>
      <c r="K536" s="141">
        <f t="shared" si="49"/>
        <v>36.15</v>
      </c>
      <c r="L536" s="200">
        <f t="shared" si="50"/>
        <v>0.90041493775933612</v>
      </c>
      <c r="M536" s="141">
        <f t="shared" si="51"/>
        <v>0.72</v>
      </c>
      <c r="N536" s="141">
        <f t="shared" si="52"/>
        <v>3.6</v>
      </c>
      <c r="O536" s="140" t="s">
        <v>194</v>
      </c>
      <c r="P536" s="185" t="s">
        <v>108</v>
      </c>
      <c r="Q536" s="260">
        <f t="shared" si="53"/>
        <v>1.9</v>
      </c>
      <c r="R536" s="247">
        <v>2</v>
      </c>
      <c r="S536" s="242">
        <v>19.02</v>
      </c>
      <c r="T536">
        <v>0</v>
      </c>
    </row>
    <row r="537" spans="1:20" ht="48" thickBot="1" x14ac:dyDescent="0.3">
      <c r="A537" s="137">
        <v>519</v>
      </c>
      <c r="B537" s="185" t="s">
        <v>753</v>
      </c>
      <c r="C537" s="185" t="s">
        <v>122</v>
      </c>
      <c r="D537" s="185" t="s">
        <v>948</v>
      </c>
      <c r="E537" s="185" t="s">
        <v>946</v>
      </c>
      <c r="F537" s="185">
        <v>6204420000</v>
      </c>
      <c r="G537" s="185" t="s">
        <v>131</v>
      </c>
      <c r="H537" s="185" t="s">
        <v>92</v>
      </c>
      <c r="I537" s="185">
        <v>5</v>
      </c>
      <c r="J537" s="141">
        <f t="shared" si="48"/>
        <v>9.06</v>
      </c>
      <c r="K537" s="141">
        <f t="shared" si="49"/>
        <v>45.3</v>
      </c>
      <c r="L537" s="200">
        <f t="shared" si="50"/>
        <v>0.89955849889624728</v>
      </c>
      <c r="M537" s="141">
        <f t="shared" si="51"/>
        <v>0.91</v>
      </c>
      <c r="N537" s="141">
        <f t="shared" si="52"/>
        <v>4.55</v>
      </c>
      <c r="O537" s="140" t="s">
        <v>194</v>
      </c>
      <c r="P537" s="185" t="s">
        <v>108</v>
      </c>
      <c r="Q537" s="260">
        <f t="shared" si="53"/>
        <v>2.38</v>
      </c>
      <c r="R537" s="247">
        <v>2.5</v>
      </c>
      <c r="S537" s="243">
        <v>19.02</v>
      </c>
      <c r="T537">
        <v>0</v>
      </c>
    </row>
    <row r="538" spans="1:20" ht="63.75" thickBot="1" x14ac:dyDescent="0.3">
      <c r="A538" s="137">
        <v>520</v>
      </c>
      <c r="B538" s="185" t="s">
        <v>757</v>
      </c>
      <c r="C538" s="185" t="s">
        <v>122</v>
      </c>
      <c r="D538" s="185" t="s">
        <v>948</v>
      </c>
      <c r="E538" s="185" t="s">
        <v>946</v>
      </c>
      <c r="F538" s="185">
        <v>6204420000</v>
      </c>
      <c r="G538" s="185" t="s">
        <v>131</v>
      </c>
      <c r="H538" s="185" t="s">
        <v>92</v>
      </c>
      <c r="I538" s="185">
        <v>1</v>
      </c>
      <c r="J538" s="141">
        <f t="shared" si="48"/>
        <v>9.129999999999999</v>
      </c>
      <c r="K538" s="141">
        <f t="shared" si="49"/>
        <v>9.1300000000000008</v>
      </c>
      <c r="L538" s="200">
        <f t="shared" si="50"/>
        <v>0.90032858707557506</v>
      </c>
      <c r="M538" s="141">
        <f t="shared" si="51"/>
        <v>0.91</v>
      </c>
      <c r="N538" s="141">
        <f t="shared" si="52"/>
        <v>0.91</v>
      </c>
      <c r="O538" s="140" t="s">
        <v>194</v>
      </c>
      <c r="P538" s="185" t="s">
        <v>108</v>
      </c>
      <c r="Q538" s="260">
        <f t="shared" si="53"/>
        <v>0.48</v>
      </c>
      <c r="R538" s="247">
        <v>0.5</v>
      </c>
      <c r="S538" s="242">
        <v>19.02</v>
      </c>
      <c r="T538">
        <v>0</v>
      </c>
    </row>
    <row r="539" spans="1:20" ht="63.75" thickBot="1" x14ac:dyDescent="0.3">
      <c r="A539" s="137">
        <v>521</v>
      </c>
      <c r="B539" s="185" t="s">
        <v>754</v>
      </c>
      <c r="C539" s="185" t="s">
        <v>122</v>
      </c>
      <c r="D539" s="185" t="s">
        <v>948</v>
      </c>
      <c r="E539" s="185" t="s">
        <v>946</v>
      </c>
      <c r="F539" s="185">
        <v>6204420000</v>
      </c>
      <c r="G539" s="185" t="s">
        <v>131</v>
      </c>
      <c r="H539" s="185" t="s">
        <v>92</v>
      </c>
      <c r="I539" s="185">
        <v>2</v>
      </c>
      <c r="J539" s="141">
        <f t="shared" si="48"/>
        <v>9.0399999999999991</v>
      </c>
      <c r="K539" s="141">
        <f t="shared" si="49"/>
        <v>18.079999999999998</v>
      </c>
      <c r="L539" s="200">
        <f t="shared" si="50"/>
        <v>0.90044247787610621</v>
      </c>
      <c r="M539" s="141">
        <f t="shared" si="51"/>
        <v>0.9</v>
      </c>
      <c r="N539" s="141">
        <f t="shared" si="52"/>
        <v>1.8</v>
      </c>
      <c r="O539" s="140" t="s">
        <v>194</v>
      </c>
      <c r="P539" s="185" t="s">
        <v>108</v>
      </c>
      <c r="Q539" s="260">
        <f t="shared" si="53"/>
        <v>0.95</v>
      </c>
      <c r="R539" s="247">
        <v>1</v>
      </c>
      <c r="S539" s="243">
        <v>19.02</v>
      </c>
      <c r="T539">
        <v>0</v>
      </c>
    </row>
    <row r="540" spans="1:20" ht="63.75" thickBot="1" x14ac:dyDescent="0.3">
      <c r="A540" s="137">
        <v>522</v>
      </c>
      <c r="B540" s="185" t="s">
        <v>754</v>
      </c>
      <c r="C540" s="185" t="s">
        <v>122</v>
      </c>
      <c r="D540" s="185" t="s">
        <v>948</v>
      </c>
      <c r="E540" s="185" t="s">
        <v>946</v>
      </c>
      <c r="F540" s="185">
        <v>6204420000</v>
      </c>
      <c r="G540" s="185" t="s">
        <v>131</v>
      </c>
      <c r="H540" s="185" t="s">
        <v>92</v>
      </c>
      <c r="I540" s="185">
        <v>5</v>
      </c>
      <c r="J540" s="141">
        <f t="shared" si="48"/>
        <v>10.85</v>
      </c>
      <c r="K540" s="141">
        <f t="shared" si="49"/>
        <v>54.25</v>
      </c>
      <c r="L540" s="200">
        <f t="shared" si="50"/>
        <v>0.89953917050691246</v>
      </c>
      <c r="M540" s="141">
        <f t="shared" si="51"/>
        <v>1.0900000000000001</v>
      </c>
      <c r="N540" s="141">
        <f t="shared" si="52"/>
        <v>5.45</v>
      </c>
      <c r="O540" s="140" t="s">
        <v>194</v>
      </c>
      <c r="P540" s="185" t="s">
        <v>108</v>
      </c>
      <c r="Q540" s="260">
        <f t="shared" si="53"/>
        <v>2.85</v>
      </c>
      <c r="R540" s="247">
        <v>3</v>
      </c>
      <c r="S540" s="242">
        <v>19.02</v>
      </c>
      <c r="T540">
        <v>0</v>
      </c>
    </row>
    <row r="541" spans="1:20" ht="63.75" thickBot="1" x14ac:dyDescent="0.3">
      <c r="A541" s="137">
        <v>523</v>
      </c>
      <c r="B541" s="185" t="s">
        <v>754</v>
      </c>
      <c r="C541" s="185" t="s">
        <v>122</v>
      </c>
      <c r="D541" s="185" t="s">
        <v>948</v>
      </c>
      <c r="E541" s="185" t="s">
        <v>946</v>
      </c>
      <c r="F541" s="185">
        <v>6204420000</v>
      </c>
      <c r="G541" s="185" t="s">
        <v>131</v>
      </c>
      <c r="H541" s="185" t="s">
        <v>92</v>
      </c>
      <c r="I541" s="185">
        <v>2</v>
      </c>
      <c r="J541" s="141">
        <f t="shared" si="48"/>
        <v>9.0399999999999991</v>
      </c>
      <c r="K541" s="141">
        <f t="shared" si="49"/>
        <v>18.079999999999998</v>
      </c>
      <c r="L541" s="200">
        <f t="shared" si="50"/>
        <v>0.90044247787610621</v>
      </c>
      <c r="M541" s="141">
        <f t="shared" si="51"/>
        <v>0.9</v>
      </c>
      <c r="N541" s="141">
        <f t="shared" si="52"/>
        <v>1.8</v>
      </c>
      <c r="O541" s="140" t="s">
        <v>194</v>
      </c>
      <c r="P541" s="185" t="s">
        <v>108</v>
      </c>
      <c r="Q541" s="260">
        <f t="shared" si="53"/>
        <v>0.95</v>
      </c>
      <c r="R541" s="247">
        <v>1</v>
      </c>
      <c r="S541" s="243">
        <v>19.02</v>
      </c>
      <c r="T541">
        <v>0</v>
      </c>
    </row>
    <row r="542" spans="1:20" ht="63.75" thickBot="1" x14ac:dyDescent="0.3">
      <c r="A542" s="137">
        <v>524</v>
      </c>
      <c r="B542" s="185" t="s">
        <v>760</v>
      </c>
      <c r="C542" s="185" t="s">
        <v>122</v>
      </c>
      <c r="D542" s="185" t="s">
        <v>948</v>
      </c>
      <c r="E542" s="185" t="s">
        <v>946</v>
      </c>
      <c r="F542" s="185">
        <v>6204420000</v>
      </c>
      <c r="G542" s="185" t="s">
        <v>131</v>
      </c>
      <c r="H542" s="185" t="s">
        <v>92</v>
      </c>
      <c r="I542" s="185">
        <v>12</v>
      </c>
      <c r="J542" s="141">
        <f t="shared" si="48"/>
        <v>4.5199999999999996</v>
      </c>
      <c r="K542" s="141">
        <f t="shared" si="49"/>
        <v>54.24</v>
      </c>
      <c r="L542" s="200">
        <f t="shared" si="50"/>
        <v>0.90044247787610621</v>
      </c>
      <c r="M542" s="141">
        <f t="shared" si="51"/>
        <v>0.45</v>
      </c>
      <c r="N542" s="141">
        <f t="shared" si="52"/>
        <v>5.4</v>
      </c>
      <c r="O542" s="140" t="s">
        <v>194</v>
      </c>
      <c r="P542" s="185" t="s">
        <v>108</v>
      </c>
      <c r="Q542" s="260">
        <f t="shared" si="53"/>
        <v>2.85</v>
      </c>
      <c r="R542" s="247">
        <v>3</v>
      </c>
      <c r="S542" s="242">
        <v>19.02</v>
      </c>
      <c r="T542">
        <v>0</v>
      </c>
    </row>
    <row r="543" spans="1:20" ht="63.75" thickBot="1" x14ac:dyDescent="0.3">
      <c r="A543" s="137">
        <v>525</v>
      </c>
      <c r="B543" s="185" t="s">
        <v>760</v>
      </c>
      <c r="C543" s="185" t="s">
        <v>122</v>
      </c>
      <c r="D543" s="185" t="s">
        <v>948</v>
      </c>
      <c r="E543" s="185" t="s">
        <v>946</v>
      </c>
      <c r="F543" s="185">
        <v>6204420000</v>
      </c>
      <c r="G543" s="185" t="s">
        <v>131</v>
      </c>
      <c r="H543" s="185" t="s">
        <v>92</v>
      </c>
      <c r="I543" s="185">
        <v>48</v>
      </c>
      <c r="J543" s="141">
        <f t="shared" si="48"/>
        <v>7.5299999999999994</v>
      </c>
      <c r="K543" s="141">
        <f t="shared" si="49"/>
        <v>361.44</v>
      </c>
      <c r="L543" s="200">
        <f t="shared" si="50"/>
        <v>0.90039840637450197</v>
      </c>
      <c r="M543" s="141">
        <f t="shared" si="51"/>
        <v>0.75</v>
      </c>
      <c r="N543" s="141">
        <f t="shared" si="52"/>
        <v>36</v>
      </c>
      <c r="O543" s="140" t="s">
        <v>194</v>
      </c>
      <c r="P543" s="185">
        <v>1</v>
      </c>
      <c r="Q543" s="260">
        <f t="shared" si="53"/>
        <v>19</v>
      </c>
      <c r="R543" s="247">
        <v>20</v>
      </c>
      <c r="S543" s="243">
        <v>19.02</v>
      </c>
      <c r="T543">
        <v>0</v>
      </c>
    </row>
    <row r="544" spans="1:20" ht="63.75" thickBot="1" x14ac:dyDescent="0.3">
      <c r="A544" s="137">
        <v>526</v>
      </c>
      <c r="B544" s="185" t="s">
        <v>760</v>
      </c>
      <c r="C544" s="185" t="s">
        <v>122</v>
      </c>
      <c r="D544" s="185" t="s">
        <v>949</v>
      </c>
      <c r="E544" s="185" t="s">
        <v>946</v>
      </c>
      <c r="F544" s="185">
        <v>6204420000</v>
      </c>
      <c r="G544" s="185" t="s">
        <v>131</v>
      </c>
      <c r="H544" s="185" t="s">
        <v>92</v>
      </c>
      <c r="I544" s="185">
        <v>60</v>
      </c>
      <c r="J544" s="141">
        <f t="shared" si="48"/>
        <v>6.0299999999999994</v>
      </c>
      <c r="K544" s="141">
        <f t="shared" si="49"/>
        <v>361.8</v>
      </c>
      <c r="L544" s="200">
        <f t="shared" si="50"/>
        <v>0.90049751243781095</v>
      </c>
      <c r="M544" s="141">
        <f t="shared" si="51"/>
        <v>0.6</v>
      </c>
      <c r="N544" s="141">
        <f t="shared" si="52"/>
        <v>36</v>
      </c>
      <c r="O544" s="140" t="s">
        <v>194</v>
      </c>
      <c r="P544" s="185" t="s">
        <v>108</v>
      </c>
      <c r="Q544" s="260">
        <f t="shared" si="53"/>
        <v>19</v>
      </c>
      <c r="R544" s="247">
        <v>20</v>
      </c>
      <c r="S544" s="242">
        <v>19.02</v>
      </c>
      <c r="T544">
        <v>0</v>
      </c>
    </row>
    <row r="545" spans="1:20" ht="48" thickBot="1" x14ac:dyDescent="0.3">
      <c r="A545" s="137">
        <v>527</v>
      </c>
      <c r="B545" s="185" t="s">
        <v>753</v>
      </c>
      <c r="C545" s="185" t="s">
        <v>122</v>
      </c>
      <c r="D545" s="185" t="s">
        <v>941</v>
      </c>
      <c r="E545" s="185" t="s">
        <v>940</v>
      </c>
      <c r="F545" s="185">
        <v>6204420000</v>
      </c>
      <c r="G545" s="185" t="s">
        <v>132</v>
      </c>
      <c r="H545" s="185" t="s">
        <v>92</v>
      </c>
      <c r="I545" s="185">
        <v>11</v>
      </c>
      <c r="J545" s="141">
        <f t="shared" si="48"/>
        <v>10.379999999999999</v>
      </c>
      <c r="K545" s="141">
        <f t="shared" si="49"/>
        <v>114.18</v>
      </c>
      <c r="L545" s="200">
        <f t="shared" si="50"/>
        <v>0.89980732177263967</v>
      </c>
      <c r="M545" s="141">
        <f t="shared" si="51"/>
        <v>1.04</v>
      </c>
      <c r="N545" s="141">
        <f t="shared" si="52"/>
        <v>11.44</v>
      </c>
      <c r="O545" s="140" t="s">
        <v>194</v>
      </c>
      <c r="P545" s="185" t="s">
        <v>108</v>
      </c>
      <c r="Q545" s="260">
        <f t="shared" si="53"/>
        <v>4.75</v>
      </c>
      <c r="R545" s="247">
        <v>5</v>
      </c>
      <c r="S545" s="243">
        <v>24.02</v>
      </c>
      <c r="T545">
        <v>0</v>
      </c>
    </row>
    <row r="546" spans="1:20" ht="48" thickBot="1" x14ac:dyDescent="0.3">
      <c r="A546" s="137">
        <v>528</v>
      </c>
      <c r="B546" s="185" t="s">
        <v>753</v>
      </c>
      <c r="C546" s="185" t="s">
        <v>122</v>
      </c>
      <c r="D546" s="185" t="s">
        <v>941</v>
      </c>
      <c r="E546" s="185" t="s">
        <v>940</v>
      </c>
      <c r="F546" s="185">
        <v>6204420000</v>
      </c>
      <c r="G546" s="185" t="s">
        <v>132</v>
      </c>
      <c r="H546" s="185" t="s">
        <v>92</v>
      </c>
      <c r="I546" s="185">
        <v>77</v>
      </c>
      <c r="J546" s="141">
        <f t="shared" si="48"/>
        <v>7.68</v>
      </c>
      <c r="K546" s="141">
        <f t="shared" si="49"/>
        <v>591.36</v>
      </c>
      <c r="L546" s="200">
        <f t="shared" si="50"/>
        <v>0.89973958333333337</v>
      </c>
      <c r="M546" s="141">
        <f t="shared" si="51"/>
        <v>0.77</v>
      </c>
      <c r="N546" s="141">
        <f t="shared" si="52"/>
        <v>59.29</v>
      </c>
      <c r="O546" s="140" t="s">
        <v>194</v>
      </c>
      <c r="P546" s="185">
        <v>1</v>
      </c>
      <c r="Q546" s="260">
        <f t="shared" si="53"/>
        <v>24.610000000000003</v>
      </c>
      <c r="R546" s="247">
        <v>25.9</v>
      </c>
      <c r="S546" s="242">
        <v>24.02</v>
      </c>
      <c r="T546">
        <v>0</v>
      </c>
    </row>
    <row r="547" spans="1:20" ht="95.25" thickBot="1" x14ac:dyDescent="0.3">
      <c r="A547" s="137">
        <v>529</v>
      </c>
      <c r="B547" s="185" t="s">
        <v>761</v>
      </c>
      <c r="C547" s="185" t="s">
        <v>122</v>
      </c>
      <c r="D547" s="185" t="s">
        <v>949</v>
      </c>
      <c r="E547" s="185" t="s">
        <v>946</v>
      </c>
      <c r="F547" s="185">
        <v>6204420000</v>
      </c>
      <c r="G547" s="185" t="s">
        <v>131</v>
      </c>
      <c r="H547" s="185" t="s">
        <v>92</v>
      </c>
      <c r="I547" s="185">
        <v>4</v>
      </c>
      <c r="J547" s="141">
        <f t="shared" si="48"/>
        <v>4.5199999999999996</v>
      </c>
      <c r="K547" s="141">
        <f t="shared" si="49"/>
        <v>18.079999999999998</v>
      </c>
      <c r="L547" s="200">
        <f t="shared" si="50"/>
        <v>0.90044247787610621</v>
      </c>
      <c r="M547" s="141">
        <f t="shared" si="51"/>
        <v>0.45</v>
      </c>
      <c r="N547" s="141">
        <f t="shared" si="52"/>
        <v>1.8</v>
      </c>
      <c r="O547" s="140" t="s">
        <v>194</v>
      </c>
      <c r="P547" s="185" t="s">
        <v>108</v>
      </c>
      <c r="Q547" s="260">
        <f t="shared" si="53"/>
        <v>0.95</v>
      </c>
      <c r="R547" s="247">
        <v>1</v>
      </c>
      <c r="S547" s="243">
        <v>19.02</v>
      </c>
      <c r="T547">
        <v>0</v>
      </c>
    </row>
    <row r="548" spans="1:20" ht="79.5" thickBot="1" x14ac:dyDescent="0.3">
      <c r="A548" s="137">
        <v>530</v>
      </c>
      <c r="B548" s="185" t="s">
        <v>762</v>
      </c>
      <c r="C548" s="185" t="s">
        <v>122</v>
      </c>
      <c r="D548" s="185" t="s">
        <v>949</v>
      </c>
      <c r="E548" s="185" t="s">
        <v>946</v>
      </c>
      <c r="F548" s="185">
        <v>6204420000</v>
      </c>
      <c r="G548" s="185" t="s">
        <v>131</v>
      </c>
      <c r="H548" s="185" t="s">
        <v>92</v>
      </c>
      <c r="I548" s="185">
        <v>5</v>
      </c>
      <c r="J548" s="141">
        <f t="shared" si="48"/>
        <v>21.69</v>
      </c>
      <c r="K548" s="141">
        <f t="shared" si="49"/>
        <v>108.45</v>
      </c>
      <c r="L548" s="200">
        <f t="shared" si="50"/>
        <v>0.89995389580451823</v>
      </c>
      <c r="M548" s="141">
        <f t="shared" si="51"/>
        <v>2.17</v>
      </c>
      <c r="N548" s="141">
        <f t="shared" si="52"/>
        <v>10.85</v>
      </c>
      <c r="O548" s="140" t="s">
        <v>194</v>
      </c>
      <c r="P548" s="185" t="s">
        <v>108</v>
      </c>
      <c r="Q548" s="260">
        <f t="shared" si="53"/>
        <v>5.7</v>
      </c>
      <c r="R548" s="247">
        <v>6</v>
      </c>
      <c r="S548" s="242">
        <v>19.02</v>
      </c>
      <c r="T548">
        <v>0</v>
      </c>
    </row>
    <row r="549" spans="1:20" ht="79.5" thickBot="1" x14ac:dyDescent="0.3">
      <c r="A549" s="137">
        <v>531</v>
      </c>
      <c r="B549" s="185" t="s">
        <v>763</v>
      </c>
      <c r="C549" s="185" t="s">
        <v>122</v>
      </c>
      <c r="D549" s="185" t="s">
        <v>949</v>
      </c>
      <c r="E549" s="185" t="s">
        <v>946</v>
      </c>
      <c r="F549" s="185">
        <v>6204420000</v>
      </c>
      <c r="G549" s="185" t="s">
        <v>131</v>
      </c>
      <c r="H549" s="185" t="s">
        <v>92</v>
      </c>
      <c r="I549" s="185">
        <v>2</v>
      </c>
      <c r="J549" s="141">
        <f t="shared" si="48"/>
        <v>9.0399999999999991</v>
      </c>
      <c r="K549" s="141">
        <f t="shared" si="49"/>
        <v>18.079999999999998</v>
      </c>
      <c r="L549" s="200">
        <f t="shared" si="50"/>
        <v>0.90044247787610621</v>
      </c>
      <c r="M549" s="141">
        <f t="shared" si="51"/>
        <v>0.9</v>
      </c>
      <c r="N549" s="141">
        <f t="shared" si="52"/>
        <v>1.8</v>
      </c>
      <c r="O549" s="140" t="s">
        <v>194</v>
      </c>
      <c r="P549" s="185" t="s">
        <v>108</v>
      </c>
      <c r="Q549" s="260">
        <f t="shared" si="53"/>
        <v>0.95</v>
      </c>
      <c r="R549" s="247">
        <v>1</v>
      </c>
      <c r="S549" s="243">
        <v>19.02</v>
      </c>
      <c r="T549">
        <v>0</v>
      </c>
    </row>
    <row r="550" spans="1:20" ht="79.5" thickBot="1" x14ac:dyDescent="0.3">
      <c r="A550" s="137">
        <v>532</v>
      </c>
      <c r="B550" s="185" t="s">
        <v>763</v>
      </c>
      <c r="C550" s="185" t="s">
        <v>122</v>
      </c>
      <c r="D550" s="185" t="s">
        <v>949</v>
      </c>
      <c r="E550" s="185" t="s">
        <v>946</v>
      </c>
      <c r="F550" s="185">
        <v>6204420000</v>
      </c>
      <c r="G550" s="185" t="s">
        <v>131</v>
      </c>
      <c r="H550" s="185" t="s">
        <v>92</v>
      </c>
      <c r="I550" s="185">
        <v>2</v>
      </c>
      <c r="J550" s="141">
        <f t="shared" si="48"/>
        <v>4.5699999999999994</v>
      </c>
      <c r="K550" s="141">
        <f t="shared" si="49"/>
        <v>9.14</v>
      </c>
      <c r="L550" s="200">
        <f t="shared" si="50"/>
        <v>0.89934354485776802</v>
      </c>
      <c r="M550" s="141">
        <f t="shared" si="51"/>
        <v>0.46</v>
      </c>
      <c r="N550" s="141">
        <f t="shared" si="52"/>
        <v>0.92</v>
      </c>
      <c r="O550" s="140" t="s">
        <v>194</v>
      </c>
      <c r="P550" s="185" t="s">
        <v>108</v>
      </c>
      <c r="Q550" s="260">
        <f t="shared" si="53"/>
        <v>0.48</v>
      </c>
      <c r="R550" s="247">
        <v>0.5</v>
      </c>
      <c r="S550" s="242">
        <v>19.02</v>
      </c>
      <c r="T550">
        <v>0</v>
      </c>
    </row>
    <row r="551" spans="1:20" ht="79.5" thickBot="1" x14ac:dyDescent="0.3">
      <c r="A551" s="137">
        <v>533</v>
      </c>
      <c r="B551" s="185" t="s">
        <v>763</v>
      </c>
      <c r="C551" s="185" t="s">
        <v>122</v>
      </c>
      <c r="D551" s="185" t="s">
        <v>949</v>
      </c>
      <c r="E551" s="185" t="s">
        <v>946</v>
      </c>
      <c r="F551" s="185">
        <v>6204420000</v>
      </c>
      <c r="G551" s="185" t="s">
        <v>131</v>
      </c>
      <c r="H551" s="185" t="s">
        <v>92</v>
      </c>
      <c r="I551" s="185">
        <v>13</v>
      </c>
      <c r="J551" s="141">
        <f t="shared" si="48"/>
        <v>4.17</v>
      </c>
      <c r="K551" s="141">
        <f t="shared" si="49"/>
        <v>54.21</v>
      </c>
      <c r="L551" s="200">
        <f t="shared" si="50"/>
        <v>0.89928057553956831</v>
      </c>
      <c r="M551" s="141">
        <f t="shared" si="51"/>
        <v>0.42</v>
      </c>
      <c r="N551" s="141">
        <f t="shared" si="52"/>
        <v>5.46</v>
      </c>
      <c r="O551" s="140" t="s">
        <v>194</v>
      </c>
      <c r="P551" s="185" t="s">
        <v>108</v>
      </c>
      <c r="Q551" s="260">
        <f t="shared" si="53"/>
        <v>2.85</v>
      </c>
      <c r="R551" s="247">
        <v>3</v>
      </c>
      <c r="S551" s="243">
        <v>19.02</v>
      </c>
      <c r="T551">
        <v>0</v>
      </c>
    </row>
    <row r="552" spans="1:20" ht="79.5" thickBot="1" x14ac:dyDescent="0.3">
      <c r="A552" s="137">
        <v>534</v>
      </c>
      <c r="B552" s="185" t="s">
        <v>763</v>
      </c>
      <c r="C552" s="185" t="s">
        <v>122</v>
      </c>
      <c r="D552" s="185" t="s">
        <v>949</v>
      </c>
      <c r="E552" s="185" t="s">
        <v>946</v>
      </c>
      <c r="F552" s="185">
        <v>6204420000</v>
      </c>
      <c r="G552" s="185" t="s">
        <v>131</v>
      </c>
      <c r="H552" s="185" t="s">
        <v>92</v>
      </c>
      <c r="I552" s="185">
        <v>13</v>
      </c>
      <c r="J552" s="141">
        <f t="shared" si="48"/>
        <v>6.95</v>
      </c>
      <c r="K552" s="141">
        <f t="shared" si="49"/>
        <v>90.35</v>
      </c>
      <c r="L552" s="200">
        <f t="shared" si="50"/>
        <v>0.89928057553956831</v>
      </c>
      <c r="M552" s="141">
        <f t="shared" si="51"/>
        <v>0.7</v>
      </c>
      <c r="N552" s="141">
        <f t="shared" si="52"/>
        <v>9.1</v>
      </c>
      <c r="O552" s="140" t="s">
        <v>194</v>
      </c>
      <c r="P552" s="185" t="s">
        <v>108</v>
      </c>
      <c r="Q552" s="260">
        <f t="shared" si="53"/>
        <v>4.75</v>
      </c>
      <c r="R552" s="247">
        <v>5</v>
      </c>
      <c r="S552" s="242">
        <v>19.02</v>
      </c>
      <c r="T552">
        <v>0</v>
      </c>
    </row>
    <row r="553" spans="1:20" ht="63.75" thickBot="1" x14ac:dyDescent="0.3">
      <c r="A553" s="137">
        <v>535</v>
      </c>
      <c r="B553" s="185" t="s">
        <v>754</v>
      </c>
      <c r="C553" s="185" t="s">
        <v>122</v>
      </c>
      <c r="D553" s="185" t="s">
        <v>941</v>
      </c>
      <c r="E553" s="185" t="s">
        <v>940</v>
      </c>
      <c r="F553" s="185">
        <v>6204420000</v>
      </c>
      <c r="G553" s="185" t="s">
        <v>132</v>
      </c>
      <c r="H553" s="185" t="s">
        <v>92</v>
      </c>
      <c r="I553" s="185">
        <v>2</v>
      </c>
      <c r="J553" s="141">
        <f t="shared" si="48"/>
        <v>5.77</v>
      </c>
      <c r="K553" s="141">
        <f t="shared" si="49"/>
        <v>11.54</v>
      </c>
      <c r="L553" s="200">
        <f t="shared" si="50"/>
        <v>0.89948006932409008</v>
      </c>
      <c r="M553" s="141">
        <f t="shared" si="51"/>
        <v>0.57999999999999996</v>
      </c>
      <c r="N553" s="141">
        <f t="shared" si="52"/>
        <v>1.1599999999999999</v>
      </c>
      <c r="O553" s="140" t="s">
        <v>194</v>
      </c>
      <c r="P553" s="185" t="s">
        <v>108</v>
      </c>
      <c r="Q553" s="260">
        <f t="shared" si="53"/>
        <v>0.48</v>
      </c>
      <c r="R553" s="247">
        <v>0.5</v>
      </c>
      <c r="S553" s="243">
        <v>24.02</v>
      </c>
      <c r="T553">
        <v>0</v>
      </c>
    </row>
    <row r="554" spans="1:20" ht="63.75" thickBot="1" x14ac:dyDescent="0.3">
      <c r="A554" s="137">
        <v>536</v>
      </c>
      <c r="B554" s="185" t="s">
        <v>764</v>
      </c>
      <c r="C554" s="185" t="s">
        <v>122</v>
      </c>
      <c r="D554" s="185" t="s">
        <v>941</v>
      </c>
      <c r="E554" s="185" t="s">
        <v>940</v>
      </c>
      <c r="F554" s="185">
        <v>6204420000</v>
      </c>
      <c r="G554" s="185" t="s">
        <v>132</v>
      </c>
      <c r="H554" s="185" t="s">
        <v>92</v>
      </c>
      <c r="I554" s="185">
        <v>11</v>
      </c>
      <c r="J554" s="141">
        <f t="shared" si="48"/>
        <v>11.43</v>
      </c>
      <c r="K554" s="141">
        <f t="shared" si="49"/>
        <v>125.73</v>
      </c>
      <c r="L554" s="200">
        <f t="shared" si="50"/>
        <v>0.90026246719160108</v>
      </c>
      <c r="M554" s="141">
        <f t="shared" si="51"/>
        <v>1.1399999999999999</v>
      </c>
      <c r="N554" s="141">
        <f t="shared" si="52"/>
        <v>12.54</v>
      </c>
      <c r="O554" s="140" t="s">
        <v>194</v>
      </c>
      <c r="P554" s="185" t="s">
        <v>108</v>
      </c>
      <c r="Q554" s="260">
        <f t="shared" si="53"/>
        <v>5.2299999999999995</v>
      </c>
      <c r="R554" s="247">
        <v>5.5</v>
      </c>
      <c r="S554" s="242">
        <v>24.02</v>
      </c>
      <c r="T554">
        <v>0</v>
      </c>
    </row>
    <row r="555" spans="1:20" ht="63.75" thickBot="1" x14ac:dyDescent="0.3">
      <c r="A555" s="137">
        <v>537</v>
      </c>
      <c r="B555" s="185" t="s">
        <v>765</v>
      </c>
      <c r="C555" s="185" t="s">
        <v>122</v>
      </c>
      <c r="D555" s="185" t="s">
        <v>941</v>
      </c>
      <c r="E555" s="185" t="s">
        <v>940</v>
      </c>
      <c r="F555" s="185">
        <v>6204420000</v>
      </c>
      <c r="G555" s="185" t="s">
        <v>132</v>
      </c>
      <c r="H555" s="185" t="s">
        <v>92</v>
      </c>
      <c r="I555" s="185">
        <v>11</v>
      </c>
      <c r="J555" s="141">
        <f t="shared" si="48"/>
        <v>10.379999999999999</v>
      </c>
      <c r="K555" s="141">
        <f t="shared" si="49"/>
        <v>114.18</v>
      </c>
      <c r="L555" s="200">
        <f t="shared" si="50"/>
        <v>0.89980732177263967</v>
      </c>
      <c r="M555" s="141">
        <f t="shared" si="51"/>
        <v>1.04</v>
      </c>
      <c r="N555" s="141">
        <f t="shared" si="52"/>
        <v>11.44</v>
      </c>
      <c r="O555" s="140" t="s">
        <v>194</v>
      </c>
      <c r="P555" s="185" t="s">
        <v>108</v>
      </c>
      <c r="Q555" s="260">
        <f t="shared" si="53"/>
        <v>4.75</v>
      </c>
      <c r="R555" s="247">
        <v>5</v>
      </c>
      <c r="S555" s="243">
        <v>24.02</v>
      </c>
      <c r="T555">
        <v>0</v>
      </c>
    </row>
    <row r="556" spans="1:20" ht="63.75" thickBot="1" x14ac:dyDescent="0.3">
      <c r="A556" s="137">
        <v>538</v>
      </c>
      <c r="B556" s="185" t="s">
        <v>766</v>
      </c>
      <c r="C556" s="185" t="s">
        <v>122</v>
      </c>
      <c r="D556" s="185" t="s">
        <v>942</v>
      </c>
      <c r="E556" s="185" t="s">
        <v>940</v>
      </c>
      <c r="F556" s="185">
        <v>6204420000</v>
      </c>
      <c r="G556" s="185" t="s">
        <v>132</v>
      </c>
      <c r="H556" s="185" t="s">
        <v>92</v>
      </c>
      <c r="I556" s="185">
        <v>10</v>
      </c>
      <c r="J556" s="141">
        <f t="shared" si="48"/>
        <v>6.18</v>
      </c>
      <c r="K556" s="141">
        <f t="shared" si="49"/>
        <v>61.8</v>
      </c>
      <c r="L556" s="200">
        <f t="shared" si="50"/>
        <v>0.89967637540453071</v>
      </c>
      <c r="M556" s="141">
        <f t="shared" si="51"/>
        <v>0.62</v>
      </c>
      <c r="N556" s="141">
        <f t="shared" si="52"/>
        <v>6.2</v>
      </c>
      <c r="O556" s="140" t="s">
        <v>194</v>
      </c>
      <c r="P556" s="185" t="s">
        <v>108</v>
      </c>
      <c r="Q556" s="260">
        <f t="shared" si="53"/>
        <v>2.57</v>
      </c>
      <c r="R556" s="247">
        <v>2.7</v>
      </c>
      <c r="S556" s="242">
        <v>24.02</v>
      </c>
      <c r="T556">
        <v>0</v>
      </c>
    </row>
    <row r="557" spans="1:20" ht="63.75" thickBot="1" x14ac:dyDescent="0.3">
      <c r="A557" s="137">
        <v>539</v>
      </c>
      <c r="B557" s="185" t="s">
        <v>765</v>
      </c>
      <c r="C557" s="185" t="s">
        <v>122</v>
      </c>
      <c r="D557" s="185" t="s">
        <v>942</v>
      </c>
      <c r="E557" s="185" t="s">
        <v>940</v>
      </c>
      <c r="F557" s="185">
        <v>6204420000</v>
      </c>
      <c r="G557" s="185" t="s">
        <v>132</v>
      </c>
      <c r="H557" s="185" t="s">
        <v>92</v>
      </c>
      <c r="I557" s="185">
        <v>4</v>
      </c>
      <c r="J557" s="141">
        <f t="shared" si="48"/>
        <v>11.41</v>
      </c>
      <c r="K557" s="141">
        <f t="shared" si="49"/>
        <v>45.64</v>
      </c>
      <c r="L557" s="200">
        <f t="shared" si="50"/>
        <v>0.9000876424189308</v>
      </c>
      <c r="M557" s="141">
        <f t="shared" si="51"/>
        <v>1.1399999999999999</v>
      </c>
      <c r="N557" s="141">
        <f t="shared" si="52"/>
        <v>4.5599999999999996</v>
      </c>
      <c r="O557" s="140" t="s">
        <v>194</v>
      </c>
      <c r="P557" s="185" t="s">
        <v>108</v>
      </c>
      <c r="Q557" s="260">
        <f t="shared" si="53"/>
        <v>1.9</v>
      </c>
      <c r="R557" s="247">
        <v>2</v>
      </c>
      <c r="S557" s="243">
        <v>24.02</v>
      </c>
      <c r="T557">
        <v>0</v>
      </c>
    </row>
    <row r="558" spans="1:20" ht="48" thickBot="1" x14ac:dyDescent="0.3">
      <c r="A558" s="137">
        <v>540</v>
      </c>
      <c r="B558" s="185" t="s">
        <v>753</v>
      </c>
      <c r="C558" s="185" t="s">
        <v>122</v>
      </c>
      <c r="D558" s="185" t="s">
        <v>942</v>
      </c>
      <c r="E558" s="185" t="s">
        <v>940</v>
      </c>
      <c r="F558" s="185">
        <v>6204420000</v>
      </c>
      <c r="G558" s="185" t="s">
        <v>132</v>
      </c>
      <c r="H558" s="185" t="s">
        <v>92</v>
      </c>
      <c r="I558" s="185">
        <v>7</v>
      </c>
      <c r="J558" s="141">
        <f t="shared" si="48"/>
        <v>6.52</v>
      </c>
      <c r="K558" s="141">
        <f t="shared" si="49"/>
        <v>45.64</v>
      </c>
      <c r="L558" s="200">
        <f t="shared" si="50"/>
        <v>0.90030674846625769</v>
      </c>
      <c r="M558" s="141">
        <f t="shared" si="51"/>
        <v>0.65</v>
      </c>
      <c r="N558" s="141">
        <f t="shared" si="52"/>
        <v>4.55</v>
      </c>
      <c r="O558" s="140" t="s">
        <v>194</v>
      </c>
      <c r="P558" s="185" t="s">
        <v>108</v>
      </c>
      <c r="Q558" s="260">
        <f t="shared" si="53"/>
        <v>1.9</v>
      </c>
      <c r="R558" s="247">
        <v>2</v>
      </c>
      <c r="S558" s="242">
        <v>24.02</v>
      </c>
      <c r="T558">
        <v>0</v>
      </c>
    </row>
    <row r="559" spans="1:20" ht="95.25" thickBot="1" x14ac:dyDescent="0.3">
      <c r="A559" s="137">
        <v>541</v>
      </c>
      <c r="B559" s="185" t="s">
        <v>767</v>
      </c>
      <c r="C559" s="185" t="s">
        <v>122</v>
      </c>
      <c r="D559" s="185" t="s">
        <v>942</v>
      </c>
      <c r="E559" s="185" t="s">
        <v>940</v>
      </c>
      <c r="F559" s="185">
        <v>6204420000</v>
      </c>
      <c r="G559" s="185" t="s">
        <v>132</v>
      </c>
      <c r="H559" s="185" t="s">
        <v>92</v>
      </c>
      <c r="I559" s="185">
        <v>8</v>
      </c>
      <c r="J559" s="141">
        <f t="shared" si="48"/>
        <v>5.71</v>
      </c>
      <c r="K559" s="141">
        <f t="shared" si="49"/>
        <v>45.68</v>
      </c>
      <c r="L559" s="200">
        <f t="shared" si="50"/>
        <v>0.90017513134851135</v>
      </c>
      <c r="M559" s="141">
        <f t="shared" si="51"/>
        <v>0.56999999999999995</v>
      </c>
      <c r="N559" s="141">
        <f t="shared" si="52"/>
        <v>4.5599999999999996</v>
      </c>
      <c r="O559" s="140" t="s">
        <v>194</v>
      </c>
      <c r="P559" s="185" t="s">
        <v>108</v>
      </c>
      <c r="Q559" s="260">
        <f t="shared" si="53"/>
        <v>1.9</v>
      </c>
      <c r="R559" s="247">
        <v>2</v>
      </c>
      <c r="S559" s="243">
        <v>24.02</v>
      </c>
      <c r="T559">
        <v>0</v>
      </c>
    </row>
    <row r="560" spans="1:20" ht="63.75" thickBot="1" x14ac:dyDescent="0.3">
      <c r="A560" s="137">
        <v>542</v>
      </c>
      <c r="B560" s="185" t="s">
        <v>768</v>
      </c>
      <c r="C560" s="185" t="s">
        <v>122</v>
      </c>
      <c r="D560" s="185" t="s">
        <v>942</v>
      </c>
      <c r="E560" s="185" t="s">
        <v>940</v>
      </c>
      <c r="F560" s="185">
        <v>6204430000</v>
      </c>
      <c r="G560" s="185" t="s">
        <v>132</v>
      </c>
      <c r="H560" s="185" t="s">
        <v>92</v>
      </c>
      <c r="I560" s="185">
        <v>4</v>
      </c>
      <c r="J560" s="141">
        <f t="shared" si="48"/>
        <v>5.3</v>
      </c>
      <c r="K560" s="141">
        <f t="shared" si="49"/>
        <v>21.2</v>
      </c>
      <c r="L560" s="200">
        <f t="shared" si="50"/>
        <v>0.9</v>
      </c>
      <c r="M560" s="141">
        <f t="shared" si="51"/>
        <v>0.53</v>
      </c>
      <c r="N560" s="141">
        <f t="shared" si="52"/>
        <v>2.12</v>
      </c>
      <c r="O560" s="140" t="s">
        <v>194</v>
      </c>
      <c r="P560" s="185" t="s">
        <v>108</v>
      </c>
      <c r="Q560" s="260">
        <f t="shared" si="53"/>
        <v>0.76</v>
      </c>
      <c r="R560" s="247">
        <v>0.8</v>
      </c>
      <c r="S560" s="242">
        <v>27.87</v>
      </c>
      <c r="T560">
        <v>0</v>
      </c>
    </row>
    <row r="561" spans="1:20" ht="79.5" thickBot="1" x14ac:dyDescent="0.3">
      <c r="A561" s="137">
        <v>543</v>
      </c>
      <c r="B561" s="185" t="s">
        <v>769</v>
      </c>
      <c r="C561" s="185" t="s">
        <v>122</v>
      </c>
      <c r="D561" s="185" t="s">
        <v>949</v>
      </c>
      <c r="E561" s="185" t="s">
        <v>946</v>
      </c>
      <c r="F561" s="185">
        <v>6204430000</v>
      </c>
      <c r="G561" s="185" t="s">
        <v>131</v>
      </c>
      <c r="H561" s="185" t="s">
        <v>92</v>
      </c>
      <c r="I561" s="185">
        <v>9</v>
      </c>
      <c r="J561" s="141">
        <f t="shared" si="48"/>
        <v>7.16</v>
      </c>
      <c r="K561" s="141">
        <f t="shared" si="49"/>
        <v>64.44</v>
      </c>
      <c r="L561" s="200">
        <f t="shared" si="50"/>
        <v>0.8994413407821229</v>
      </c>
      <c r="M561" s="141">
        <f t="shared" si="51"/>
        <v>0.72</v>
      </c>
      <c r="N561" s="141">
        <f t="shared" si="52"/>
        <v>6.48</v>
      </c>
      <c r="O561" s="140" t="s">
        <v>194</v>
      </c>
      <c r="P561" s="185" t="s">
        <v>108</v>
      </c>
      <c r="Q561" s="260">
        <f t="shared" si="53"/>
        <v>2.85</v>
      </c>
      <c r="R561" s="247">
        <v>3</v>
      </c>
      <c r="S561" s="243">
        <v>22.6</v>
      </c>
      <c r="T561">
        <v>0</v>
      </c>
    </row>
    <row r="562" spans="1:20" ht="63.75" thickBot="1" x14ac:dyDescent="0.3">
      <c r="A562" s="137">
        <v>544</v>
      </c>
      <c r="B562" s="185" t="s">
        <v>770</v>
      </c>
      <c r="C562" s="185" t="s">
        <v>122</v>
      </c>
      <c r="D562" s="185" t="s">
        <v>949</v>
      </c>
      <c r="E562" s="185" t="s">
        <v>946</v>
      </c>
      <c r="F562" s="185">
        <v>6204430000</v>
      </c>
      <c r="G562" s="185" t="s">
        <v>131</v>
      </c>
      <c r="H562" s="185" t="s">
        <v>92</v>
      </c>
      <c r="I562" s="185">
        <v>15</v>
      </c>
      <c r="J562" s="141">
        <f t="shared" si="48"/>
        <v>6.59</v>
      </c>
      <c r="K562" s="141">
        <f t="shared" si="49"/>
        <v>98.85</v>
      </c>
      <c r="L562" s="200">
        <f t="shared" si="50"/>
        <v>0.89984825493171472</v>
      </c>
      <c r="M562" s="141">
        <f t="shared" si="51"/>
        <v>0.66</v>
      </c>
      <c r="N562" s="141">
        <f t="shared" si="52"/>
        <v>9.9</v>
      </c>
      <c r="O562" s="140" t="s">
        <v>194</v>
      </c>
      <c r="P562" s="185" t="s">
        <v>108</v>
      </c>
      <c r="Q562" s="260">
        <f t="shared" si="53"/>
        <v>4.37</v>
      </c>
      <c r="R562" s="247">
        <v>4.5999999999999996</v>
      </c>
      <c r="S562" s="242">
        <v>22.6</v>
      </c>
      <c r="T562">
        <v>0</v>
      </c>
    </row>
    <row r="563" spans="1:20" ht="63.75" thickBot="1" x14ac:dyDescent="0.3">
      <c r="A563" s="137">
        <v>545</v>
      </c>
      <c r="B563" s="185" t="s">
        <v>771</v>
      </c>
      <c r="C563" s="185" t="s">
        <v>122</v>
      </c>
      <c r="D563" s="185" t="s">
        <v>949</v>
      </c>
      <c r="E563" s="185" t="s">
        <v>946</v>
      </c>
      <c r="F563" s="185">
        <v>6204430000</v>
      </c>
      <c r="G563" s="185" t="s">
        <v>131</v>
      </c>
      <c r="H563" s="185" t="s">
        <v>92</v>
      </c>
      <c r="I563" s="185">
        <v>1</v>
      </c>
      <c r="J563" s="141">
        <f t="shared" si="48"/>
        <v>10.85</v>
      </c>
      <c r="K563" s="141">
        <f t="shared" si="49"/>
        <v>10.85</v>
      </c>
      <c r="L563" s="200">
        <f t="shared" si="50"/>
        <v>0.89953917050691246</v>
      </c>
      <c r="M563" s="141">
        <f t="shared" si="51"/>
        <v>1.0900000000000001</v>
      </c>
      <c r="N563" s="141">
        <f t="shared" si="52"/>
        <v>1.0900000000000001</v>
      </c>
      <c r="O563" s="140" t="s">
        <v>194</v>
      </c>
      <c r="P563" s="185" t="s">
        <v>108</v>
      </c>
      <c r="Q563" s="260">
        <f t="shared" si="53"/>
        <v>0.48</v>
      </c>
      <c r="R563" s="247">
        <v>0.5</v>
      </c>
      <c r="S563" s="243">
        <v>22.6</v>
      </c>
      <c r="T563">
        <v>0</v>
      </c>
    </row>
    <row r="564" spans="1:20" ht="79.5" thickBot="1" x14ac:dyDescent="0.3">
      <c r="A564" s="137">
        <v>546</v>
      </c>
      <c r="B564" s="185" t="s">
        <v>772</v>
      </c>
      <c r="C564" s="185" t="s">
        <v>122</v>
      </c>
      <c r="D564" s="185" t="s">
        <v>949</v>
      </c>
      <c r="E564" s="185" t="s">
        <v>946</v>
      </c>
      <c r="F564" s="185">
        <v>6204430000</v>
      </c>
      <c r="G564" s="185" t="s">
        <v>131</v>
      </c>
      <c r="H564" s="185" t="s">
        <v>92</v>
      </c>
      <c r="I564" s="185">
        <v>5</v>
      </c>
      <c r="J564" s="141">
        <f t="shared" si="48"/>
        <v>8.59</v>
      </c>
      <c r="K564" s="141">
        <f t="shared" si="49"/>
        <v>42.95</v>
      </c>
      <c r="L564" s="200">
        <f t="shared" si="50"/>
        <v>0.89988358556461001</v>
      </c>
      <c r="M564" s="141">
        <f t="shared" si="51"/>
        <v>0.86</v>
      </c>
      <c r="N564" s="141">
        <f t="shared" si="52"/>
        <v>4.3</v>
      </c>
      <c r="O564" s="140" t="s">
        <v>194</v>
      </c>
      <c r="P564" s="185" t="s">
        <v>108</v>
      </c>
      <c r="Q564" s="260">
        <f t="shared" si="53"/>
        <v>1.9</v>
      </c>
      <c r="R564" s="247">
        <v>2</v>
      </c>
      <c r="S564" s="242">
        <v>22.6</v>
      </c>
      <c r="T564">
        <v>0</v>
      </c>
    </row>
    <row r="565" spans="1:20" ht="79.5" thickBot="1" x14ac:dyDescent="0.3">
      <c r="A565" s="137">
        <v>547</v>
      </c>
      <c r="B565" s="185" t="s">
        <v>773</v>
      </c>
      <c r="C565" s="185" t="s">
        <v>122</v>
      </c>
      <c r="D565" s="185" t="s">
        <v>949</v>
      </c>
      <c r="E565" s="185" t="s">
        <v>946</v>
      </c>
      <c r="F565" s="185">
        <v>6204430000</v>
      </c>
      <c r="G565" s="185" t="s">
        <v>131</v>
      </c>
      <c r="H565" s="185" t="s">
        <v>92</v>
      </c>
      <c r="I565" s="185">
        <v>8</v>
      </c>
      <c r="J565" s="141">
        <f t="shared" si="48"/>
        <v>8.06</v>
      </c>
      <c r="K565" s="141">
        <f t="shared" si="49"/>
        <v>64.48</v>
      </c>
      <c r="L565" s="200">
        <f t="shared" si="50"/>
        <v>0.89950372208436724</v>
      </c>
      <c r="M565" s="141">
        <f t="shared" si="51"/>
        <v>0.81</v>
      </c>
      <c r="N565" s="141">
        <f t="shared" si="52"/>
        <v>6.48</v>
      </c>
      <c r="O565" s="140" t="s">
        <v>194</v>
      </c>
      <c r="P565" s="185" t="s">
        <v>108</v>
      </c>
      <c r="Q565" s="260">
        <f t="shared" si="53"/>
        <v>2.85</v>
      </c>
      <c r="R565" s="247">
        <v>3</v>
      </c>
      <c r="S565" s="243">
        <v>22.6</v>
      </c>
      <c r="T565">
        <v>0</v>
      </c>
    </row>
    <row r="566" spans="1:20" ht="48" thickBot="1" x14ac:dyDescent="0.3">
      <c r="A566" s="137">
        <v>548</v>
      </c>
      <c r="B566" s="185" t="s">
        <v>774</v>
      </c>
      <c r="C566" s="185" t="s">
        <v>122</v>
      </c>
      <c r="D566" s="185" t="s">
        <v>949</v>
      </c>
      <c r="E566" s="185" t="s">
        <v>946</v>
      </c>
      <c r="F566" s="185">
        <v>6204430000</v>
      </c>
      <c r="G566" s="185" t="s">
        <v>131</v>
      </c>
      <c r="H566" s="185" t="s">
        <v>92</v>
      </c>
      <c r="I566" s="185">
        <v>1</v>
      </c>
      <c r="J566" s="141">
        <f t="shared" ref="J566:J629" si="54">ROUNDUP(S566*Q566/I566,2)</f>
        <v>10.85</v>
      </c>
      <c r="K566" s="141">
        <f t="shared" si="49"/>
        <v>10.85</v>
      </c>
      <c r="L566" s="200">
        <f t="shared" si="50"/>
        <v>0.89953917050691246</v>
      </c>
      <c r="M566" s="141">
        <f t="shared" si="51"/>
        <v>1.0900000000000001</v>
      </c>
      <c r="N566" s="141">
        <f t="shared" si="52"/>
        <v>1.0900000000000001</v>
      </c>
      <c r="O566" s="140" t="s">
        <v>194</v>
      </c>
      <c r="P566" s="185" t="s">
        <v>108</v>
      </c>
      <c r="Q566" s="260">
        <f t="shared" si="53"/>
        <v>0.48</v>
      </c>
      <c r="R566" s="247">
        <v>0.5</v>
      </c>
      <c r="S566" s="242">
        <v>22.6</v>
      </c>
      <c r="T566">
        <v>0</v>
      </c>
    </row>
    <row r="567" spans="1:20" ht="79.5" thickBot="1" x14ac:dyDescent="0.3">
      <c r="A567" s="137">
        <v>549</v>
      </c>
      <c r="B567" s="185" t="s">
        <v>775</v>
      </c>
      <c r="C567" s="185" t="s">
        <v>122</v>
      </c>
      <c r="D567" s="185" t="s">
        <v>950</v>
      </c>
      <c r="E567" s="185" t="s">
        <v>946</v>
      </c>
      <c r="F567" s="185">
        <v>6204430000</v>
      </c>
      <c r="G567" s="185" t="s">
        <v>131</v>
      </c>
      <c r="H567" s="185" t="s">
        <v>92</v>
      </c>
      <c r="I567" s="185">
        <v>3</v>
      </c>
      <c r="J567" s="141">
        <f t="shared" si="54"/>
        <v>8.59</v>
      </c>
      <c r="K567" s="141">
        <f t="shared" si="49"/>
        <v>25.77</v>
      </c>
      <c r="L567" s="200">
        <f t="shared" si="50"/>
        <v>0.89988358556461001</v>
      </c>
      <c r="M567" s="141">
        <f t="shared" si="51"/>
        <v>0.86</v>
      </c>
      <c r="N567" s="141">
        <f t="shared" si="52"/>
        <v>2.58</v>
      </c>
      <c r="O567" s="140" t="s">
        <v>194</v>
      </c>
      <c r="P567" s="185" t="s">
        <v>108</v>
      </c>
      <c r="Q567" s="260">
        <f t="shared" si="53"/>
        <v>1.1399999999999999</v>
      </c>
      <c r="R567" s="247">
        <v>1.2</v>
      </c>
      <c r="S567" s="243">
        <v>22.6</v>
      </c>
      <c r="T567">
        <v>0</v>
      </c>
    </row>
    <row r="568" spans="1:20" ht="79.5" thickBot="1" x14ac:dyDescent="0.3">
      <c r="A568" s="137">
        <v>550</v>
      </c>
      <c r="B568" s="185" t="s">
        <v>776</v>
      </c>
      <c r="C568" s="185" t="s">
        <v>122</v>
      </c>
      <c r="D568" s="185" t="s">
        <v>950</v>
      </c>
      <c r="E568" s="185" t="s">
        <v>946</v>
      </c>
      <c r="F568" s="185">
        <v>6204430000</v>
      </c>
      <c r="G568" s="185" t="s">
        <v>131</v>
      </c>
      <c r="H568" s="185" t="s">
        <v>92</v>
      </c>
      <c r="I568" s="185">
        <v>3</v>
      </c>
      <c r="J568" s="141">
        <f t="shared" si="54"/>
        <v>10.78</v>
      </c>
      <c r="K568" s="141">
        <f t="shared" si="49"/>
        <v>32.340000000000003</v>
      </c>
      <c r="L568" s="200">
        <f t="shared" si="50"/>
        <v>0.8998144712430427</v>
      </c>
      <c r="M568" s="141">
        <f t="shared" si="51"/>
        <v>1.08</v>
      </c>
      <c r="N568" s="141">
        <f t="shared" si="52"/>
        <v>3.24</v>
      </c>
      <c r="O568" s="140" t="s">
        <v>194</v>
      </c>
      <c r="P568" s="185" t="s">
        <v>108</v>
      </c>
      <c r="Q568" s="260">
        <f t="shared" si="53"/>
        <v>1.43</v>
      </c>
      <c r="R568" s="247">
        <v>1.5</v>
      </c>
      <c r="S568" s="242">
        <v>22.6</v>
      </c>
      <c r="T568">
        <v>0</v>
      </c>
    </row>
    <row r="569" spans="1:20" ht="79.5" thickBot="1" x14ac:dyDescent="0.3">
      <c r="A569" s="137">
        <v>551</v>
      </c>
      <c r="B569" s="185" t="s">
        <v>777</v>
      </c>
      <c r="C569" s="185" t="s">
        <v>122</v>
      </c>
      <c r="D569" s="185" t="s">
        <v>950</v>
      </c>
      <c r="E569" s="185" t="s">
        <v>946</v>
      </c>
      <c r="F569" s="185">
        <v>6204430000</v>
      </c>
      <c r="G569" s="185" t="s">
        <v>131</v>
      </c>
      <c r="H569" s="185" t="s">
        <v>92</v>
      </c>
      <c r="I569" s="185">
        <v>3</v>
      </c>
      <c r="J569" s="141">
        <f t="shared" si="54"/>
        <v>10.78</v>
      </c>
      <c r="K569" s="141">
        <f t="shared" si="49"/>
        <v>32.340000000000003</v>
      </c>
      <c r="L569" s="200">
        <f t="shared" si="50"/>
        <v>0.8998144712430427</v>
      </c>
      <c r="M569" s="141">
        <f t="shared" si="51"/>
        <v>1.08</v>
      </c>
      <c r="N569" s="141">
        <f t="shared" si="52"/>
        <v>3.24</v>
      </c>
      <c r="O569" s="140" t="s">
        <v>194</v>
      </c>
      <c r="P569" s="185" t="s">
        <v>108</v>
      </c>
      <c r="Q569" s="260">
        <f t="shared" si="53"/>
        <v>1.43</v>
      </c>
      <c r="R569" s="247">
        <v>1.5</v>
      </c>
      <c r="S569" s="243">
        <v>22.6</v>
      </c>
      <c r="T569">
        <v>0</v>
      </c>
    </row>
    <row r="570" spans="1:20" ht="63.75" thickBot="1" x14ac:dyDescent="0.3">
      <c r="A570" s="137">
        <v>552</v>
      </c>
      <c r="B570" s="185" t="s">
        <v>768</v>
      </c>
      <c r="C570" s="185" t="s">
        <v>122</v>
      </c>
      <c r="D570" s="185" t="s">
        <v>950</v>
      </c>
      <c r="E570" s="185" t="s">
        <v>946</v>
      </c>
      <c r="F570" s="185">
        <v>6204430000</v>
      </c>
      <c r="G570" s="185" t="s">
        <v>131</v>
      </c>
      <c r="H570" s="185" t="s">
        <v>92</v>
      </c>
      <c r="I570" s="185">
        <v>5</v>
      </c>
      <c r="J570" s="141">
        <f t="shared" si="54"/>
        <v>8.59</v>
      </c>
      <c r="K570" s="141">
        <f t="shared" si="49"/>
        <v>42.95</v>
      </c>
      <c r="L570" s="200">
        <f t="shared" si="50"/>
        <v>0.89988358556461001</v>
      </c>
      <c r="M570" s="141">
        <f t="shared" si="51"/>
        <v>0.86</v>
      </c>
      <c r="N570" s="141">
        <f t="shared" si="52"/>
        <v>4.3</v>
      </c>
      <c r="O570" s="140" t="s">
        <v>194</v>
      </c>
      <c r="P570" s="185" t="s">
        <v>108</v>
      </c>
      <c r="Q570" s="260">
        <f t="shared" si="53"/>
        <v>1.9</v>
      </c>
      <c r="R570" s="247">
        <v>2</v>
      </c>
      <c r="S570" s="242">
        <v>22.6</v>
      </c>
      <c r="T570">
        <v>0</v>
      </c>
    </row>
    <row r="571" spans="1:20" ht="63.75" thickBot="1" x14ac:dyDescent="0.3">
      <c r="A571" s="137">
        <v>553</v>
      </c>
      <c r="B571" s="185" t="s">
        <v>778</v>
      </c>
      <c r="C571" s="185" t="s">
        <v>122</v>
      </c>
      <c r="D571" s="185" t="s">
        <v>950</v>
      </c>
      <c r="E571" s="185" t="s">
        <v>946</v>
      </c>
      <c r="F571" s="185">
        <v>6204430000</v>
      </c>
      <c r="G571" s="185" t="s">
        <v>131</v>
      </c>
      <c r="H571" s="185" t="s">
        <v>92</v>
      </c>
      <c r="I571" s="185">
        <v>10</v>
      </c>
      <c r="J571" s="141">
        <f t="shared" si="54"/>
        <v>10.74</v>
      </c>
      <c r="K571" s="141">
        <f t="shared" si="49"/>
        <v>107.4</v>
      </c>
      <c r="L571" s="200">
        <f t="shared" si="50"/>
        <v>0.9003724394785847</v>
      </c>
      <c r="M571" s="141">
        <f t="shared" si="51"/>
        <v>1.07</v>
      </c>
      <c r="N571" s="141">
        <f t="shared" si="52"/>
        <v>10.7</v>
      </c>
      <c r="O571" s="140" t="s">
        <v>194</v>
      </c>
      <c r="P571" s="185" t="s">
        <v>108</v>
      </c>
      <c r="Q571" s="260">
        <f t="shared" si="53"/>
        <v>4.75</v>
      </c>
      <c r="R571" s="247">
        <v>5</v>
      </c>
      <c r="S571" s="243">
        <v>22.6</v>
      </c>
      <c r="T571">
        <v>0</v>
      </c>
    </row>
    <row r="572" spans="1:20" ht="63.75" thickBot="1" x14ac:dyDescent="0.3">
      <c r="A572" s="137">
        <v>554</v>
      </c>
      <c r="B572" s="185" t="s">
        <v>779</v>
      </c>
      <c r="C572" s="185" t="s">
        <v>122</v>
      </c>
      <c r="D572" s="185" t="s">
        <v>950</v>
      </c>
      <c r="E572" s="185" t="s">
        <v>946</v>
      </c>
      <c r="F572" s="185">
        <v>6204430000</v>
      </c>
      <c r="G572" s="185" t="s">
        <v>131</v>
      </c>
      <c r="H572" s="185" t="s">
        <v>92</v>
      </c>
      <c r="I572" s="185">
        <v>1</v>
      </c>
      <c r="J572" s="141">
        <f t="shared" si="54"/>
        <v>10.85</v>
      </c>
      <c r="K572" s="141">
        <f t="shared" si="49"/>
        <v>10.85</v>
      </c>
      <c r="L572" s="200">
        <f t="shared" si="50"/>
        <v>0.89953917050691246</v>
      </c>
      <c r="M572" s="141">
        <f t="shared" si="51"/>
        <v>1.0900000000000001</v>
      </c>
      <c r="N572" s="141">
        <f t="shared" si="52"/>
        <v>1.0900000000000001</v>
      </c>
      <c r="O572" s="140" t="s">
        <v>194</v>
      </c>
      <c r="P572" s="185" t="s">
        <v>108</v>
      </c>
      <c r="Q572" s="260">
        <f t="shared" si="53"/>
        <v>0.48</v>
      </c>
      <c r="R572" s="247">
        <v>0.5</v>
      </c>
      <c r="S572" s="242">
        <v>22.6</v>
      </c>
      <c r="T572">
        <v>0</v>
      </c>
    </row>
    <row r="573" spans="1:20" ht="79.5" thickBot="1" x14ac:dyDescent="0.3">
      <c r="A573" s="137">
        <v>555</v>
      </c>
      <c r="B573" s="185" t="s">
        <v>780</v>
      </c>
      <c r="C573" s="185" t="s">
        <v>122</v>
      </c>
      <c r="D573" s="185" t="s">
        <v>943</v>
      </c>
      <c r="E573" s="185" t="s">
        <v>940</v>
      </c>
      <c r="F573" s="185">
        <v>6204430000</v>
      </c>
      <c r="G573" s="185" t="s">
        <v>132</v>
      </c>
      <c r="H573" s="185" t="s">
        <v>92</v>
      </c>
      <c r="I573" s="185">
        <v>2</v>
      </c>
      <c r="J573" s="141">
        <f t="shared" si="54"/>
        <v>13.24</v>
      </c>
      <c r="K573" s="141">
        <f t="shared" si="49"/>
        <v>26.48</v>
      </c>
      <c r="L573" s="200">
        <f t="shared" si="50"/>
        <v>0.90030211480362543</v>
      </c>
      <c r="M573" s="141">
        <f t="shared" si="51"/>
        <v>1.32</v>
      </c>
      <c r="N573" s="141">
        <f t="shared" si="52"/>
        <v>2.64</v>
      </c>
      <c r="O573" s="140" t="s">
        <v>194</v>
      </c>
      <c r="P573" s="185" t="s">
        <v>108</v>
      </c>
      <c r="Q573" s="260">
        <f t="shared" si="53"/>
        <v>0.95</v>
      </c>
      <c r="R573" s="247">
        <v>1</v>
      </c>
      <c r="S573" s="243">
        <v>27.87</v>
      </c>
      <c r="T573">
        <v>0</v>
      </c>
    </row>
    <row r="574" spans="1:20" ht="79.5" thickBot="1" x14ac:dyDescent="0.3">
      <c r="A574" s="137">
        <v>556</v>
      </c>
      <c r="B574" s="185" t="s">
        <v>781</v>
      </c>
      <c r="C574" s="185" t="s">
        <v>122</v>
      </c>
      <c r="D574" s="185" t="s">
        <v>943</v>
      </c>
      <c r="E574" s="185" t="s">
        <v>940</v>
      </c>
      <c r="F574" s="185">
        <v>6204430000</v>
      </c>
      <c r="G574" s="185" t="s">
        <v>132</v>
      </c>
      <c r="H574" s="185" t="s">
        <v>92</v>
      </c>
      <c r="I574" s="185">
        <v>2</v>
      </c>
      <c r="J574" s="141">
        <f t="shared" si="54"/>
        <v>6.6899999999999995</v>
      </c>
      <c r="K574" s="141">
        <f t="shared" si="49"/>
        <v>13.38</v>
      </c>
      <c r="L574" s="200">
        <f t="shared" si="50"/>
        <v>0.89985052316890879</v>
      </c>
      <c r="M574" s="141">
        <f t="shared" si="51"/>
        <v>0.67</v>
      </c>
      <c r="N574" s="141">
        <f t="shared" si="52"/>
        <v>1.34</v>
      </c>
      <c r="O574" s="140" t="s">
        <v>194</v>
      </c>
      <c r="P574" s="185" t="s">
        <v>108</v>
      </c>
      <c r="Q574" s="260">
        <f t="shared" si="53"/>
        <v>0.48</v>
      </c>
      <c r="R574" s="247">
        <v>0.5</v>
      </c>
      <c r="S574" s="242">
        <v>27.87</v>
      </c>
      <c r="T574">
        <v>0</v>
      </c>
    </row>
    <row r="575" spans="1:20" ht="63.75" thickBot="1" x14ac:dyDescent="0.3">
      <c r="A575" s="137">
        <v>557</v>
      </c>
      <c r="B575" s="185" t="s">
        <v>782</v>
      </c>
      <c r="C575" s="185" t="s">
        <v>122</v>
      </c>
      <c r="D575" s="185" t="s">
        <v>943</v>
      </c>
      <c r="E575" s="185" t="s">
        <v>940</v>
      </c>
      <c r="F575" s="185">
        <v>6204430000</v>
      </c>
      <c r="G575" s="185" t="s">
        <v>132</v>
      </c>
      <c r="H575" s="185" t="s">
        <v>92</v>
      </c>
      <c r="I575" s="185">
        <v>3</v>
      </c>
      <c r="J575" s="141">
        <f t="shared" si="54"/>
        <v>8.83</v>
      </c>
      <c r="K575" s="141">
        <f t="shared" si="49"/>
        <v>26.49</v>
      </c>
      <c r="L575" s="200">
        <f t="shared" si="50"/>
        <v>0.90033975084937712</v>
      </c>
      <c r="M575" s="141">
        <f t="shared" si="51"/>
        <v>0.88</v>
      </c>
      <c r="N575" s="141">
        <f t="shared" si="52"/>
        <v>2.64</v>
      </c>
      <c r="O575" s="140" t="s">
        <v>194</v>
      </c>
      <c r="P575" s="185" t="s">
        <v>108</v>
      </c>
      <c r="Q575" s="260">
        <f t="shared" si="53"/>
        <v>0.95</v>
      </c>
      <c r="R575" s="247">
        <v>1</v>
      </c>
      <c r="S575" s="243">
        <v>27.87</v>
      </c>
      <c r="T575">
        <v>0</v>
      </c>
    </row>
    <row r="576" spans="1:20" ht="63.75" thickBot="1" x14ac:dyDescent="0.3">
      <c r="A576" s="137">
        <v>558</v>
      </c>
      <c r="B576" s="185" t="s">
        <v>778</v>
      </c>
      <c r="C576" s="185" t="s">
        <v>122</v>
      </c>
      <c r="D576" s="185" t="s">
        <v>943</v>
      </c>
      <c r="E576" s="185" t="s">
        <v>940</v>
      </c>
      <c r="F576" s="185">
        <v>6204430000</v>
      </c>
      <c r="G576" s="185" t="s">
        <v>132</v>
      </c>
      <c r="H576" s="185" t="s">
        <v>92</v>
      </c>
      <c r="I576" s="185">
        <v>3</v>
      </c>
      <c r="J576" s="141">
        <f t="shared" si="54"/>
        <v>8.83</v>
      </c>
      <c r="K576" s="141">
        <f t="shared" si="49"/>
        <v>26.49</v>
      </c>
      <c r="L576" s="200">
        <f t="shared" si="50"/>
        <v>0.90033975084937712</v>
      </c>
      <c r="M576" s="141">
        <f t="shared" si="51"/>
        <v>0.88</v>
      </c>
      <c r="N576" s="141">
        <f t="shared" si="52"/>
        <v>2.64</v>
      </c>
      <c r="O576" s="140" t="s">
        <v>194</v>
      </c>
      <c r="P576" s="185" t="s">
        <v>108</v>
      </c>
      <c r="Q576" s="260">
        <f t="shared" si="53"/>
        <v>0.95</v>
      </c>
      <c r="R576" s="247">
        <v>1</v>
      </c>
      <c r="S576" s="242">
        <v>27.87</v>
      </c>
      <c r="T576">
        <v>0</v>
      </c>
    </row>
    <row r="577" spans="1:20" ht="111" thickBot="1" x14ac:dyDescent="0.3">
      <c r="A577" s="137">
        <v>559</v>
      </c>
      <c r="B577" s="185" t="s">
        <v>783</v>
      </c>
      <c r="C577" s="185" t="s">
        <v>122</v>
      </c>
      <c r="D577" s="185" t="s">
        <v>950</v>
      </c>
      <c r="E577" s="185" t="s">
        <v>946</v>
      </c>
      <c r="F577" s="185">
        <v>6204430000</v>
      </c>
      <c r="G577" s="185" t="s">
        <v>131</v>
      </c>
      <c r="H577" s="185" t="s">
        <v>92</v>
      </c>
      <c r="I577" s="185">
        <v>4</v>
      </c>
      <c r="J577" s="141">
        <f t="shared" si="54"/>
        <v>10.74</v>
      </c>
      <c r="K577" s="141">
        <f t="shared" si="49"/>
        <v>42.96</v>
      </c>
      <c r="L577" s="200">
        <f t="shared" si="50"/>
        <v>0.9003724394785847</v>
      </c>
      <c r="M577" s="141">
        <f t="shared" si="51"/>
        <v>1.07</v>
      </c>
      <c r="N577" s="141">
        <f t="shared" si="52"/>
        <v>4.28</v>
      </c>
      <c r="O577" s="140" t="s">
        <v>194</v>
      </c>
      <c r="P577" s="185" t="s">
        <v>108</v>
      </c>
      <c r="Q577" s="260">
        <f t="shared" si="53"/>
        <v>1.9</v>
      </c>
      <c r="R577" s="247">
        <v>2</v>
      </c>
      <c r="S577" s="243">
        <v>22.6</v>
      </c>
      <c r="T577">
        <v>0</v>
      </c>
    </row>
    <row r="578" spans="1:20" ht="79.5" thickBot="1" x14ac:dyDescent="0.3">
      <c r="A578" s="137">
        <v>560</v>
      </c>
      <c r="B578" s="185" t="s">
        <v>784</v>
      </c>
      <c r="C578" s="185" t="s">
        <v>122</v>
      </c>
      <c r="D578" s="185" t="s">
        <v>943</v>
      </c>
      <c r="E578" s="185" t="s">
        <v>940</v>
      </c>
      <c r="F578" s="185">
        <v>6204430000</v>
      </c>
      <c r="G578" s="185" t="s">
        <v>132</v>
      </c>
      <c r="H578" s="185" t="s">
        <v>92</v>
      </c>
      <c r="I578" s="185">
        <v>2</v>
      </c>
      <c r="J578" s="141">
        <f t="shared" si="54"/>
        <v>6.6899999999999995</v>
      </c>
      <c r="K578" s="141">
        <f t="shared" si="49"/>
        <v>13.38</v>
      </c>
      <c r="L578" s="200">
        <f t="shared" si="50"/>
        <v>0.89985052316890879</v>
      </c>
      <c r="M578" s="141">
        <f t="shared" si="51"/>
        <v>0.67</v>
      </c>
      <c r="N578" s="141">
        <f t="shared" si="52"/>
        <v>1.34</v>
      </c>
      <c r="O578" s="140" t="s">
        <v>194</v>
      </c>
      <c r="P578" s="185" t="s">
        <v>108</v>
      </c>
      <c r="Q578" s="260">
        <f t="shared" si="53"/>
        <v>0.48</v>
      </c>
      <c r="R578" s="247">
        <v>0.5</v>
      </c>
      <c r="S578" s="242">
        <v>27.87</v>
      </c>
      <c r="T578">
        <v>0</v>
      </c>
    </row>
    <row r="579" spans="1:20" ht="63.75" thickBot="1" x14ac:dyDescent="0.3">
      <c r="A579" s="137">
        <v>561</v>
      </c>
      <c r="B579" s="185" t="s">
        <v>785</v>
      </c>
      <c r="C579" s="185" t="s">
        <v>122</v>
      </c>
      <c r="D579" s="185" t="s">
        <v>950</v>
      </c>
      <c r="E579" s="185" t="s">
        <v>946</v>
      </c>
      <c r="F579" s="185">
        <v>6204430000</v>
      </c>
      <c r="G579" s="185" t="s">
        <v>131</v>
      </c>
      <c r="H579" s="185" t="s">
        <v>92</v>
      </c>
      <c r="I579" s="185">
        <v>5</v>
      </c>
      <c r="J579" s="141">
        <f t="shared" si="54"/>
        <v>6.47</v>
      </c>
      <c r="K579" s="141">
        <f t="shared" si="49"/>
        <v>32.35</v>
      </c>
      <c r="L579" s="200">
        <f t="shared" si="50"/>
        <v>0.89953632148377127</v>
      </c>
      <c r="M579" s="141">
        <f t="shared" si="51"/>
        <v>0.65</v>
      </c>
      <c r="N579" s="141">
        <f t="shared" si="52"/>
        <v>3.25</v>
      </c>
      <c r="O579" s="140" t="s">
        <v>194</v>
      </c>
      <c r="P579" s="185" t="s">
        <v>108</v>
      </c>
      <c r="Q579" s="260">
        <f t="shared" si="53"/>
        <v>1.43</v>
      </c>
      <c r="R579" s="247">
        <v>1.5</v>
      </c>
      <c r="S579" s="243">
        <v>22.6</v>
      </c>
      <c r="T579">
        <v>0</v>
      </c>
    </row>
    <row r="580" spans="1:20" ht="63.75" thickBot="1" x14ac:dyDescent="0.3">
      <c r="A580" s="137">
        <v>562</v>
      </c>
      <c r="B580" s="185" t="s">
        <v>778</v>
      </c>
      <c r="C580" s="185" t="s">
        <v>122</v>
      </c>
      <c r="D580" s="185" t="s">
        <v>950</v>
      </c>
      <c r="E580" s="185" t="s">
        <v>946</v>
      </c>
      <c r="F580" s="185">
        <v>6204430000</v>
      </c>
      <c r="G580" s="185" t="s">
        <v>131</v>
      </c>
      <c r="H580" s="185" t="s">
        <v>92</v>
      </c>
      <c r="I580" s="185">
        <v>2</v>
      </c>
      <c r="J580" s="141">
        <f t="shared" si="54"/>
        <v>10.74</v>
      </c>
      <c r="K580" s="141">
        <f t="shared" si="49"/>
        <v>21.48</v>
      </c>
      <c r="L580" s="200">
        <f t="shared" si="50"/>
        <v>0.9003724394785847</v>
      </c>
      <c r="M580" s="141">
        <f t="shared" si="51"/>
        <v>1.07</v>
      </c>
      <c r="N580" s="141">
        <f t="shared" si="52"/>
        <v>2.14</v>
      </c>
      <c r="O580" s="140" t="s">
        <v>194</v>
      </c>
      <c r="P580" s="185" t="s">
        <v>108</v>
      </c>
      <c r="Q580" s="260">
        <f t="shared" si="53"/>
        <v>0.95</v>
      </c>
      <c r="R580" s="247">
        <v>1</v>
      </c>
      <c r="S580" s="242">
        <v>22.6</v>
      </c>
      <c r="T580">
        <v>0</v>
      </c>
    </row>
    <row r="581" spans="1:20" ht="63.75" thickBot="1" x14ac:dyDescent="0.3">
      <c r="A581" s="137">
        <v>563</v>
      </c>
      <c r="B581" s="185" t="s">
        <v>778</v>
      </c>
      <c r="C581" s="185" t="s">
        <v>122</v>
      </c>
      <c r="D581" s="185" t="s">
        <v>950</v>
      </c>
      <c r="E581" s="185" t="s">
        <v>946</v>
      </c>
      <c r="F581" s="185">
        <v>6204430000</v>
      </c>
      <c r="G581" s="185" t="s">
        <v>131</v>
      </c>
      <c r="H581" s="185" t="s">
        <v>92</v>
      </c>
      <c r="I581" s="185">
        <v>2</v>
      </c>
      <c r="J581" s="141">
        <f t="shared" si="54"/>
        <v>10.74</v>
      </c>
      <c r="K581" s="141">
        <f t="shared" si="49"/>
        <v>21.48</v>
      </c>
      <c r="L581" s="200">
        <f t="shared" si="50"/>
        <v>0.9003724394785847</v>
      </c>
      <c r="M581" s="141">
        <f t="shared" si="51"/>
        <v>1.07</v>
      </c>
      <c r="N581" s="141">
        <f t="shared" si="52"/>
        <v>2.14</v>
      </c>
      <c r="O581" s="140" t="s">
        <v>194</v>
      </c>
      <c r="P581" s="185" t="s">
        <v>108</v>
      </c>
      <c r="Q581" s="260">
        <f t="shared" si="53"/>
        <v>0.95</v>
      </c>
      <c r="R581" s="247">
        <v>1</v>
      </c>
      <c r="S581" s="243">
        <v>22.6</v>
      </c>
      <c r="T581">
        <v>0</v>
      </c>
    </row>
    <row r="582" spans="1:20" ht="79.5" thickBot="1" x14ac:dyDescent="0.3">
      <c r="A582" s="137">
        <v>564</v>
      </c>
      <c r="B582" s="185" t="s">
        <v>786</v>
      </c>
      <c r="C582" s="185" t="s">
        <v>122</v>
      </c>
      <c r="D582" s="185" t="s">
        <v>950</v>
      </c>
      <c r="E582" s="185" t="s">
        <v>946</v>
      </c>
      <c r="F582" s="185">
        <v>6204430000</v>
      </c>
      <c r="G582" s="185" t="s">
        <v>131</v>
      </c>
      <c r="H582" s="185" t="s">
        <v>92</v>
      </c>
      <c r="I582" s="185">
        <v>5</v>
      </c>
      <c r="J582" s="141">
        <f t="shared" si="54"/>
        <v>4.3</v>
      </c>
      <c r="K582" s="141">
        <f t="shared" si="49"/>
        <v>21.5</v>
      </c>
      <c r="L582" s="200">
        <f t="shared" si="50"/>
        <v>0.9</v>
      </c>
      <c r="M582" s="141">
        <f t="shared" si="51"/>
        <v>0.43</v>
      </c>
      <c r="N582" s="141">
        <f t="shared" si="52"/>
        <v>2.15</v>
      </c>
      <c r="O582" s="140" t="s">
        <v>194</v>
      </c>
      <c r="P582" s="185" t="s">
        <v>108</v>
      </c>
      <c r="Q582" s="260">
        <f t="shared" si="53"/>
        <v>0.95</v>
      </c>
      <c r="R582" s="247">
        <v>1</v>
      </c>
      <c r="S582" s="242">
        <v>22.6</v>
      </c>
      <c r="T582">
        <v>0</v>
      </c>
    </row>
    <row r="583" spans="1:20" ht="63.75" thickBot="1" x14ac:dyDescent="0.3">
      <c r="A583" s="137">
        <v>565</v>
      </c>
      <c r="B583" s="185" t="s">
        <v>787</v>
      </c>
      <c r="C583" s="185" t="s">
        <v>122</v>
      </c>
      <c r="D583" s="185" t="s">
        <v>950</v>
      </c>
      <c r="E583" s="185" t="s">
        <v>946</v>
      </c>
      <c r="F583" s="185">
        <v>6204430000</v>
      </c>
      <c r="G583" s="185" t="s">
        <v>131</v>
      </c>
      <c r="H583" s="185" t="s">
        <v>92</v>
      </c>
      <c r="I583" s="185">
        <v>1</v>
      </c>
      <c r="J583" s="141">
        <f t="shared" si="54"/>
        <v>10.85</v>
      </c>
      <c r="K583" s="141">
        <f t="shared" si="49"/>
        <v>10.85</v>
      </c>
      <c r="L583" s="200">
        <f t="shared" si="50"/>
        <v>0.89953917050691246</v>
      </c>
      <c r="M583" s="141">
        <f t="shared" si="51"/>
        <v>1.0900000000000001</v>
      </c>
      <c r="N583" s="141">
        <f t="shared" si="52"/>
        <v>1.0900000000000001</v>
      </c>
      <c r="O583" s="140" t="s">
        <v>194</v>
      </c>
      <c r="P583" s="185" t="s">
        <v>108</v>
      </c>
      <c r="Q583" s="260">
        <f t="shared" si="53"/>
        <v>0.48</v>
      </c>
      <c r="R583" s="247">
        <v>0.5</v>
      </c>
      <c r="S583" s="243">
        <v>22.6</v>
      </c>
      <c r="T583">
        <v>0</v>
      </c>
    </row>
    <row r="584" spans="1:20" ht="79.5" thickBot="1" x14ac:dyDescent="0.3">
      <c r="A584" s="137">
        <v>566</v>
      </c>
      <c r="B584" s="185" t="s">
        <v>788</v>
      </c>
      <c r="C584" s="185" t="s">
        <v>122</v>
      </c>
      <c r="D584" s="185" t="s">
        <v>950</v>
      </c>
      <c r="E584" s="185" t="s">
        <v>946</v>
      </c>
      <c r="F584" s="185">
        <v>6204430000</v>
      </c>
      <c r="G584" s="185" t="s">
        <v>131</v>
      </c>
      <c r="H584" s="185" t="s">
        <v>92</v>
      </c>
      <c r="I584" s="185">
        <v>5</v>
      </c>
      <c r="J584" s="141">
        <f t="shared" si="54"/>
        <v>6.47</v>
      </c>
      <c r="K584" s="141">
        <f t="shared" si="49"/>
        <v>32.35</v>
      </c>
      <c r="L584" s="200">
        <f t="shared" si="50"/>
        <v>0.89953632148377127</v>
      </c>
      <c r="M584" s="141">
        <f t="shared" si="51"/>
        <v>0.65</v>
      </c>
      <c r="N584" s="141">
        <f t="shared" si="52"/>
        <v>3.25</v>
      </c>
      <c r="O584" s="140" t="s">
        <v>194</v>
      </c>
      <c r="P584" s="185" t="s">
        <v>108</v>
      </c>
      <c r="Q584" s="260">
        <f t="shared" si="53"/>
        <v>1.43</v>
      </c>
      <c r="R584" s="247">
        <v>1.5</v>
      </c>
      <c r="S584" s="242">
        <v>22.6</v>
      </c>
      <c r="T584">
        <v>0</v>
      </c>
    </row>
    <row r="585" spans="1:20" ht="79.5" thickBot="1" x14ac:dyDescent="0.3">
      <c r="A585" s="137">
        <v>567</v>
      </c>
      <c r="B585" s="185" t="s">
        <v>789</v>
      </c>
      <c r="C585" s="185" t="s">
        <v>122</v>
      </c>
      <c r="D585" s="185" t="s">
        <v>950</v>
      </c>
      <c r="E585" s="185" t="s">
        <v>946</v>
      </c>
      <c r="F585" s="185">
        <v>6204430000</v>
      </c>
      <c r="G585" s="185" t="s">
        <v>131</v>
      </c>
      <c r="H585" s="185" t="s">
        <v>92</v>
      </c>
      <c r="I585" s="185">
        <v>7</v>
      </c>
      <c r="J585" s="141">
        <f t="shared" si="54"/>
        <v>9.2099999999999991</v>
      </c>
      <c r="K585" s="141">
        <f t="shared" si="49"/>
        <v>64.47</v>
      </c>
      <c r="L585" s="200">
        <f t="shared" si="50"/>
        <v>0.90010857763300756</v>
      </c>
      <c r="M585" s="141">
        <f t="shared" si="51"/>
        <v>0.92</v>
      </c>
      <c r="N585" s="141">
        <f t="shared" si="52"/>
        <v>6.44</v>
      </c>
      <c r="O585" s="140" t="s">
        <v>194</v>
      </c>
      <c r="P585" s="185" t="s">
        <v>108</v>
      </c>
      <c r="Q585" s="260">
        <f t="shared" si="53"/>
        <v>2.85</v>
      </c>
      <c r="R585" s="247">
        <v>3</v>
      </c>
      <c r="S585" s="243">
        <v>22.6</v>
      </c>
      <c r="T585">
        <v>0</v>
      </c>
    </row>
    <row r="586" spans="1:20" ht="79.5" thickBot="1" x14ac:dyDescent="0.3">
      <c r="A586" s="137">
        <v>568</v>
      </c>
      <c r="B586" s="185" t="s">
        <v>790</v>
      </c>
      <c r="C586" s="185" t="s">
        <v>122</v>
      </c>
      <c r="D586" s="185" t="s">
        <v>951</v>
      </c>
      <c r="E586" s="185" t="s">
        <v>946</v>
      </c>
      <c r="F586" s="185">
        <v>6204430000</v>
      </c>
      <c r="G586" s="185" t="s">
        <v>131</v>
      </c>
      <c r="H586" s="185" t="s">
        <v>92</v>
      </c>
      <c r="I586" s="185">
        <v>12</v>
      </c>
      <c r="J586" s="141">
        <f t="shared" si="54"/>
        <v>14.32</v>
      </c>
      <c r="K586" s="141">
        <f t="shared" si="49"/>
        <v>171.84</v>
      </c>
      <c r="L586" s="200">
        <f t="shared" si="50"/>
        <v>0.90013966480446927</v>
      </c>
      <c r="M586" s="141">
        <f t="shared" si="51"/>
        <v>1.43</v>
      </c>
      <c r="N586" s="141">
        <f t="shared" si="52"/>
        <v>17.16</v>
      </c>
      <c r="O586" s="140" t="s">
        <v>194</v>
      </c>
      <c r="P586" s="185" t="s">
        <v>108</v>
      </c>
      <c r="Q586" s="260">
        <f t="shared" si="53"/>
        <v>7.6</v>
      </c>
      <c r="R586" s="247">
        <v>8</v>
      </c>
      <c r="S586" s="242">
        <v>22.6</v>
      </c>
      <c r="T586">
        <v>0</v>
      </c>
    </row>
    <row r="587" spans="1:20" ht="79.5" thickBot="1" x14ac:dyDescent="0.3">
      <c r="A587" s="137">
        <v>569</v>
      </c>
      <c r="B587" s="185" t="s">
        <v>791</v>
      </c>
      <c r="C587" s="185" t="s">
        <v>122</v>
      </c>
      <c r="D587" s="185" t="s">
        <v>943</v>
      </c>
      <c r="E587" s="185" t="s">
        <v>940</v>
      </c>
      <c r="F587" s="185">
        <v>6204430000</v>
      </c>
      <c r="G587" s="185" t="s">
        <v>132</v>
      </c>
      <c r="H587" s="185" t="s">
        <v>92</v>
      </c>
      <c r="I587" s="185">
        <v>5</v>
      </c>
      <c r="J587" s="141">
        <f t="shared" si="54"/>
        <v>5.3</v>
      </c>
      <c r="K587" s="141">
        <f t="shared" si="49"/>
        <v>26.5</v>
      </c>
      <c r="L587" s="200">
        <f t="shared" si="50"/>
        <v>0.9</v>
      </c>
      <c r="M587" s="141">
        <f t="shared" si="51"/>
        <v>0.53</v>
      </c>
      <c r="N587" s="141">
        <f t="shared" si="52"/>
        <v>2.65</v>
      </c>
      <c r="O587" s="140" t="s">
        <v>194</v>
      </c>
      <c r="P587" s="185" t="s">
        <v>108</v>
      </c>
      <c r="Q587" s="260">
        <f t="shared" si="53"/>
        <v>0.95</v>
      </c>
      <c r="R587" s="247">
        <v>1</v>
      </c>
      <c r="S587" s="243">
        <v>27.87</v>
      </c>
      <c r="T587">
        <v>0</v>
      </c>
    </row>
    <row r="588" spans="1:20" ht="63.75" thickBot="1" x14ac:dyDescent="0.3">
      <c r="A588" s="137">
        <v>570</v>
      </c>
      <c r="B588" s="185" t="s">
        <v>782</v>
      </c>
      <c r="C588" s="185" t="s">
        <v>122</v>
      </c>
      <c r="D588" s="185" t="s">
        <v>951</v>
      </c>
      <c r="E588" s="185" t="s">
        <v>946</v>
      </c>
      <c r="F588" s="185">
        <v>6204430000</v>
      </c>
      <c r="G588" s="185" t="s">
        <v>131</v>
      </c>
      <c r="H588" s="185" t="s">
        <v>92</v>
      </c>
      <c r="I588" s="185">
        <v>10</v>
      </c>
      <c r="J588" s="141">
        <f t="shared" si="54"/>
        <v>6.45</v>
      </c>
      <c r="K588" s="141">
        <f t="shared" si="49"/>
        <v>64.5</v>
      </c>
      <c r="L588" s="200">
        <f t="shared" si="50"/>
        <v>0.89922480620155043</v>
      </c>
      <c r="M588" s="141">
        <f t="shared" si="51"/>
        <v>0.65</v>
      </c>
      <c r="N588" s="141">
        <f t="shared" si="52"/>
        <v>6.5</v>
      </c>
      <c r="O588" s="140" t="s">
        <v>194</v>
      </c>
      <c r="P588" s="185" t="s">
        <v>108</v>
      </c>
      <c r="Q588" s="260">
        <f t="shared" si="53"/>
        <v>2.85</v>
      </c>
      <c r="R588" s="247">
        <v>3</v>
      </c>
      <c r="S588" s="242">
        <v>22.6</v>
      </c>
      <c r="T588">
        <v>0</v>
      </c>
    </row>
    <row r="589" spans="1:20" ht="79.5" thickBot="1" x14ac:dyDescent="0.3">
      <c r="A589" s="137">
        <v>571</v>
      </c>
      <c r="B589" s="185" t="s">
        <v>792</v>
      </c>
      <c r="C589" s="185" t="s">
        <v>122</v>
      </c>
      <c r="D589" s="185" t="s">
        <v>951</v>
      </c>
      <c r="E589" s="185" t="s">
        <v>946</v>
      </c>
      <c r="F589" s="185">
        <v>6204430000</v>
      </c>
      <c r="G589" s="185" t="s">
        <v>131</v>
      </c>
      <c r="H589" s="185" t="s">
        <v>92</v>
      </c>
      <c r="I589" s="185">
        <v>3</v>
      </c>
      <c r="J589" s="141">
        <f t="shared" si="54"/>
        <v>10.78</v>
      </c>
      <c r="K589" s="141">
        <f t="shared" si="49"/>
        <v>32.340000000000003</v>
      </c>
      <c r="L589" s="200">
        <f t="shared" si="50"/>
        <v>0.8998144712430427</v>
      </c>
      <c r="M589" s="141">
        <f t="shared" si="51"/>
        <v>1.08</v>
      </c>
      <c r="N589" s="141">
        <f t="shared" si="52"/>
        <v>3.24</v>
      </c>
      <c r="O589" s="140" t="s">
        <v>194</v>
      </c>
      <c r="P589" s="185" t="s">
        <v>108</v>
      </c>
      <c r="Q589" s="260">
        <f t="shared" si="53"/>
        <v>1.43</v>
      </c>
      <c r="R589" s="247">
        <v>1.5</v>
      </c>
      <c r="S589" s="243">
        <v>22.6</v>
      </c>
      <c r="T589">
        <v>0</v>
      </c>
    </row>
    <row r="590" spans="1:20" ht="63.75" thickBot="1" x14ac:dyDescent="0.3">
      <c r="A590" s="137">
        <v>572</v>
      </c>
      <c r="B590" s="185" t="s">
        <v>793</v>
      </c>
      <c r="C590" s="185" t="s">
        <v>122</v>
      </c>
      <c r="D590" s="185" t="s">
        <v>943</v>
      </c>
      <c r="E590" s="185" t="s">
        <v>940</v>
      </c>
      <c r="F590" s="185">
        <v>6204430000</v>
      </c>
      <c r="G590" s="185" t="s">
        <v>132</v>
      </c>
      <c r="H590" s="185" t="s">
        <v>92</v>
      </c>
      <c r="I590" s="185">
        <v>2</v>
      </c>
      <c r="J590" s="141">
        <f t="shared" si="54"/>
        <v>9.34</v>
      </c>
      <c r="K590" s="141">
        <f t="shared" si="49"/>
        <v>18.68</v>
      </c>
      <c r="L590" s="200">
        <f t="shared" si="50"/>
        <v>0.90042826552462529</v>
      </c>
      <c r="M590" s="141">
        <f t="shared" si="51"/>
        <v>0.93</v>
      </c>
      <c r="N590" s="141">
        <f t="shared" si="52"/>
        <v>1.86</v>
      </c>
      <c r="O590" s="140" t="s">
        <v>194</v>
      </c>
      <c r="P590" s="185" t="s">
        <v>108</v>
      </c>
      <c r="Q590" s="260">
        <f t="shared" si="53"/>
        <v>0.67</v>
      </c>
      <c r="R590" s="247">
        <v>0.7</v>
      </c>
      <c r="S590" s="242">
        <v>27.87</v>
      </c>
      <c r="T590">
        <v>0</v>
      </c>
    </row>
    <row r="591" spans="1:20" ht="63.75" thickBot="1" x14ac:dyDescent="0.3">
      <c r="A591" s="137">
        <v>573</v>
      </c>
      <c r="B591" s="185" t="s">
        <v>794</v>
      </c>
      <c r="C591" s="185" t="s">
        <v>122</v>
      </c>
      <c r="D591" s="185" t="s">
        <v>943</v>
      </c>
      <c r="E591" s="185" t="s">
        <v>940</v>
      </c>
      <c r="F591" s="185">
        <v>6204430000</v>
      </c>
      <c r="G591" s="185" t="s">
        <v>132</v>
      </c>
      <c r="H591" s="185" t="s">
        <v>92</v>
      </c>
      <c r="I591" s="185">
        <v>1</v>
      </c>
      <c r="J591" s="141">
        <f t="shared" si="54"/>
        <v>13.379999999999999</v>
      </c>
      <c r="K591" s="141">
        <f t="shared" si="49"/>
        <v>13.38</v>
      </c>
      <c r="L591" s="200">
        <f t="shared" si="50"/>
        <v>0.89985052316890879</v>
      </c>
      <c r="M591" s="141">
        <f t="shared" si="51"/>
        <v>1.34</v>
      </c>
      <c r="N591" s="141">
        <f t="shared" si="52"/>
        <v>1.34</v>
      </c>
      <c r="O591" s="140" t="s">
        <v>194</v>
      </c>
      <c r="P591" s="185" t="s">
        <v>108</v>
      </c>
      <c r="Q591" s="260">
        <f t="shared" si="53"/>
        <v>0.48</v>
      </c>
      <c r="R591" s="247">
        <v>0.5</v>
      </c>
      <c r="S591" s="243">
        <v>27.87</v>
      </c>
      <c r="T591">
        <v>0</v>
      </c>
    </row>
    <row r="592" spans="1:20" ht="63.75" thickBot="1" x14ac:dyDescent="0.3">
      <c r="A592" s="137">
        <v>574</v>
      </c>
      <c r="B592" s="185" t="s">
        <v>770</v>
      </c>
      <c r="C592" s="185" t="s">
        <v>122</v>
      </c>
      <c r="D592" s="185" t="s">
        <v>944</v>
      </c>
      <c r="E592" s="185" t="s">
        <v>940</v>
      </c>
      <c r="F592" s="185">
        <v>6204430000</v>
      </c>
      <c r="G592" s="185" t="s">
        <v>132</v>
      </c>
      <c r="H592" s="185" t="s">
        <v>92</v>
      </c>
      <c r="I592" s="185">
        <v>3</v>
      </c>
      <c r="J592" s="141">
        <f t="shared" si="54"/>
        <v>8.83</v>
      </c>
      <c r="K592" s="141">
        <f t="shared" si="49"/>
        <v>26.49</v>
      </c>
      <c r="L592" s="200">
        <f t="shared" si="50"/>
        <v>0.90033975084937712</v>
      </c>
      <c r="M592" s="141">
        <f t="shared" si="51"/>
        <v>0.88</v>
      </c>
      <c r="N592" s="141">
        <f t="shared" si="52"/>
        <v>2.64</v>
      </c>
      <c r="O592" s="140" t="s">
        <v>194</v>
      </c>
      <c r="P592" s="185" t="s">
        <v>108</v>
      </c>
      <c r="Q592" s="260">
        <f t="shared" si="53"/>
        <v>0.95</v>
      </c>
      <c r="R592" s="247">
        <v>1</v>
      </c>
      <c r="S592" s="242">
        <v>27.87</v>
      </c>
      <c r="T592">
        <v>0</v>
      </c>
    </row>
    <row r="593" spans="1:20" ht="63.75" thickBot="1" x14ac:dyDescent="0.3">
      <c r="A593" s="137">
        <v>575</v>
      </c>
      <c r="B593" s="185" t="s">
        <v>795</v>
      </c>
      <c r="C593" s="185" t="s">
        <v>122</v>
      </c>
      <c r="D593" s="185" t="s">
        <v>944</v>
      </c>
      <c r="E593" s="185" t="s">
        <v>940</v>
      </c>
      <c r="F593" s="185">
        <v>6204430000</v>
      </c>
      <c r="G593" s="185" t="s">
        <v>132</v>
      </c>
      <c r="H593" s="185" t="s">
        <v>92</v>
      </c>
      <c r="I593" s="185">
        <v>4</v>
      </c>
      <c r="J593" s="141">
        <f t="shared" si="54"/>
        <v>6.62</v>
      </c>
      <c r="K593" s="141">
        <f t="shared" ref="K593:K656" si="55">ROUND(J593*I593,2)</f>
        <v>26.48</v>
      </c>
      <c r="L593" s="200">
        <f t="shared" ref="L593:L656" si="56">1-M593/J593</f>
        <v>0.90030211480362543</v>
      </c>
      <c r="M593" s="141">
        <f t="shared" ref="M593:M656" si="57">ROUND(J593/10,2)</f>
        <v>0.66</v>
      </c>
      <c r="N593" s="141">
        <f t="shared" ref="N593:N656" si="58">ROUND(M593*I593,2)</f>
        <v>2.64</v>
      </c>
      <c r="O593" s="140" t="s">
        <v>194</v>
      </c>
      <c r="P593" s="185" t="s">
        <v>108</v>
      </c>
      <c r="Q593" s="260">
        <f t="shared" ref="Q593:Q656" si="59">ROUNDUP(R593*0.95,2)</f>
        <v>0.95</v>
      </c>
      <c r="R593" s="247">
        <v>1</v>
      </c>
      <c r="S593" s="243">
        <v>27.87</v>
      </c>
      <c r="T593">
        <v>0</v>
      </c>
    </row>
    <row r="594" spans="1:20" ht="63.75" thickBot="1" x14ac:dyDescent="0.3">
      <c r="A594" s="137">
        <v>576</v>
      </c>
      <c r="B594" s="185" t="s">
        <v>796</v>
      </c>
      <c r="C594" s="185" t="s">
        <v>122</v>
      </c>
      <c r="D594" s="185" t="s">
        <v>944</v>
      </c>
      <c r="E594" s="185" t="s">
        <v>940</v>
      </c>
      <c r="F594" s="185">
        <v>6204430000</v>
      </c>
      <c r="G594" s="185" t="s">
        <v>132</v>
      </c>
      <c r="H594" s="185" t="s">
        <v>92</v>
      </c>
      <c r="I594" s="185">
        <v>1</v>
      </c>
      <c r="J594" s="141">
        <f t="shared" si="54"/>
        <v>13.379999999999999</v>
      </c>
      <c r="K594" s="141">
        <f t="shared" si="55"/>
        <v>13.38</v>
      </c>
      <c r="L594" s="200">
        <f t="shared" si="56"/>
        <v>0.89985052316890879</v>
      </c>
      <c r="M594" s="141">
        <f t="shared" si="57"/>
        <v>1.34</v>
      </c>
      <c r="N594" s="141">
        <f t="shared" si="58"/>
        <v>1.34</v>
      </c>
      <c r="O594" s="140" t="s">
        <v>194</v>
      </c>
      <c r="P594" s="185" t="s">
        <v>108</v>
      </c>
      <c r="Q594" s="260">
        <f t="shared" si="59"/>
        <v>0.48</v>
      </c>
      <c r="R594" s="247">
        <v>0.5</v>
      </c>
      <c r="S594" s="242">
        <v>27.87</v>
      </c>
      <c r="T594">
        <v>0</v>
      </c>
    </row>
    <row r="595" spans="1:20" ht="63.75" thickBot="1" x14ac:dyDescent="0.3">
      <c r="A595" s="137">
        <v>577</v>
      </c>
      <c r="B595" s="185" t="s">
        <v>793</v>
      </c>
      <c r="C595" s="185" t="s">
        <v>122</v>
      </c>
      <c r="D595" s="185" t="s">
        <v>944</v>
      </c>
      <c r="E595" s="185" t="s">
        <v>940</v>
      </c>
      <c r="F595" s="185">
        <v>6204430000</v>
      </c>
      <c r="G595" s="185" t="s">
        <v>132</v>
      </c>
      <c r="H595" s="185" t="s">
        <v>92</v>
      </c>
      <c r="I595" s="185">
        <v>3</v>
      </c>
      <c r="J595" s="141">
        <f t="shared" si="54"/>
        <v>8.83</v>
      </c>
      <c r="K595" s="141">
        <f t="shared" si="55"/>
        <v>26.49</v>
      </c>
      <c r="L595" s="200">
        <f t="shared" si="56"/>
        <v>0.90033975084937712</v>
      </c>
      <c r="M595" s="141">
        <f t="shared" si="57"/>
        <v>0.88</v>
      </c>
      <c r="N595" s="141">
        <f t="shared" si="58"/>
        <v>2.64</v>
      </c>
      <c r="O595" s="140" t="s">
        <v>194</v>
      </c>
      <c r="P595" s="185" t="s">
        <v>108</v>
      </c>
      <c r="Q595" s="260">
        <f t="shared" si="59"/>
        <v>0.95</v>
      </c>
      <c r="R595" s="247">
        <v>1</v>
      </c>
      <c r="S595" s="243">
        <v>27.87</v>
      </c>
      <c r="T595">
        <v>0</v>
      </c>
    </row>
    <row r="596" spans="1:20" ht="79.5" thickBot="1" x14ac:dyDescent="0.3">
      <c r="A596" s="137">
        <v>578</v>
      </c>
      <c r="B596" s="185" t="s">
        <v>797</v>
      </c>
      <c r="C596" s="185" t="s">
        <v>122</v>
      </c>
      <c r="D596" s="185" t="s">
        <v>944</v>
      </c>
      <c r="E596" s="185" t="s">
        <v>940</v>
      </c>
      <c r="F596" s="185">
        <v>6204430000</v>
      </c>
      <c r="G596" s="185" t="s">
        <v>132</v>
      </c>
      <c r="H596" s="185" t="s">
        <v>92</v>
      </c>
      <c r="I596" s="185">
        <v>4</v>
      </c>
      <c r="J596" s="141">
        <f t="shared" si="54"/>
        <v>6.62</v>
      </c>
      <c r="K596" s="141">
        <f t="shared" si="55"/>
        <v>26.48</v>
      </c>
      <c r="L596" s="200">
        <f t="shared" si="56"/>
        <v>0.90030211480362543</v>
      </c>
      <c r="M596" s="141">
        <f t="shared" si="57"/>
        <v>0.66</v>
      </c>
      <c r="N596" s="141">
        <f t="shared" si="58"/>
        <v>2.64</v>
      </c>
      <c r="O596" s="140" t="s">
        <v>194</v>
      </c>
      <c r="P596" s="185" t="s">
        <v>108</v>
      </c>
      <c r="Q596" s="260">
        <f t="shared" si="59"/>
        <v>0.95</v>
      </c>
      <c r="R596" s="247">
        <v>1</v>
      </c>
      <c r="S596" s="242">
        <v>27.87</v>
      </c>
      <c r="T596">
        <v>0</v>
      </c>
    </row>
    <row r="597" spans="1:20" ht="79.5" thickBot="1" x14ac:dyDescent="0.3">
      <c r="A597" s="137">
        <v>579</v>
      </c>
      <c r="B597" s="185" t="s">
        <v>798</v>
      </c>
      <c r="C597" s="185" t="s">
        <v>122</v>
      </c>
      <c r="D597" s="185" t="s">
        <v>951</v>
      </c>
      <c r="E597" s="185" t="s">
        <v>946</v>
      </c>
      <c r="F597" s="185">
        <v>6204430000</v>
      </c>
      <c r="G597" s="185" t="s">
        <v>131</v>
      </c>
      <c r="H597" s="185" t="s">
        <v>92</v>
      </c>
      <c r="I597" s="185">
        <v>4</v>
      </c>
      <c r="J597" s="141">
        <f t="shared" si="54"/>
        <v>5.37</v>
      </c>
      <c r="K597" s="141">
        <f t="shared" si="55"/>
        <v>21.48</v>
      </c>
      <c r="L597" s="200">
        <f t="shared" si="56"/>
        <v>0.8994413407821229</v>
      </c>
      <c r="M597" s="141">
        <f t="shared" si="57"/>
        <v>0.54</v>
      </c>
      <c r="N597" s="141">
        <f t="shared" si="58"/>
        <v>2.16</v>
      </c>
      <c r="O597" s="140" t="s">
        <v>194</v>
      </c>
      <c r="P597" s="185" t="s">
        <v>108</v>
      </c>
      <c r="Q597" s="260">
        <f t="shared" si="59"/>
        <v>0.95</v>
      </c>
      <c r="R597" s="247">
        <v>1</v>
      </c>
      <c r="S597" s="243">
        <v>22.6</v>
      </c>
      <c r="T597">
        <v>0</v>
      </c>
    </row>
    <row r="598" spans="1:20" ht="79.5" thickBot="1" x14ac:dyDescent="0.3">
      <c r="A598" s="137">
        <v>580</v>
      </c>
      <c r="B598" s="185" t="s">
        <v>797</v>
      </c>
      <c r="C598" s="185" t="s">
        <v>122</v>
      </c>
      <c r="D598" s="185" t="s">
        <v>951</v>
      </c>
      <c r="E598" s="185" t="s">
        <v>946</v>
      </c>
      <c r="F598" s="185">
        <v>6204430000</v>
      </c>
      <c r="G598" s="185" t="s">
        <v>131</v>
      </c>
      <c r="H598" s="185" t="s">
        <v>92</v>
      </c>
      <c r="I598" s="185">
        <v>5</v>
      </c>
      <c r="J598" s="141">
        <f t="shared" si="54"/>
        <v>25.770000000000003</v>
      </c>
      <c r="K598" s="141">
        <f t="shared" si="55"/>
        <v>128.85</v>
      </c>
      <c r="L598" s="200">
        <f t="shared" si="56"/>
        <v>0.89988358556461001</v>
      </c>
      <c r="M598" s="141">
        <f t="shared" si="57"/>
        <v>2.58</v>
      </c>
      <c r="N598" s="141">
        <f t="shared" si="58"/>
        <v>12.9</v>
      </c>
      <c r="O598" s="140" t="s">
        <v>194</v>
      </c>
      <c r="P598" s="185" t="s">
        <v>108</v>
      </c>
      <c r="Q598" s="260">
        <f t="shared" si="59"/>
        <v>5.7</v>
      </c>
      <c r="R598" s="247">
        <v>6</v>
      </c>
      <c r="S598" s="242">
        <v>22.6</v>
      </c>
      <c r="T598">
        <v>0</v>
      </c>
    </row>
    <row r="599" spans="1:20" ht="63.75" thickBot="1" x14ac:dyDescent="0.3">
      <c r="A599" s="137">
        <v>581</v>
      </c>
      <c r="B599" s="185" t="s">
        <v>799</v>
      </c>
      <c r="C599" s="185" t="s">
        <v>122</v>
      </c>
      <c r="D599" s="185" t="s">
        <v>433</v>
      </c>
      <c r="E599" s="185" t="s">
        <v>940</v>
      </c>
      <c r="F599" s="185">
        <v>6204430000</v>
      </c>
      <c r="G599" s="185" t="s">
        <v>132</v>
      </c>
      <c r="H599" s="185" t="s">
        <v>92</v>
      </c>
      <c r="I599" s="185">
        <v>8</v>
      </c>
      <c r="J599" s="141">
        <f t="shared" si="54"/>
        <v>6.62</v>
      </c>
      <c r="K599" s="141">
        <f t="shared" si="55"/>
        <v>52.96</v>
      </c>
      <c r="L599" s="200">
        <f t="shared" si="56"/>
        <v>0.90030211480362543</v>
      </c>
      <c r="M599" s="141">
        <f t="shared" si="57"/>
        <v>0.66</v>
      </c>
      <c r="N599" s="141">
        <f t="shared" si="58"/>
        <v>5.28</v>
      </c>
      <c r="O599" s="140" t="s">
        <v>194</v>
      </c>
      <c r="P599" s="185" t="s">
        <v>108</v>
      </c>
      <c r="Q599" s="260">
        <f t="shared" si="59"/>
        <v>1.9</v>
      </c>
      <c r="R599" s="247">
        <v>2</v>
      </c>
      <c r="S599" s="243">
        <v>27.87</v>
      </c>
      <c r="T599">
        <v>0</v>
      </c>
    </row>
    <row r="600" spans="1:20" ht="48" thickBot="1" x14ac:dyDescent="0.3">
      <c r="A600" s="137">
        <v>582</v>
      </c>
      <c r="B600" s="185" t="s">
        <v>800</v>
      </c>
      <c r="C600" s="185" t="s">
        <v>122</v>
      </c>
      <c r="D600" s="185" t="s">
        <v>433</v>
      </c>
      <c r="E600" s="185" t="s">
        <v>940</v>
      </c>
      <c r="F600" s="185">
        <v>6204440000</v>
      </c>
      <c r="G600" s="185" t="s">
        <v>132</v>
      </c>
      <c r="H600" s="185" t="s">
        <v>92</v>
      </c>
      <c r="I600" s="185">
        <v>1</v>
      </c>
      <c r="J600" s="141">
        <f t="shared" si="54"/>
        <v>13.15</v>
      </c>
      <c r="K600" s="141">
        <f t="shared" si="55"/>
        <v>13.15</v>
      </c>
      <c r="L600" s="200">
        <f t="shared" si="56"/>
        <v>0.89961977186311781</v>
      </c>
      <c r="M600" s="141">
        <f t="shared" si="57"/>
        <v>1.32</v>
      </c>
      <c r="N600" s="141">
        <f t="shared" si="58"/>
        <v>1.32</v>
      </c>
      <c r="O600" s="140" t="s">
        <v>194</v>
      </c>
      <c r="P600" s="185" t="s">
        <v>108</v>
      </c>
      <c r="Q600" s="260">
        <f t="shared" si="59"/>
        <v>0.48</v>
      </c>
      <c r="R600" s="247">
        <v>0.5</v>
      </c>
      <c r="S600" s="242">
        <v>27.39</v>
      </c>
      <c r="T600">
        <v>0</v>
      </c>
    </row>
    <row r="601" spans="1:20" ht="79.5" thickBot="1" x14ac:dyDescent="0.3">
      <c r="A601" s="137">
        <v>583</v>
      </c>
      <c r="B601" s="185" t="s">
        <v>801</v>
      </c>
      <c r="C601" s="185" t="s">
        <v>122</v>
      </c>
      <c r="D601" s="185" t="s">
        <v>951</v>
      </c>
      <c r="E601" s="185" t="s">
        <v>946</v>
      </c>
      <c r="F601" s="185">
        <v>6204440000</v>
      </c>
      <c r="G601" s="185" t="s">
        <v>131</v>
      </c>
      <c r="H601" s="185" t="s">
        <v>92</v>
      </c>
      <c r="I601" s="185">
        <v>13</v>
      </c>
      <c r="J601" s="141">
        <f t="shared" si="54"/>
        <v>4.18</v>
      </c>
      <c r="K601" s="141">
        <f t="shared" si="55"/>
        <v>54.34</v>
      </c>
      <c r="L601" s="200">
        <f t="shared" si="56"/>
        <v>0.8995215311004785</v>
      </c>
      <c r="M601" s="141">
        <f t="shared" si="57"/>
        <v>0.42</v>
      </c>
      <c r="N601" s="141">
        <f t="shared" si="58"/>
        <v>5.46</v>
      </c>
      <c r="O601" s="140" t="s">
        <v>194</v>
      </c>
      <c r="P601" s="185" t="s">
        <v>108</v>
      </c>
      <c r="Q601" s="260">
        <f t="shared" si="59"/>
        <v>2.38</v>
      </c>
      <c r="R601" s="247">
        <v>2.5</v>
      </c>
      <c r="S601" s="243">
        <v>22.82</v>
      </c>
      <c r="T601">
        <v>0</v>
      </c>
    </row>
    <row r="602" spans="1:20" ht="79.5" thickBot="1" x14ac:dyDescent="0.3">
      <c r="A602" s="137">
        <v>584</v>
      </c>
      <c r="B602" s="185" t="s">
        <v>802</v>
      </c>
      <c r="C602" s="185" t="s">
        <v>122</v>
      </c>
      <c r="D602" s="185" t="s">
        <v>433</v>
      </c>
      <c r="E602" s="185" t="s">
        <v>940</v>
      </c>
      <c r="F602" s="185">
        <v>6204440000</v>
      </c>
      <c r="G602" s="185" t="s">
        <v>132</v>
      </c>
      <c r="H602" s="185" t="s">
        <v>92</v>
      </c>
      <c r="I602" s="185">
        <v>3</v>
      </c>
      <c r="J602" s="141">
        <f t="shared" si="54"/>
        <v>8.68</v>
      </c>
      <c r="K602" s="141">
        <f t="shared" si="55"/>
        <v>26.04</v>
      </c>
      <c r="L602" s="200">
        <f t="shared" si="56"/>
        <v>0.89976958525345618</v>
      </c>
      <c r="M602" s="141">
        <f t="shared" si="57"/>
        <v>0.87</v>
      </c>
      <c r="N602" s="141">
        <f t="shared" si="58"/>
        <v>2.61</v>
      </c>
      <c r="O602" s="140" t="s">
        <v>194</v>
      </c>
      <c r="P602" s="185" t="s">
        <v>108</v>
      </c>
      <c r="Q602" s="260">
        <f t="shared" si="59"/>
        <v>0.95</v>
      </c>
      <c r="R602" s="247">
        <v>1</v>
      </c>
      <c r="S602" s="242">
        <v>27.39</v>
      </c>
      <c r="T602">
        <v>0</v>
      </c>
    </row>
    <row r="603" spans="1:20" ht="79.5" thickBot="1" x14ac:dyDescent="0.3">
      <c r="A603" s="137">
        <v>585</v>
      </c>
      <c r="B603" s="185" t="s">
        <v>803</v>
      </c>
      <c r="C603" s="185" t="s">
        <v>122</v>
      </c>
      <c r="D603" s="185" t="s">
        <v>951</v>
      </c>
      <c r="E603" s="185" t="s">
        <v>946</v>
      </c>
      <c r="F603" s="185">
        <v>6204440000</v>
      </c>
      <c r="G603" s="185" t="s">
        <v>131</v>
      </c>
      <c r="H603" s="185" t="s">
        <v>92</v>
      </c>
      <c r="I603" s="185">
        <v>9</v>
      </c>
      <c r="J603" s="141">
        <f t="shared" si="54"/>
        <v>7.2299999999999995</v>
      </c>
      <c r="K603" s="141">
        <f t="shared" si="55"/>
        <v>65.069999999999993</v>
      </c>
      <c r="L603" s="200">
        <f t="shared" si="56"/>
        <v>0.90041493775933612</v>
      </c>
      <c r="M603" s="141">
        <f t="shared" si="57"/>
        <v>0.72</v>
      </c>
      <c r="N603" s="141">
        <f t="shared" si="58"/>
        <v>6.48</v>
      </c>
      <c r="O603" s="140" t="s">
        <v>194</v>
      </c>
      <c r="P603" s="185" t="s">
        <v>108</v>
      </c>
      <c r="Q603" s="260">
        <f t="shared" si="59"/>
        <v>2.85</v>
      </c>
      <c r="R603" s="247">
        <v>3</v>
      </c>
      <c r="S603" s="243">
        <v>22.82</v>
      </c>
      <c r="T603">
        <v>0</v>
      </c>
    </row>
    <row r="604" spans="1:20" ht="63.75" thickBot="1" x14ac:dyDescent="0.3">
      <c r="A604" s="137">
        <v>586</v>
      </c>
      <c r="B604" s="185" t="s">
        <v>804</v>
      </c>
      <c r="C604" s="185" t="s">
        <v>122</v>
      </c>
      <c r="D604" s="185" t="s">
        <v>951</v>
      </c>
      <c r="E604" s="185" t="s">
        <v>946</v>
      </c>
      <c r="F604" s="185">
        <v>6204440000</v>
      </c>
      <c r="G604" s="185" t="s">
        <v>131</v>
      </c>
      <c r="H604" s="185" t="s">
        <v>92</v>
      </c>
      <c r="I604" s="185">
        <v>5</v>
      </c>
      <c r="J604" s="141">
        <f t="shared" si="54"/>
        <v>6.5299999999999994</v>
      </c>
      <c r="K604" s="141">
        <f t="shared" si="55"/>
        <v>32.65</v>
      </c>
      <c r="L604" s="200">
        <f t="shared" si="56"/>
        <v>0.90045941807044405</v>
      </c>
      <c r="M604" s="141">
        <f t="shared" si="57"/>
        <v>0.65</v>
      </c>
      <c r="N604" s="141">
        <f t="shared" si="58"/>
        <v>3.25</v>
      </c>
      <c r="O604" s="140" t="s">
        <v>194</v>
      </c>
      <c r="P604" s="185" t="s">
        <v>108</v>
      </c>
      <c r="Q604" s="260">
        <f t="shared" si="59"/>
        <v>1.43</v>
      </c>
      <c r="R604" s="247">
        <v>1.5</v>
      </c>
      <c r="S604" s="242">
        <v>22.82</v>
      </c>
      <c r="T604">
        <v>0</v>
      </c>
    </row>
    <row r="605" spans="1:20" ht="63.75" thickBot="1" x14ac:dyDescent="0.3">
      <c r="A605" s="137">
        <v>587</v>
      </c>
      <c r="B605" s="185" t="s">
        <v>759</v>
      </c>
      <c r="C605" s="185" t="s">
        <v>122</v>
      </c>
      <c r="D605" s="185" t="s">
        <v>951</v>
      </c>
      <c r="E605" s="185" t="s">
        <v>946</v>
      </c>
      <c r="F605" s="185">
        <v>6204440000</v>
      </c>
      <c r="G605" s="185" t="s">
        <v>131</v>
      </c>
      <c r="H605" s="185" t="s">
        <v>92</v>
      </c>
      <c r="I605" s="185">
        <v>6</v>
      </c>
      <c r="J605" s="141">
        <f t="shared" si="54"/>
        <v>5.4399999999999995</v>
      </c>
      <c r="K605" s="141">
        <f t="shared" si="55"/>
        <v>32.64</v>
      </c>
      <c r="L605" s="200">
        <f t="shared" si="56"/>
        <v>0.90073529411764708</v>
      </c>
      <c r="M605" s="141">
        <f t="shared" si="57"/>
        <v>0.54</v>
      </c>
      <c r="N605" s="141">
        <f t="shared" si="58"/>
        <v>3.24</v>
      </c>
      <c r="O605" s="140" t="s">
        <v>194</v>
      </c>
      <c r="P605" s="185" t="s">
        <v>108</v>
      </c>
      <c r="Q605" s="260">
        <f t="shared" si="59"/>
        <v>1.43</v>
      </c>
      <c r="R605" s="247">
        <v>1.5</v>
      </c>
      <c r="S605" s="243">
        <v>22.82</v>
      </c>
      <c r="T605">
        <v>0</v>
      </c>
    </row>
    <row r="606" spans="1:20" ht="63.75" thickBot="1" x14ac:dyDescent="0.3">
      <c r="A606" s="137">
        <v>588</v>
      </c>
      <c r="B606" s="185" t="s">
        <v>805</v>
      </c>
      <c r="C606" s="185" t="s">
        <v>122</v>
      </c>
      <c r="D606" s="185" t="s">
        <v>949</v>
      </c>
      <c r="E606" s="185" t="s">
        <v>946</v>
      </c>
      <c r="F606" s="185">
        <v>6204440000</v>
      </c>
      <c r="G606" s="185" t="s">
        <v>131</v>
      </c>
      <c r="H606" s="185" t="s">
        <v>92</v>
      </c>
      <c r="I606" s="185">
        <v>5</v>
      </c>
      <c r="J606" s="141">
        <f t="shared" si="54"/>
        <v>6.5299999999999994</v>
      </c>
      <c r="K606" s="141">
        <f t="shared" si="55"/>
        <v>32.65</v>
      </c>
      <c r="L606" s="200">
        <f t="shared" si="56"/>
        <v>0.90045941807044405</v>
      </c>
      <c r="M606" s="141">
        <f t="shared" si="57"/>
        <v>0.65</v>
      </c>
      <c r="N606" s="141">
        <f t="shared" si="58"/>
        <v>3.25</v>
      </c>
      <c r="O606" s="140" t="s">
        <v>194</v>
      </c>
      <c r="P606" s="185" t="s">
        <v>108</v>
      </c>
      <c r="Q606" s="260">
        <f t="shared" si="59"/>
        <v>1.43</v>
      </c>
      <c r="R606" s="247">
        <v>1.5</v>
      </c>
      <c r="S606" s="242">
        <v>22.82</v>
      </c>
      <c r="T606">
        <v>0</v>
      </c>
    </row>
    <row r="607" spans="1:20" ht="63.75" thickBot="1" x14ac:dyDescent="0.3">
      <c r="A607" s="137">
        <v>589</v>
      </c>
      <c r="B607" s="185" t="s">
        <v>805</v>
      </c>
      <c r="C607" s="185" t="s">
        <v>122</v>
      </c>
      <c r="D607" s="185" t="s">
        <v>949</v>
      </c>
      <c r="E607" s="185" t="s">
        <v>946</v>
      </c>
      <c r="F607" s="185">
        <v>6204440000</v>
      </c>
      <c r="G607" s="185" t="s">
        <v>131</v>
      </c>
      <c r="H607" s="185" t="s">
        <v>92</v>
      </c>
      <c r="I607" s="185">
        <v>42</v>
      </c>
      <c r="J607" s="141">
        <f t="shared" si="54"/>
        <v>5.12</v>
      </c>
      <c r="K607" s="141">
        <f t="shared" si="55"/>
        <v>215.04</v>
      </c>
      <c r="L607" s="200">
        <f t="shared" si="56"/>
        <v>0.900390625</v>
      </c>
      <c r="M607" s="141">
        <f t="shared" si="57"/>
        <v>0.51</v>
      </c>
      <c r="N607" s="141">
        <f t="shared" si="58"/>
        <v>21.42</v>
      </c>
      <c r="O607" s="140" t="s">
        <v>194</v>
      </c>
      <c r="P607" s="185">
        <v>1</v>
      </c>
      <c r="Q607" s="260">
        <f t="shared" si="59"/>
        <v>9.41</v>
      </c>
      <c r="R607" s="247">
        <v>9.9</v>
      </c>
      <c r="S607" s="243">
        <v>22.82</v>
      </c>
      <c r="T607">
        <v>0</v>
      </c>
    </row>
    <row r="608" spans="1:20" ht="63.75" thickBot="1" x14ac:dyDescent="0.3">
      <c r="A608" s="137">
        <v>590</v>
      </c>
      <c r="B608" s="185" t="s">
        <v>806</v>
      </c>
      <c r="C608" s="185" t="s">
        <v>122</v>
      </c>
      <c r="D608" s="185" t="s">
        <v>949</v>
      </c>
      <c r="E608" s="185" t="s">
        <v>946</v>
      </c>
      <c r="F608" s="185">
        <v>6204440000</v>
      </c>
      <c r="G608" s="185" t="s">
        <v>131</v>
      </c>
      <c r="H608" s="185" t="s">
        <v>92</v>
      </c>
      <c r="I608" s="185">
        <v>1</v>
      </c>
      <c r="J608" s="141">
        <f t="shared" si="54"/>
        <v>10.959999999999999</v>
      </c>
      <c r="K608" s="141">
        <f t="shared" si="55"/>
        <v>10.96</v>
      </c>
      <c r="L608" s="200">
        <f t="shared" si="56"/>
        <v>0.89963503649635035</v>
      </c>
      <c r="M608" s="141">
        <f t="shared" si="57"/>
        <v>1.1000000000000001</v>
      </c>
      <c r="N608" s="141">
        <f t="shared" si="58"/>
        <v>1.1000000000000001</v>
      </c>
      <c r="O608" s="140" t="s">
        <v>194</v>
      </c>
      <c r="P608" s="185" t="s">
        <v>108</v>
      </c>
      <c r="Q608" s="260">
        <f t="shared" si="59"/>
        <v>0.48</v>
      </c>
      <c r="R608" s="247">
        <v>0.5</v>
      </c>
      <c r="S608" s="242">
        <v>22.82</v>
      </c>
      <c r="T608">
        <v>0</v>
      </c>
    </row>
    <row r="609" spans="1:20" ht="63.75" thickBot="1" x14ac:dyDescent="0.3">
      <c r="A609" s="137">
        <v>591</v>
      </c>
      <c r="B609" s="185" t="s">
        <v>807</v>
      </c>
      <c r="C609" s="185" t="s">
        <v>122</v>
      </c>
      <c r="D609" s="185" t="s">
        <v>949</v>
      </c>
      <c r="E609" s="185" t="s">
        <v>946</v>
      </c>
      <c r="F609" s="185">
        <v>6204440000</v>
      </c>
      <c r="G609" s="185" t="s">
        <v>131</v>
      </c>
      <c r="H609" s="185" t="s">
        <v>92</v>
      </c>
      <c r="I609" s="185">
        <v>4</v>
      </c>
      <c r="J609" s="141">
        <f t="shared" si="54"/>
        <v>5.42</v>
      </c>
      <c r="K609" s="141">
        <f t="shared" si="55"/>
        <v>21.68</v>
      </c>
      <c r="L609" s="200">
        <f t="shared" si="56"/>
        <v>0.90036900369003692</v>
      </c>
      <c r="M609" s="141">
        <f t="shared" si="57"/>
        <v>0.54</v>
      </c>
      <c r="N609" s="141">
        <f t="shared" si="58"/>
        <v>2.16</v>
      </c>
      <c r="O609" s="140" t="s">
        <v>194</v>
      </c>
      <c r="P609" s="185" t="s">
        <v>108</v>
      </c>
      <c r="Q609" s="260">
        <f t="shared" si="59"/>
        <v>0.95</v>
      </c>
      <c r="R609" s="247">
        <v>1</v>
      </c>
      <c r="S609" s="243">
        <v>22.82</v>
      </c>
      <c r="T609">
        <v>0</v>
      </c>
    </row>
    <row r="610" spans="1:20" ht="63.75" thickBot="1" x14ac:dyDescent="0.3">
      <c r="A610" s="137">
        <v>592</v>
      </c>
      <c r="B610" s="185" t="s">
        <v>808</v>
      </c>
      <c r="C610" s="185" t="s">
        <v>122</v>
      </c>
      <c r="D610" s="185" t="s">
        <v>949</v>
      </c>
      <c r="E610" s="185" t="s">
        <v>946</v>
      </c>
      <c r="F610" s="185">
        <v>6204440000</v>
      </c>
      <c r="G610" s="185" t="s">
        <v>131</v>
      </c>
      <c r="H610" s="185" t="s">
        <v>92</v>
      </c>
      <c r="I610" s="185">
        <v>4</v>
      </c>
      <c r="J610" s="141">
        <f t="shared" si="54"/>
        <v>10.84</v>
      </c>
      <c r="K610" s="141">
        <f t="shared" si="55"/>
        <v>43.36</v>
      </c>
      <c r="L610" s="200">
        <f t="shared" si="56"/>
        <v>0.90036900369003692</v>
      </c>
      <c r="M610" s="141">
        <f t="shared" si="57"/>
        <v>1.08</v>
      </c>
      <c r="N610" s="141">
        <f t="shared" si="58"/>
        <v>4.32</v>
      </c>
      <c r="O610" s="140" t="s">
        <v>194</v>
      </c>
      <c r="P610" s="185" t="s">
        <v>108</v>
      </c>
      <c r="Q610" s="260">
        <f t="shared" si="59"/>
        <v>1.9</v>
      </c>
      <c r="R610" s="247">
        <v>2</v>
      </c>
      <c r="S610" s="242">
        <v>22.82</v>
      </c>
      <c r="T610">
        <v>0</v>
      </c>
    </row>
    <row r="611" spans="1:20" ht="48" thickBot="1" x14ac:dyDescent="0.3">
      <c r="A611" s="137">
        <v>593</v>
      </c>
      <c r="B611" s="185" t="s">
        <v>809</v>
      </c>
      <c r="C611" s="185" t="s">
        <v>122</v>
      </c>
      <c r="D611" s="185" t="s">
        <v>433</v>
      </c>
      <c r="E611" s="185" t="s">
        <v>940</v>
      </c>
      <c r="F611" s="185">
        <v>6204440000</v>
      </c>
      <c r="G611" s="185" t="s">
        <v>132</v>
      </c>
      <c r="H611" s="185" t="s">
        <v>92</v>
      </c>
      <c r="I611" s="185">
        <v>1</v>
      </c>
      <c r="J611" s="141">
        <f t="shared" si="54"/>
        <v>13.15</v>
      </c>
      <c r="K611" s="141">
        <f t="shared" si="55"/>
        <v>13.15</v>
      </c>
      <c r="L611" s="200">
        <f t="shared" si="56"/>
        <v>0.89961977186311781</v>
      </c>
      <c r="M611" s="141">
        <f t="shared" si="57"/>
        <v>1.32</v>
      </c>
      <c r="N611" s="141">
        <f t="shared" si="58"/>
        <v>1.32</v>
      </c>
      <c r="O611" s="140" t="s">
        <v>194</v>
      </c>
      <c r="P611" s="185" t="s">
        <v>108</v>
      </c>
      <c r="Q611" s="260">
        <f t="shared" si="59"/>
        <v>0.48</v>
      </c>
      <c r="R611" s="247">
        <v>0.5</v>
      </c>
      <c r="S611" s="243">
        <v>27.39</v>
      </c>
      <c r="T611">
        <v>0</v>
      </c>
    </row>
    <row r="612" spans="1:20" ht="79.5" thickBot="1" x14ac:dyDescent="0.3">
      <c r="A612" s="137">
        <v>594</v>
      </c>
      <c r="B612" s="185" t="s">
        <v>803</v>
      </c>
      <c r="C612" s="185" t="s">
        <v>122</v>
      </c>
      <c r="D612" s="185" t="s">
        <v>949</v>
      </c>
      <c r="E612" s="185" t="s">
        <v>946</v>
      </c>
      <c r="F612" s="185">
        <v>6204440000</v>
      </c>
      <c r="G612" s="185" t="s">
        <v>131</v>
      </c>
      <c r="H612" s="185" t="s">
        <v>92</v>
      </c>
      <c r="I612" s="185">
        <v>5</v>
      </c>
      <c r="J612" s="141">
        <f t="shared" si="54"/>
        <v>6.5299999999999994</v>
      </c>
      <c r="K612" s="141">
        <f t="shared" si="55"/>
        <v>32.65</v>
      </c>
      <c r="L612" s="200">
        <f t="shared" si="56"/>
        <v>0.90045941807044405</v>
      </c>
      <c r="M612" s="141">
        <f t="shared" si="57"/>
        <v>0.65</v>
      </c>
      <c r="N612" s="141">
        <f t="shared" si="58"/>
        <v>3.25</v>
      </c>
      <c r="O612" s="140" t="s">
        <v>194</v>
      </c>
      <c r="P612" s="185" t="s">
        <v>108</v>
      </c>
      <c r="Q612" s="260">
        <f t="shared" si="59"/>
        <v>1.43</v>
      </c>
      <c r="R612" s="247">
        <v>1.5</v>
      </c>
      <c r="S612" s="242">
        <v>22.82</v>
      </c>
      <c r="T612">
        <v>0</v>
      </c>
    </row>
    <row r="613" spans="1:20" ht="79.5" thickBot="1" x14ac:dyDescent="0.3">
      <c r="A613" s="137">
        <v>595</v>
      </c>
      <c r="B613" s="185" t="s">
        <v>803</v>
      </c>
      <c r="C613" s="185" t="s">
        <v>122</v>
      </c>
      <c r="D613" s="185" t="s">
        <v>949</v>
      </c>
      <c r="E613" s="185" t="s">
        <v>946</v>
      </c>
      <c r="F613" s="185">
        <v>6204440000</v>
      </c>
      <c r="G613" s="185" t="s">
        <v>131</v>
      </c>
      <c r="H613" s="185" t="s">
        <v>92</v>
      </c>
      <c r="I613" s="185">
        <v>15</v>
      </c>
      <c r="J613" s="141">
        <f t="shared" si="54"/>
        <v>6.52</v>
      </c>
      <c r="K613" s="141">
        <f t="shared" si="55"/>
        <v>97.8</v>
      </c>
      <c r="L613" s="200">
        <f t="shared" si="56"/>
        <v>0.90030674846625769</v>
      </c>
      <c r="M613" s="141">
        <f t="shared" si="57"/>
        <v>0.65</v>
      </c>
      <c r="N613" s="141">
        <f t="shared" si="58"/>
        <v>9.75</v>
      </c>
      <c r="O613" s="140" t="s">
        <v>194</v>
      </c>
      <c r="P613" s="185" t="s">
        <v>108</v>
      </c>
      <c r="Q613" s="260">
        <f t="shared" si="59"/>
        <v>4.2799999999999994</v>
      </c>
      <c r="R613" s="247">
        <v>4.5</v>
      </c>
      <c r="S613" s="243">
        <v>22.82</v>
      </c>
      <c r="T613">
        <v>0</v>
      </c>
    </row>
    <row r="614" spans="1:20" ht="79.5" thickBot="1" x14ac:dyDescent="0.3">
      <c r="A614" s="137">
        <v>596</v>
      </c>
      <c r="B614" s="185" t="s">
        <v>810</v>
      </c>
      <c r="C614" s="185" t="s">
        <v>122</v>
      </c>
      <c r="D614" s="185" t="s">
        <v>949</v>
      </c>
      <c r="E614" s="185" t="s">
        <v>946</v>
      </c>
      <c r="F614" s="185">
        <v>6204440000</v>
      </c>
      <c r="G614" s="185" t="s">
        <v>131</v>
      </c>
      <c r="H614" s="185" t="s">
        <v>92</v>
      </c>
      <c r="I614" s="185">
        <v>3</v>
      </c>
      <c r="J614" s="141">
        <f t="shared" si="54"/>
        <v>10.879999999999999</v>
      </c>
      <c r="K614" s="141">
        <f t="shared" si="55"/>
        <v>32.64</v>
      </c>
      <c r="L614" s="200">
        <f t="shared" si="56"/>
        <v>0.8998161764705882</v>
      </c>
      <c r="M614" s="141">
        <f t="shared" si="57"/>
        <v>1.0900000000000001</v>
      </c>
      <c r="N614" s="141">
        <f t="shared" si="58"/>
        <v>3.27</v>
      </c>
      <c r="O614" s="140" t="s">
        <v>194</v>
      </c>
      <c r="P614" s="185" t="s">
        <v>108</v>
      </c>
      <c r="Q614" s="260">
        <f t="shared" si="59"/>
        <v>1.43</v>
      </c>
      <c r="R614" s="247">
        <v>1.5</v>
      </c>
      <c r="S614" s="242">
        <v>22.82</v>
      </c>
      <c r="T614">
        <v>0</v>
      </c>
    </row>
    <row r="615" spans="1:20" ht="79.5" thickBot="1" x14ac:dyDescent="0.3">
      <c r="A615" s="137">
        <v>597</v>
      </c>
      <c r="B615" s="185" t="s">
        <v>810</v>
      </c>
      <c r="C615" s="185" t="s">
        <v>122</v>
      </c>
      <c r="D615" s="185" t="s">
        <v>433</v>
      </c>
      <c r="E615" s="185" t="s">
        <v>946</v>
      </c>
      <c r="F615" s="185">
        <v>6204440000</v>
      </c>
      <c r="G615" s="185" t="s">
        <v>131</v>
      </c>
      <c r="H615" s="185" t="s">
        <v>92</v>
      </c>
      <c r="I615" s="185">
        <v>3</v>
      </c>
      <c r="J615" s="141">
        <f t="shared" si="54"/>
        <v>7.2299999999999995</v>
      </c>
      <c r="K615" s="141">
        <f t="shared" si="55"/>
        <v>21.69</v>
      </c>
      <c r="L615" s="200">
        <f t="shared" si="56"/>
        <v>0.90041493775933612</v>
      </c>
      <c r="M615" s="141">
        <f t="shared" si="57"/>
        <v>0.72</v>
      </c>
      <c r="N615" s="141">
        <f t="shared" si="58"/>
        <v>2.16</v>
      </c>
      <c r="O615" s="140" t="s">
        <v>194</v>
      </c>
      <c r="P615" s="185" t="s">
        <v>108</v>
      </c>
      <c r="Q615" s="260">
        <f t="shared" si="59"/>
        <v>0.95</v>
      </c>
      <c r="R615" s="247">
        <v>1</v>
      </c>
      <c r="S615" s="243">
        <v>22.82</v>
      </c>
      <c r="T615">
        <v>0</v>
      </c>
    </row>
    <row r="616" spans="1:20" ht="48" thickBot="1" x14ac:dyDescent="0.3">
      <c r="A616" s="137">
        <v>598</v>
      </c>
      <c r="B616" s="185" t="s">
        <v>811</v>
      </c>
      <c r="C616" s="185" t="s">
        <v>122</v>
      </c>
      <c r="D616" s="185" t="s">
        <v>433</v>
      </c>
      <c r="E616" s="185" t="s">
        <v>940</v>
      </c>
      <c r="F616" s="185">
        <v>6204440000</v>
      </c>
      <c r="G616" s="185" t="s">
        <v>132</v>
      </c>
      <c r="H616" s="185" t="s">
        <v>92</v>
      </c>
      <c r="I616" s="185">
        <v>6</v>
      </c>
      <c r="J616" s="141">
        <f t="shared" si="54"/>
        <v>13.02</v>
      </c>
      <c r="K616" s="141">
        <f t="shared" si="55"/>
        <v>78.12</v>
      </c>
      <c r="L616" s="200">
        <f t="shared" si="56"/>
        <v>0.90015360983102921</v>
      </c>
      <c r="M616" s="141">
        <f t="shared" si="57"/>
        <v>1.3</v>
      </c>
      <c r="N616" s="141">
        <f t="shared" si="58"/>
        <v>7.8</v>
      </c>
      <c r="O616" s="140" t="s">
        <v>194</v>
      </c>
      <c r="P616" s="185" t="s">
        <v>108</v>
      </c>
      <c r="Q616" s="260">
        <f t="shared" si="59"/>
        <v>2.85</v>
      </c>
      <c r="R616" s="247">
        <v>3</v>
      </c>
      <c r="S616" s="242">
        <v>27.39</v>
      </c>
      <c r="T616">
        <v>0</v>
      </c>
    </row>
    <row r="617" spans="1:20" ht="63.75" thickBot="1" x14ac:dyDescent="0.3">
      <c r="A617" s="137">
        <v>599</v>
      </c>
      <c r="B617" s="185" t="s">
        <v>812</v>
      </c>
      <c r="C617" s="185" t="s">
        <v>122</v>
      </c>
      <c r="D617" s="185" t="s">
        <v>433</v>
      </c>
      <c r="E617" s="185" t="s">
        <v>946</v>
      </c>
      <c r="F617" s="185">
        <v>6204440000</v>
      </c>
      <c r="G617" s="185" t="s">
        <v>131</v>
      </c>
      <c r="H617" s="185" t="s">
        <v>92</v>
      </c>
      <c r="I617" s="185">
        <v>5</v>
      </c>
      <c r="J617" s="141">
        <f t="shared" si="54"/>
        <v>6.5299999999999994</v>
      </c>
      <c r="K617" s="141">
        <f t="shared" si="55"/>
        <v>32.65</v>
      </c>
      <c r="L617" s="200">
        <f t="shared" si="56"/>
        <v>0.90045941807044405</v>
      </c>
      <c r="M617" s="141">
        <f t="shared" si="57"/>
        <v>0.65</v>
      </c>
      <c r="N617" s="141">
        <f t="shared" si="58"/>
        <v>3.25</v>
      </c>
      <c r="O617" s="140" t="s">
        <v>194</v>
      </c>
      <c r="P617" s="185" t="s">
        <v>108</v>
      </c>
      <c r="Q617" s="260">
        <f t="shared" si="59"/>
        <v>1.43</v>
      </c>
      <c r="R617" s="247">
        <v>1.5</v>
      </c>
      <c r="S617" s="243">
        <v>22.82</v>
      </c>
      <c r="T617">
        <v>0</v>
      </c>
    </row>
    <row r="618" spans="1:20" ht="48" thickBot="1" x14ac:dyDescent="0.3">
      <c r="A618" s="137">
        <v>600</v>
      </c>
      <c r="B618" s="185" t="s">
        <v>809</v>
      </c>
      <c r="C618" s="185" t="s">
        <v>122</v>
      </c>
      <c r="D618" s="185" t="s">
        <v>945</v>
      </c>
      <c r="E618" s="185" t="s">
        <v>940</v>
      </c>
      <c r="F618" s="185">
        <v>6204440000</v>
      </c>
      <c r="G618" s="185" t="s">
        <v>132</v>
      </c>
      <c r="H618" s="185" t="s">
        <v>92</v>
      </c>
      <c r="I618" s="185">
        <v>1</v>
      </c>
      <c r="J618" s="141">
        <f t="shared" si="54"/>
        <v>13.15</v>
      </c>
      <c r="K618" s="141">
        <f t="shared" si="55"/>
        <v>13.15</v>
      </c>
      <c r="L618" s="200">
        <f t="shared" si="56"/>
        <v>0.89961977186311781</v>
      </c>
      <c r="M618" s="141">
        <f t="shared" si="57"/>
        <v>1.32</v>
      </c>
      <c r="N618" s="141">
        <f t="shared" si="58"/>
        <v>1.32</v>
      </c>
      <c r="O618" s="140" t="s">
        <v>194</v>
      </c>
      <c r="P618" s="185" t="s">
        <v>108</v>
      </c>
      <c r="Q618" s="260">
        <f t="shared" si="59"/>
        <v>0.48</v>
      </c>
      <c r="R618" s="247">
        <v>0.5</v>
      </c>
      <c r="S618" s="242">
        <v>27.39</v>
      </c>
      <c r="T618">
        <v>0</v>
      </c>
    </row>
    <row r="619" spans="1:20" ht="48" thickBot="1" x14ac:dyDescent="0.3">
      <c r="A619" s="137">
        <v>601</v>
      </c>
      <c r="B619" s="185" t="s">
        <v>813</v>
      </c>
      <c r="C619" s="185" t="s">
        <v>122</v>
      </c>
      <c r="D619" s="185" t="s">
        <v>945</v>
      </c>
      <c r="E619" s="185" t="s">
        <v>940</v>
      </c>
      <c r="F619" s="185">
        <v>6204499000</v>
      </c>
      <c r="G619" s="185" t="s">
        <v>132</v>
      </c>
      <c r="H619" s="185" t="s">
        <v>92</v>
      </c>
      <c r="I619" s="185">
        <v>16</v>
      </c>
      <c r="J619" s="141">
        <f t="shared" si="54"/>
        <v>14.26</v>
      </c>
      <c r="K619" s="141">
        <f t="shared" si="55"/>
        <v>228.16</v>
      </c>
      <c r="L619" s="200">
        <f t="shared" si="56"/>
        <v>0.89971949509116411</v>
      </c>
      <c r="M619" s="141">
        <f t="shared" si="57"/>
        <v>1.43</v>
      </c>
      <c r="N619" s="141">
        <f t="shared" si="58"/>
        <v>22.88</v>
      </c>
      <c r="O619" s="140" t="s">
        <v>194</v>
      </c>
      <c r="P619" s="185" t="s">
        <v>108</v>
      </c>
      <c r="Q619" s="260">
        <f t="shared" si="59"/>
        <v>3.8</v>
      </c>
      <c r="R619" s="247">
        <v>4</v>
      </c>
      <c r="S619" s="243">
        <v>60.02</v>
      </c>
      <c r="T619">
        <v>0</v>
      </c>
    </row>
    <row r="620" spans="1:20" ht="48" thickBot="1" x14ac:dyDescent="0.3">
      <c r="A620" s="137">
        <v>602</v>
      </c>
      <c r="B620" s="185" t="s">
        <v>813</v>
      </c>
      <c r="C620" s="185" t="s">
        <v>122</v>
      </c>
      <c r="D620" s="185" t="s">
        <v>945</v>
      </c>
      <c r="E620" s="185" t="s">
        <v>940</v>
      </c>
      <c r="F620" s="185">
        <v>6204499000</v>
      </c>
      <c r="G620" s="185" t="s">
        <v>132</v>
      </c>
      <c r="H620" s="185" t="s">
        <v>92</v>
      </c>
      <c r="I620" s="185">
        <v>79</v>
      </c>
      <c r="J620" s="141">
        <f t="shared" si="54"/>
        <v>19.71</v>
      </c>
      <c r="K620" s="141">
        <f t="shared" si="55"/>
        <v>1557.09</v>
      </c>
      <c r="L620" s="200">
        <f t="shared" si="56"/>
        <v>0.90005073566717408</v>
      </c>
      <c r="M620" s="141">
        <f t="shared" si="57"/>
        <v>1.97</v>
      </c>
      <c r="N620" s="141">
        <f t="shared" si="58"/>
        <v>155.63</v>
      </c>
      <c r="O620" s="140" t="s">
        <v>194</v>
      </c>
      <c r="P620" s="185">
        <v>1</v>
      </c>
      <c r="Q620" s="260">
        <f t="shared" si="59"/>
        <v>25.94</v>
      </c>
      <c r="R620" s="247">
        <v>27.3</v>
      </c>
      <c r="S620" s="242">
        <v>60.02</v>
      </c>
      <c r="T620">
        <v>0</v>
      </c>
    </row>
    <row r="621" spans="1:20" ht="63.75" thickBot="1" x14ac:dyDescent="0.3">
      <c r="A621" s="137">
        <v>603</v>
      </c>
      <c r="B621" s="185" t="s">
        <v>814</v>
      </c>
      <c r="C621" s="185" t="s">
        <v>122</v>
      </c>
      <c r="D621" s="185" t="s">
        <v>957</v>
      </c>
      <c r="E621" s="185" t="s">
        <v>957</v>
      </c>
      <c r="F621" s="185">
        <v>6204520000</v>
      </c>
      <c r="G621" s="185" t="s">
        <v>131</v>
      </c>
      <c r="H621" s="185" t="s">
        <v>92</v>
      </c>
      <c r="I621" s="185">
        <v>40</v>
      </c>
      <c r="J621" s="141">
        <f t="shared" si="54"/>
        <v>4.5199999999999996</v>
      </c>
      <c r="K621" s="141">
        <f t="shared" si="55"/>
        <v>180.8</v>
      </c>
      <c r="L621" s="200">
        <f t="shared" si="56"/>
        <v>0.90044247787610621</v>
      </c>
      <c r="M621" s="141">
        <f t="shared" si="57"/>
        <v>0.45</v>
      </c>
      <c r="N621" s="141">
        <f t="shared" si="58"/>
        <v>18</v>
      </c>
      <c r="O621" s="140" t="s">
        <v>194</v>
      </c>
      <c r="P621" s="185">
        <v>1</v>
      </c>
      <c r="Q621" s="260">
        <f t="shared" si="59"/>
        <v>9.5</v>
      </c>
      <c r="R621" s="247">
        <v>10</v>
      </c>
      <c r="S621" s="243">
        <v>19.02</v>
      </c>
      <c r="T621">
        <v>0</v>
      </c>
    </row>
    <row r="622" spans="1:20" ht="48" thickBot="1" x14ac:dyDescent="0.3">
      <c r="A622" s="137">
        <v>604</v>
      </c>
      <c r="B622" s="185" t="s">
        <v>815</v>
      </c>
      <c r="C622" s="185" t="s">
        <v>122</v>
      </c>
      <c r="D622" s="185" t="s">
        <v>447</v>
      </c>
      <c r="E622" s="185" t="s">
        <v>447</v>
      </c>
      <c r="F622" s="185">
        <v>6204520000</v>
      </c>
      <c r="G622" s="185" t="s">
        <v>132</v>
      </c>
      <c r="H622" s="185" t="s">
        <v>92</v>
      </c>
      <c r="I622" s="185">
        <v>9</v>
      </c>
      <c r="J622" s="141">
        <f t="shared" si="54"/>
        <v>3.82</v>
      </c>
      <c r="K622" s="141">
        <f t="shared" si="55"/>
        <v>34.380000000000003</v>
      </c>
      <c r="L622" s="200">
        <f t="shared" si="56"/>
        <v>0.90052356020942403</v>
      </c>
      <c r="M622" s="141">
        <f t="shared" si="57"/>
        <v>0.38</v>
      </c>
      <c r="N622" s="141">
        <f t="shared" si="58"/>
        <v>3.42</v>
      </c>
      <c r="O622" s="140" t="s">
        <v>194</v>
      </c>
      <c r="P622" s="185" t="s">
        <v>108</v>
      </c>
      <c r="Q622" s="260">
        <f t="shared" si="59"/>
        <v>1.43</v>
      </c>
      <c r="R622" s="247">
        <v>1.5</v>
      </c>
      <c r="S622" s="242">
        <v>24.02</v>
      </c>
      <c r="T622">
        <v>0</v>
      </c>
    </row>
    <row r="623" spans="1:20" ht="48" thickBot="1" x14ac:dyDescent="0.3">
      <c r="A623" s="137">
        <v>605</v>
      </c>
      <c r="B623" s="185" t="s">
        <v>815</v>
      </c>
      <c r="C623" s="185" t="s">
        <v>122</v>
      </c>
      <c r="D623" s="185" t="s">
        <v>447</v>
      </c>
      <c r="E623" s="185" t="s">
        <v>447</v>
      </c>
      <c r="F623" s="185">
        <v>6204520000</v>
      </c>
      <c r="G623" s="185" t="s">
        <v>132</v>
      </c>
      <c r="H623" s="185" t="s">
        <v>92</v>
      </c>
      <c r="I623" s="185">
        <v>4</v>
      </c>
      <c r="J623" s="141">
        <f t="shared" si="54"/>
        <v>5.71</v>
      </c>
      <c r="K623" s="141">
        <f t="shared" si="55"/>
        <v>22.84</v>
      </c>
      <c r="L623" s="200">
        <f t="shared" si="56"/>
        <v>0.90017513134851135</v>
      </c>
      <c r="M623" s="141">
        <f t="shared" si="57"/>
        <v>0.56999999999999995</v>
      </c>
      <c r="N623" s="141">
        <f t="shared" si="58"/>
        <v>2.2799999999999998</v>
      </c>
      <c r="O623" s="140" t="s">
        <v>194</v>
      </c>
      <c r="P623" s="185" t="s">
        <v>108</v>
      </c>
      <c r="Q623" s="260">
        <f t="shared" si="59"/>
        <v>0.95</v>
      </c>
      <c r="R623" s="247">
        <v>1</v>
      </c>
      <c r="S623" s="243">
        <v>24.02</v>
      </c>
      <c r="T623">
        <v>0</v>
      </c>
    </row>
    <row r="624" spans="1:20" ht="48" thickBot="1" x14ac:dyDescent="0.3">
      <c r="A624" s="137">
        <v>606</v>
      </c>
      <c r="B624" s="185" t="s">
        <v>815</v>
      </c>
      <c r="C624" s="185" t="s">
        <v>122</v>
      </c>
      <c r="D624" s="185" t="s">
        <v>447</v>
      </c>
      <c r="E624" s="185" t="s">
        <v>447</v>
      </c>
      <c r="F624" s="185">
        <v>6204520000</v>
      </c>
      <c r="G624" s="185" t="s">
        <v>132</v>
      </c>
      <c r="H624" s="185" t="s">
        <v>92</v>
      </c>
      <c r="I624" s="185">
        <v>9</v>
      </c>
      <c r="J624" s="141">
        <f t="shared" si="54"/>
        <v>7.6099999999999994</v>
      </c>
      <c r="K624" s="141">
        <f t="shared" si="55"/>
        <v>68.489999999999995</v>
      </c>
      <c r="L624" s="200">
        <f t="shared" si="56"/>
        <v>0.90013140604467801</v>
      </c>
      <c r="M624" s="141">
        <f t="shared" si="57"/>
        <v>0.76</v>
      </c>
      <c r="N624" s="141">
        <f t="shared" si="58"/>
        <v>6.84</v>
      </c>
      <c r="O624" s="140" t="s">
        <v>194</v>
      </c>
      <c r="P624" s="185" t="s">
        <v>108</v>
      </c>
      <c r="Q624" s="260">
        <f t="shared" si="59"/>
        <v>2.85</v>
      </c>
      <c r="R624" s="247">
        <v>3</v>
      </c>
      <c r="S624" s="242">
        <v>24.02</v>
      </c>
      <c r="T624">
        <v>0</v>
      </c>
    </row>
    <row r="625" spans="1:20" ht="48" thickBot="1" x14ac:dyDescent="0.3">
      <c r="A625" s="137">
        <v>607</v>
      </c>
      <c r="B625" s="185" t="s">
        <v>815</v>
      </c>
      <c r="C625" s="185" t="s">
        <v>122</v>
      </c>
      <c r="D625" s="185" t="s">
        <v>957</v>
      </c>
      <c r="E625" s="185" t="s">
        <v>957</v>
      </c>
      <c r="F625" s="185">
        <v>6204520000</v>
      </c>
      <c r="G625" s="185" t="s">
        <v>131</v>
      </c>
      <c r="H625" s="185" t="s">
        <v>92</v>
      </c>
      <c r="I625" s="185">
        <v>5</v>
      </c>
      <c r="J625" s="141">
        <f t="shared" si="54"/>
        <v>7.2299999999999995</v>
      </c>
      <c r="K625" s="141">
        <f t="shared" si="55"/>
        <v>36.15</v>
      </c>
      <c r="L625" s="200">
        <f t="shared" si="56"/>
        <v>0.90041493775933612</v>
      </c>
      <c r="M625" s="141">
        <f t="shared" si="57"/>
        <v>0.72</v>
      </c>
      <c r="N625" s="141">
        <f t="shared" si="58"/>
        <v>3.6</v>
      </c>
      <c r="O625" s="140" t="s">
        <v>194</v>
      </c>
      <c r="P625" s="185" t="s">
        <v>108</v>
      </c>
      <c r="Q625" s="260">
        <f t="shared" si="59"/>
        <v>1.9</v>
      </c>
      <c r="R625" s="247">
        <v>2</v>
      </c>
      <c r="S625" s="243">
        <v>19.02</v>
      </c>
      <c r="T625">
        <v>0</v>
      </c>
    </row>
    <row r="626" spans="1:20" ht="48" thickBot="1" x14ac:dyDescent="0.3">
      <c r="A626" s="137">
        <v>608</v>
      </c>
      <c r="B626" s="185" t="s">
        <v>815</v>
      </c>
      <c r="C626" s="185" t="s">
        <v>122</v>
      </c>
      <c r="D626" s="185" t="s">
        <v>957</v>
      </c>
      <c r="E626" s="185" t="s">
        <v>957</v>
      </c>
      <c r="F626" s="185">
        <v>6204520000</v>
      </c>
      <c r="G626" s="185" t="s">
        <v>131</v>
      </c>
      <c r="H626" s="185" t="s">
        <v>92</v>
      </c>
      <c r="I626" s="185">
        <v>5</v>
      </c>
      <c r="J626" s="141">
        <f t="shared" si="54"/>
        <v>10.85</v>
      </c>
      <c r="K626" s="141">
        <f t="shared" si="55"/>
        <v>54.25</v>
      </c>
      <c r="L626" s="200">
        <f t="shared" si="56"/>
        <v>0.89953917050691246</v>
      </c>
      <c r="M626" s="141">
        <f t="shared" si="57"/>
        <v>1.0900000000000001</v>
      </c>
      <c r="N626" s="141">
        <f t="shared" si="58"/>
        <v>5.45</v>
      </c>
      <c r="O626" s="140" t="s">
        <v>194</v>
      </c>
      <c r="P626" s="185" t="s">
        <v>108</v>
      </c>
      <c r="Q626" s="260">
        <f t="shared" si="59"/>
        <v>2.85</v>
      </c>
      <c r="R626" s="247">
        <v>3</v>
      </c>
      <c r="S626" s="242">
        <v>19.02</v>
      </c>
      <c r="T626">
        <v>0</v>
      </c>
    </row>
    <row r="627" spans="1:20" ht="48" thickBot="1" x14ac:dyDescent="0.3">
      <c r="A627" s="137">
        <v>609</v>
      </c>
      <c r="B627" s="185" t="s">
        <v>815</v>
      </c>
      <c r="C627" s="185" t="s">
        <v>122</v>
      </c>
      <c r="D627" s="185" t="s">
        <v>957</v>
      </c>
      <c r="E627" s="185" t="s">
        <v>957</v>
      </c>
      <c r="F627" s="185">
        <v>6204520000</v>
      </c>
      <c r="G627" s="185" t="s">
        <v>131</v>
      </c>
      <c r="H627" s="185" t="s">
        <v>92</v>
      </c>
      <c r="I627" s="185">
        <v>10</v>
      </c>
      <c r="J627" s="141">
        <f t="shared" si="54"/>
        <v>5.43</v>
      </c>
      <c r="K627" s="141">
        <f t="shared" si="55"/>
        <v>54.3</v>
      </c>
      <c r="L627" s="200">
        <f t="shared" si="56"/>
        <v>0.90055248618784534</v>
      </c>
      <c r="M627" s="141">
        <f t="shared" si="57"/>
        <v>0.54</v>
      </c>
      <c r="N627" s="141">
        <f t="shared" si="58"/>
        <v>5.4</v>
      </c>
      <c r="O627" s="140" t="s">
        <v>194</v>
      </c>
      <c r="P627" s="185" t="s">
        <v>108</v>
      </c>
      <c r="Q627" s="260">
        <f t="shared" si="59"/>
        <v>2.85</v>
      </c>
      <c r="R627" s="247">
        <v>3</v>
      </c>
      <c r="S627" s="243">
        <v>19.02</v>
      </c>
      <c r="T627">
        <v>0</v>
      </c>
    </row>
    <row r="628" spans="1:20" ht="48" thickBot="1" x14ac:dyDescent="0.3">
      <c r="A628" s="137">
        <v>610</v>
      </c>
      <c r="B628" s="185" t="s">
        <v>816</v>
      </c>
      <c r="C628" s="185" t="s">
        <v>122</v>
      </c>
      <c r="D628" s="185" t="s">
        <v>957</v>
      </c>
      <c r="E628" s="185" t="s">
        <v>957</v>
      </c>
      <c r="F628" s="185">
        <v>6204520000</v>
      </c>
      <c r="G628" s="185" t="s">
        <v>131</v>
      </c>
      <c r="H628" s="185" t="s">
        <v>92</v>
      </c>
      <c r="I628" s="185">
        <v>55</v>
      </c>
      <c r="J628" s="141">
        <f t="shared" si="54"/>
        <v>6.58</v>
      </c>
      <c r="K628" s="141">
        <f t="shared" si="55"/>
        <v>361.9</v>
      </c>
      <c r="L628" s="200">
        <f t="shared" si="56"/>
        <v>0.89969604863221886</v>
      </c>
      <c r="M628" s="141">
        <f t="shared" si="57"/>
        <v>0.66</v>
      </c>
      <c r="N628" s="141">
        <f t="shared" si="58"/>
        <v>36.299999999999997</v>
      </c>
      <c r="O628" s="140" t="s">
        <v>194</v>
      </c>
      <c r="P628" s="185">
        <v>1</v>
      </c>
      <c r="Q628" s="260">
        <f t="shared" si="59"/>
        <v>19</v>
      </c>
      <c r="R628" s="247">
        <v>20</v>
      </c>
      <c r="S628" s="242">
        <v>19.02</v>
      </c>
      <c r="T628">
        <v>0</v>
      </c>
    </row>
    <row r="629" spans="1:20" ht="48" thickBot="1" x14ac:dyDescent="0.3">
      <c r="A629" s="137">
        <v>611</v>
      </c>
      <c r="B629" s="185" t="s">
        <v>816</v>
      </c>
      <c r="C629" s="185" t="s">
        <v>122</v>
      </c>
      <c r="D629" s="185" t="s">
        <v>957</v>
      </c>
      <c r="E629" s="185" t="s">
        <v>957</v>
      </c>
      <c r="F629" s="185">
        <v>6204520000</v>
      </c>
      <c r="G629" s="185" t="s">
        <v>131</v>
      </c>
      <c r="H629" s="185" t="s">
        <v>92</v>
      </c>
      <c r="I629" s="185">
        <v>90</v>
      </c>
      <c r="J629" s="141">
        <f t="shared" si="54"/>
        <v>6.75</v>
      </c>
      <c r="K629" s="141">
        <f t="shared" si="55"/>
        <v>607.5</v>
      </c>
      <c r="L629" s="200">
        <f t="shared" si="56"/>
        <v>0.8992592592592592</v>
      </c>
      <c r="M629" s="141">
        <f t="shared" si="57"/>
        <v>0.68</v>
      </c>
      <c r="N629" s="141">
        <f t="shared" si="58"/>
        <v>61.2</v>
      </c>
      <c r="O629" s="140" t="s">
        <v>194</v>
      </c>
      <c r="P629" s="185">
        <v>2</v>
      </c>
      <c r="Q629" s="260">
        <f t="shared" si="59"/>
        <v>31.92</v>
      </c>
      <c r="R629" s="247">
        <v>33.6</v>
      </c>
      <c r="S629" s="243">
        <v>19.02</v>
      </c>
      <c r="T629">
        <v>0</v>
      </c>
    </row>
    <row r="630" spans="1:20" ht="63.75" thickBot="1" x14ac:dyDescent="0.3">
      <c r="A630" s="137">
        <v>612</v>
      </c>
      <c r="B630" s="185" t="s">
        <v>817</v>
      </c>
      <c r="C630" s="185" t="s">
        <v>122</v>
      </c>
      <c r="D630" s="185" t="s">
        <v>957</v>
      </c>
      <c r="E630" s="185" t="s">
        <v>957</v>
      </c>
      <c r="F630" s="185">
        <v>6204520000</v>
      </c>
      <c r="G630" s="185" t="s">
        <v>131</v>
      </c>
      <c r="H630" s="185" t="s">
        <v>92</v>
      </c>
      <c r="I630" s="185">
        <v>40</v>
      </c>
      <c r="J630" s="141">
        <f t="shared" ref="J630:J693" si="60">ROUNDUP(S630*Q630/I630,2)</f>
        <v>6.7799999999999994</v>
      </c>
      <c r="K630" s="141">
        <f t="shared" si="55"/>
        <v>271.2</v>
      </c>
      <c r="L630" s="200">
        <f t="shared" si="56"/>
        <v>0.89970501474926257</v>
      </c>
      <c r="M630" s="141">
        <f t="shared" si="57"/>
        <v>0.68</v>
      </c>
      <c r="N630" s="141">
        <f t="shared" si="58"/>
        <v>27.2</v>
      </c>
      <c r="O630" s="140" t="s">
        <v>194</v>
      </c>
      <c r="P630" s="185">
        <v>1</v>
      </c>
      <c r="Q630" s="260">
        <f t="shared" si="59"/>
        <v>14.25</v>
      </c>
      <c r="R630" s="247">
        <v>15</v>
      </c>
      <c r="S630" s="242">
        <v>19.02</v>
      </c>
      <c r="T630">
        <v>0</v>
      </c>
    </row>
    <row r="631" spans="1:20" ht="48" thickBot="1" x14ac:dyDescent="0.3">
      <c r="A631" s="137">
        <v>613</v>
      </c>
      <c r="B631" s="185" t="s">
        <v>818</v>
      </c>
      <c r="C631" s="185" t="s">
        <v>122</v>
      </c>
      <c r="D631" s="185" t="s">
        <v>956</v>
      </c>
      <c r="E631" s="185" t="s">
        <v>956</v>
      </c>
      <c r="F631" s="185">
        <v>6204530000</v>
      </c>
      <c r="G631" s="185" t="s">
        <v>137</v>
      </c>
      <c r="H631" s="185" t="s">
        <v>92</v>
      </c>
      <c r="I631" s="185">
        <v>1</v>
      </c>
      <c r="J631" s="141">
        <f t="shared" si="60"/>
        <v>5.95</v>
      </c>
      <c r="K631" s="141">
        <f t="shared" si="55"/>
        <v>5.95</v>
      </c>
      <c r="L631" s="200">
        <f t="shared" si="56"/>
        <v>0.89915966386554624</v>
      </c>
      <c r="M631" s="141">
        <f t="shared" si="57"/>
        <v>0.6</v>
      </c>
      <c r="N631" s="141">
        <f t="shared" si="58"/>
        <v>0.6</v>
      </c>
      <c r="O631" s="140" t="s">
        <v>194</v>
      </c>
      <c r="P631" s="185" t="s">
        <v>108</v>
      </c>
      <c r="Q631" s="260">
        <f t="shared" si="59"/>
        <v>0.48</v>
      </c>
      <c r="R631" s="247">
        <v>0.5</v>
      </c>
      <c r="S631" s="243">
        <v>12.38</v>
      </c>
      <c r="T631">
        <v>0</v>
      </c>
    </row>
    <row r="632" spans="1:20" ht="48" thickBot="1" x14ac:dyDescent="0.3">
      <c r="A632" s="137">
        <v>614</v>
      </c>
      <c r="B632" s="185" t="s">
        <v>819</v>
      </c>
      <c r="C632" s="185" t="s">
        <v>122</v>
      </c>
      <c r="D632" s="185" t="s">
        <v>447</v>
      </c>
      <c r="E632" s="185" t="s">
        <v>447</v>
      </c>
      <c r="F632" s="185">
        <v>6204530000</v>
      </c>
      <c r="G632" s="185" t="s">
        <v>132</v>
      </c>
      <c r="H632" s="185" t="s">
        <v>92</v>
      </c>
      <c r="I632" s="185">
        <v>1</v>
      </c>
      <c r="J632" s="141">
        <f t="shared" si="60"/>
        <v>16.330000000000002</v>
      </c>
      <c r="K632" s="141">
        <f t="shared" si="55"/>
        <v>16.329999999999998</v>
      </c>
      <c r="L632" s="200">
        <f t="shared" si="56"/>
        <v>0.90018371096142069</v>
      </c>
      <c r="M632" s="141">
        <f t="shared" si="57"/>
        <v>1.63</v>
      </c>
      <c r="N632" s="141">
        <f t="shared" si="58"/>
        <v>1.63</v>
      </c>
      <c r="O632" s="140" t="s">
        <v>194</v>
      </c>
      <c r="P632" s="185" t="s">
        <v>108</v>
      </c>
      <c r="Q632" s="260">
        <f t="shared" si="59"/>
        <v>0.48</v>
      </c>
      <c r="R632" s="247">
        <v>0.5</v>
      </c>
      <c r="S632" s="242">
        <v>34.020000000000003</v>
      </c>
      <c r="T632">
        <v>0</v>
      </c>
    </row>
    <row r="633" spans="1:20" ht="79.5" thickBot="1" x14ac:dyDescent="0.3">
      <c r="A633" s="137">
        <v>615</v>
      </c>
      <c r="B633" s="185" t="s">
        <v>820</v>
      </c>
      <c r="C633" s="185" t="s">
        <v>122</v>
      </c>
      <c r="D633" s="185" t="s">
        <v>447</v>
      </c>
      <c r="E633" s="185" t="s">
        <v>447</v>
      </c>
      <c r="F633" s="185">
        <v>6204530000</v>
      </c>
      <c r="G633" s="185" t="s">
        <v>132</v>
      </c>
      <c r="H633" s="185" t="s">
        <v>92</v>
      </c>
      <c r="I633" s="185">
        <v>3</v>
      </c>
      <c r="J633" s="141">
        <f t="shared" si="60"/>
        <v>6.47</v>
      </c>
      <c r="K633" s="141">
        <f t="shared" si="55"/>
        <v>19.41</v>
      </c>
      <c r="L633" s="200">
        <f t="shared" si="56"/>
        <v>0.89953632148377127</v>
      </c>
      <c r="M633" s="141">
        <f t="shared" si="57"/>
        <v>0.65</v>
      </c>
      <c r="N633" s="141">
        <f t="shared" si="58"/>
        <v>1.95</v>
      </c>
      <c r="O633" s="140" t="s">
        <v>194</v>
      </c>
      <c r="P633" s="185" t="s">
        <v>108</v>
      </c>
      <c r="Q633" s="260">
        <f t="shared" si="59"/>
        <v>0.56999999999999995</v>
      </c>
      <c r="R633" s="247">
        <v>0.6</v>
      </c>
      <c r="S633" s="243">
        <v>34.020000000000003</v>
      </c>
      <c r="T633">
        <v>0</v>
      </c>
    </row>
    <row r="634" spans="1:20" ht="63.75" thickBot="1" x14ac:dyDescent="0.3">
      <c r="A634" s="137">
        <v>616</v>
      </c>
      <c r="B634" s="185" t="s">
        <v>821</v>
      </c>
      <c r="C634" s="185" t="s">
        <v>122</v>
      </c>
      <c r="D634" s="185" t="s">
        <v>957</v>
      </c>
      <c r="E634" s="185" t="s">
        <v>957</v>
      </c>
      <c r="F634" s="185">
        <v>6204530000</v>
      </c>
      <c r="G634" s="185" t="s">
        <v>131</v>
      </c>
      <c r="H634" s="185" t="s">
        <v>92</v>
      </c>
      <c r="I634" s="185">
        <v>5</v>
      </c>
      <c r="J634" s="141">
        <f t="shared" si="60"/>
        <v>4.95</v>
      </c>
      <c r="K634" s="141">
        <f t="shared" si="55"/>
        <v>24.75</v>
      </c>
      <c r="L634" s="200">
        <f t="shared" si="56"/>
        <v>0.89898989898989901</v>
      </c>
      <c r="M634" s="141">
        <f t="shared" si="57"/>
        <v>0.5</v>
      </c>
      <c r="N634" s="141">
        <f t="shared" si="58"/>
        <v>2.5</v>
      </c>
      <c r="O634" s="140" t="s">
        <v>194</v>
      </c>
      <c r="P634" s="185" t="s">
        <v>108</v>
      </c>
      <c r="Q634" s="260">
        <f t="shared" si="59"/>
        <v>0.95</v>
      </c>
      <c r="R634" s="247">
        <v>1</v>
      </c>
      <c r="S634" s="242">
        <v>26.02</v>
      </c>
      <c r="T634">
        <v>0</v>
      </c>
    </row>
    <row r="635" spans="1:20" ht="63.75" thickBot="1" x14ac:dyDescent="0.3">
      <c r="A635" s="137">
        <v>617</v>
      </c>
      <c r="B635" s="185" t="s">
        <v>822</v>
      </c>
      <c r="C635" s="185" t="s">
        <v>122</v>
      </c>
      <c r="D635" s="185" t="s">
        <v>957</v>
      </c>
      <c r="E635" s="185" t="s">
        <v>957</v>
      </c>
      <c r="F635" s="185">
        <v>6204530000</v>
      </c>
      <c r="G635" s="185" t="s">
        <v>131</v>
      </c>
      <c r="H635" s="185" t="s">
        <v>92</v>
      </c>
      <c r="I635" s="185">
        <v>21</v>
      </c>
      <c r="J635" s="141">
        <f t="shared" si="60"/>
        <v>4.71</v>
      </c>
      <c r="K635" s="141">
        <f t="shared" si="55"/>
        <v>98.91</v>
      </c>
      <c r="L635" s="200">
        <f t="shared" si="56"/>
        <v>0.9002123142250531</v>
      </c>
      <c r="M635" s="141">
        <f t="shared" si="57"/>
        <v>0.47</v>
      </c>
      <c r="N635" s="141">
        <f t="shared" si="58"/>
        <v>9.8699999999999992</v>
      </c>
      <c r="O635" s="140" t="s">
        <v>194</v>
      </c>
      <c r="P635" s="185" t="s">
        <v>108</v>
      </c>
      <c r="Q635" s="260">
        <f t="shared" si="59"/>
        <v>3.8</v>
      </c>
      <c r="R635" s="247">
        <v>4</v>
      </c>
      <c r="S635" s="243">
        <v>26.02</v>
      </c>
      <c r="T635">
        <v>0</v>
      </c>
    </row>
    <row r="636" spans="1:20" ht="48" thickBot="1" x14ac:dyDescent="0.3">
      <c r="A636" s="137">
        <v>618</v>
      </c>
      <c r="B636" s="185" t="s">
        <v>823</v>
      </c>
      <c r="C636" s="185" t="s">
        <v>122</v>
      </c>
      <c r="D636" s="185" t="s">
        <v>957</v>
      </c>
      <c r="E636" s="185" t="s">
        <v>957</v>
      </c>
      <c r="F636" s="185">
        <v>6204530000</v>
      </c>
      <c r="G636" s="185" t="s">
        <v>131</v>
      </c>
      <c r="H636" s="185" t="s">
        <v>92</v>
      </c>
      <c r="I636" s="185">
        <v>3</v>
      </c>
      <c r="J636" s="141">
        <f t="shared" si="60"/>
        <v>8.24</v>
      </c>
      <c r="K636" s="141">
        <f t="shared" si="55"/>
        <v>24.72</v>
      </c>
      <c r="L636" s="200">
        <f t="shared" si="56"/>
        <v>0.90048543689320393</v>
      </c>
      <c r="M636" s="141">
        <f t="shared" si="57"/>
        <v>0.82</v>
      </c>
      <c r="N636" s="141">
        <f t="shared" si="58"/>
        <v>2.46</v>
      </c>
      <c r="O636" s="140" t="s">
        <v>194</v>
      </c>
      <c r="P636" s="185" t="s">
        <v>108</v>
      </c>
      <c r="Q636" s="260">
        <f t="shared" si="59"/>
        <v>0.95</v>
      </c>
      <c r="R636" s="247">
        <v>1</v>
      </c>
      <c r="S636" s="242">
        <v>26.02</v>
      </c>
      <c r="T636">
        <v>0</v>
      </c>
    </row>
    <row r="637" spans="1:20" ht="63.75" thickBot="1" x14ac:dyDescent="0.3">
      <c r="A637" s="137">
        <v>619</v>
      </c>
      <c r="B637" s="185" t="s">
        <v>824</v>
      </c>
      <c r="C637" s="185" t="s">
        <v>122</v>
      </c>
      <c r="D637" s="185" t="s">
        <v>447</v>
      </c>
      <c r="E637" s="185" t="s">
        <v>447</v>
      </c>
      <c r="F637" s="185">
        <v>6204530000</v>
      </c>
      <c r="G637" s="185" t="s">
        <v>132</v>
      </c>
      <c r="H637" s="185" t="s">
        <v>92</v>
      </c>
      <c r="I637" s="185">
        <v>10</v>
      </c>
      <c r="J637" s="141">
        <f t="shared" si="60"/>
        <v>6.47</v>
      </c>
      <c r="K637" s="141">
        <f t="shared" si="55"/>
        <v>64.7</v>
      </c>
      <c r="L637" s="200">
        <f t="shared" si="56"/>
        <v>0.89953632148377127</v>
      </c>
      <c r="M637" s="141">
        <f t="shared" si="57"/>
        <v>0.65</v>
      </c>
      <c r="N637" s="141">
        <f t="shared" si="58"/>
        <v>6.5</v>
      </c>
      <c r="O637" s="140" t="s">
        <v>194</v>
      </c>
      <c r="P637" s="185" t="s">
        <v>108</v>
      </c>
      <c r="Q637" s="260">
        <f t="shared" si="59"/>
        <v>1.9</v>
      </c>
      <c r="R637" s="247">
        <v>2</v>
      </c>
      <c r="S637" s="243">
        <v>34.020000000000003</v>
      </c>
      <c r="T637">
        <v>0</v>
      </c>
    </row>
    <row r="638" spans="1:20" ht="48" thickBot="1" x14ac:dyDescent="0.3">
      <c r="A638" s="137">
        <v>620</v>
      </c>
      <c r="B638" s="185" t="s">
        <v>819</v>
      </c>
      <c r="C638" s="185" t="s">
        <v>122</v>
      </c>
      <c r="D638" s="185" t="s">
        <v>447</v>
      </c>
      <c r="E638" s="185" t="s">
        <v>447</v>
      </c>
      <c r="F638" s="185">
        <v>6204530000</v>
      </c>
      <c r="G638" s="185" t="s">
        <v>132</v>
      </c>
      <c r="H638" s="185" t="s">
        <v>92</v>
      </c>
      <c r="I638" s="185">
        <v>1</v>
      </c>
      <c r="J638" s="141">
        <f t="shared" si="60"/>
        <v>16.330000000000002</v>
      </c>
      <c r="K638" s="141">
        <f t="shared" si="55"/>
        <v>16.329999999999998</v>
      </c>
      <c r="L638" s="200">
        <f t="shared" si="56"/>
        <v>0.90018371096142069</v>
      </c>
      <c r="M638" s="141">
        <f t="shared" si="57"/>
        <v>1.63</v>
      </c>
      <c r="N638" s="141">
        <f t="shared" si="58"/>
        <v>1.63</v>
      </c>
      <c r="O638" s="140" t="s">
        <v>194</v>
      </c>
      <c r="P638" s="185" t="s">
        <v>108</v>
      </c>
      <c r="Q638" s="260">
        <f t="shared" si="59"/>
        <v>0.48</v>
      </c>
      <c r="R638" s="247">
        <v>0.5</v>
      </c>
      <c r="S638" s="242">
        <v>34.020000000000003</v>
      </c>
      <c r="T638">
        <v>0</v>
      </c>
    </row>
    <row r="639" spans="1:20" ht="48" thickBot="1" x14ac:dyDescent="0.3">
      <c r="A639" s="137">
        <v>621</v>
      </c>
      <c r="B639" s="185" t="s">
        <v>825</v>
      </c>
      <c r="C639" s="185" t="s">
        <v>122</v>
      </c>
      <c r="D639" s="185" t="s">
        <v>447</v>
      </c>
      <c r="E639" s="185" t="s">
        <v>447</v>
      </c>
      <c r="F639" s="185">
        <v>6204530000</v>
      </c>
      <c r="G639" s="185" t="s">
        <v>132</v>
      </c>
      <c r="H639" s="185" t="s">
        <v>92</v>
      </c>
      <c r="I639" s="185">
        <v>1</v>
      </c>
      <c r="J639" s="141">
        <f t="shared" si="60"/>
        <v>16.330000000000002</v>
      </c>
      <c r="K639" s="141">
        <f t="shared" si="55"/>
        <v>16.329999999999998</v>
      </c>
      <c r="L639" s="200">
        <f t="shared" si="56"/>
        <v>0.90018371096142069</v>
      </c>
      <c r="M639" s="141">
        <f t="shared" si="57"/>
        <v>1.63</v>
      </c>
      <c r="N639" s="141">
        <f t="shared" si="58"/>
        <v>1.63</v>
      </c>
      <c r="O639" s="140" t="s">
        <v>194</v>
      </c>
      <c r="P639" s="185" t="s">
        <v>108</v>
      </c>
      <c r="Q639" s="260">
        <f t="shared" si="59"/>
        <v>0.48</v>
      </c>
      <c r="R639" s="247">
        <v>0.5</v>
      </c>
      <c r="S639" s="243">
        <v>34.020000000000003</v>
      </c>
      <c r="T639">
        <v>0</v>
      </c>
    </row>
    <row r="640" spans="1:20" ht="63.75" thickBot="1" x14ac:dyDescent="0.3">
      <c r="A640" s="137">
        <v>622</v>
      </c>
      <c r="B640" s="185" t="s">
        <v>826</v>
      </c>
      <c r="C640" s="185" t="s">
        <v>122</v>
      </c>
      <c r="D640" s="185" t="s">
        <v>447</v>
      </c>
      <c r="E640" s="185" t="s">
        <v>447</v>
      </c>
      <c r="F640" s="185">
        <v>6204530000</v>
      </c>
      <c r="G640" s="185" t="s">
        <v>132</v>
      </c>
      <c r="H640" s="185" t="s">
        <v>92</v>
      </c>
      <c r="I640" s="185">
        <v>4</v>
      </c>
      <c r="J640" s="141">
        <f t="shared" si="60"/>
        <v>8.08</v>
      </c>
      <c r="K640" s="141">
        <f t="shared" si="55"/>
        <v>32.32</v>
      </c>
      <c r="L640" s="200">
        <f t="shared" si="56"/>
        <v>0.89975247524752477</v>
      </c>
      <c r="M640" s="141">
        <f t="shared" si="57"/>
        <v>0.81</v>
      </c>
      <c r="N640" s="141">
        <f t="shared" si="58"/>
        <v>3.24</v>
      </c>
      <c r="O640" s="140" t="s">
        <v>194</v>
      </c>
      <c r="P640" s="185" t="s">
        <v>108</v>
      </c>
      <c r="Q640" s="260">
        <f t="shared" si="59"/>
        <v>0.95</v>
      </c>
      <c r="R640" s="247">
        <v>1</v>
      </c>
      <c r="S640" s="242">
        <v>34.020000000000003</v>
      </c>
      <c r="T640">
        <v>0</v>
      </c>
    </row>
    <row r="641" spans="1:20" ht="48" thickBot="1" x14ac:dyDescent="0.3">
      <c r="A641" s="137">
        <v>623</v>
      </c>
      <c r="B641" s="185" t="s">
        <v>827</v>
      </c>
      <c r="C641" s="185" t="s">
        <v>122</v>
      </c>
      <c r="D641" s="185" t="s">
        <v>957</v>
      </c>
      <c r="E641" s="185" t="s">
        <v>957</v>
      </c>
      <c r="F641" s="185">
        <v>6204530000</v>
      </c>
      <c r="G641" s="185" t="s">
        <v>131</v>
      </c>
      <c r="H641" s="185" t="s">
        <v>92</v>
      </c>
      <c r="I641" s="185">
        <v>4</v>
      </c>
      <c r="J641" s="141">
        <f t="shared" si="60"/>
        <v>6.18</v>
      </c>
      <c r="K641" s="141">
        <f t="shared" si="55"/>
        <v>24.72</v>
      </c>
      <c r="L641" s="200">
        <f t="shared" si="56"/>
        <v>0.89967637540453071</v>
      </c>
      <c r="M641" s="141">
        <f t="shared" si="57"/>
        <v>0.62</v>
      </c>
      <c r="N641" s="141">
        <f t="shared" si="58"/>
        <v>2.48</v>
      </c>
      <c r="O641" s="140" t="s">
        <v>194</v>
      </c>
      <c r="P641" s="185" t="s">
        <v>108</v>
      </c>
      <c r="Q641" s="260">
        <f t="shared" si="59"/>
        <v>0.95</v>
      </c>
      <c r="R641" s="247">
        <v>1</v>
      </c>
      <c r="S641" s="243">
        <v>26.02</v>
      </c>
      <c r="T641">
        <v>0</v>
      </c>
    </row>
    <row r="642" spans="1:20" ht="79.5" thickBot="1" x14ac:dyDescent="0.3">
      <c r="A642" s="137">
        <v>624</v>
      </c>
      <c r="B642" s="185" t="s">
        <v>828</v>
      </c>
      <c r="C642" s="185" t="s">
        <v>122</v>
      </c>
      <c r="D642" s="185" t="s">
        <v>447</v>
      </c>
      <c r="E642" s="185" t="s">
        <v>447</v>
      </c>
      <c r="F642" s="185">
        <v>6204591000</v>
      </c>
      <c r="G642" s="185" t="s">
        <v>132</v>
      </c>
      <c r="H642" s="185" t="s">
        <v>92</v>
      </c>
      <c r="I642" s="185">
        <v>4</v>
      </c>
      <c r="J642" s="141">
        <f t="shared" si="60"/>
        <v>12.17</v>
      </c>
      <c r="K642" s="141">
        <f t="shared" si="55"/>
        <v>48.68</v>
      </c>
      <c r="L642" s="200">
        <f t="shared" si="56"/>
        <v>0.89975349219391942</v>
      </c>
      <c r="M642" s="141">
        <f t="shared" si="57"/>
        <v>1.22</v>
      </c>
      <c r="N642" s="141">
        <f t="shared" si="58"/>
        <v>4.88</v>
      </c>
      <c r="O642" s="140" t="s">
        <v>194</v>
      </c>
      <c r="P642" s="185" t="s">
        <v>108</v>
      </c>
      <c r="Q642" s="260">
        <f t="shared" si="59"/>
        <v>1.43</v>
      </c>
      <c r="R642" s="247">
        <v>1.5</v>
      </c>
      <c r="S642" s="242">
        <v>34.020000000000003</v>
      </c>
      <c r="T642">
        <v>0</v>
      </c>
    </row>
    <row r="643" spans="1:20" ht="79.5" thickBot="1" x14ac:dyDescent="0.3">
      <c r="A643" s="137">
        <v>625</v>
      </c>
      <c r="B643" s="185" t="s">
        <v>828</v>
      </c>
      <c r="C643" s="185" t="s">
        <v>122</v>
      </c>
      <c r="D643" s="185" t="s">
        <v>447</v>
      </c>
      <c r="E643" s="185" t="s">
        <v>447</v>
      </c>
      <c r="F643" s="185">
        <v>6204591000</v>
      </c>
      <c r="G643" s="185" t="s">
        <v>132</v>
      </c>
      <c r="H643" s="185" t="s">
        <v>92</v>
      </c>
      <c r="I643" s="185">
        <v>5</v>
      </c>
      <c r="J643" s="141">
        <f t="shared" si="60"/>
        <v>9.73</v>
      </c>
      <c r="K643" s="141">
        <f t="shared" si="55"/>
        <v>48.65</v>
      </c>
      <c r="L643" s="200">
        <f t="shared" si="56"/>
        <v>0.90030832476875644</v>
      </c>
      <c r="M643" s="141">
        <f t="shared" si="57"/>
        <v>0.97</v>
      </c>
      <c r="N643" s="141">
        <f t="shared" si="58"/>
        <v>4.8499999999999996</v>
      </c>
      <c r="O643" s="140" t="s">
        <v>194</v>
      </c>
      <c r="P643" s="185" t="s">
        <v>108</v>
      </c>
      <c r="Q643" s="260">
        <f t="shared" si="59"/>
        <v>1.43</v>
      </c>
      <c r="R643" s="247">
        <v>1.5</v>
      </c>
      <c r="S643" s="243">
        <v>34.020000000000003</v>
      </c>
      <c r="T643">
        <v>0</v>
      </c>
    </row>
    <row r="644" spans="1:20" ht="79.5" thickBot="1" x14ac:dyDescent="0.3">
      <c r="A644" s="137">
        <v>626</v>
      </c>
      <c r="B644" s="185" t="s">
        <v>829</v>
      </c>
      <c r="C644" s="185" t="s">
        <v>122</v>
      </c>
      <c r="D644" s="185" t="s">
        <v>958</v>
      </c>
      <c r="E644" s="185" t="s">
        <v>939</v>
      </c>
      <c r="F644" s="185">
        <v>6204623900</v>
      </c>
      <c r="G644" s="185" t="s">
        <v>137</v>
      </c>
      <c r="H644" s="185" t="s">
        <v>92</v>
      </c>
      <c r="I644" s="185">
        <v>2</v>
      </c>
      <c r="J644" s="141">
        <f t="shared" si="60"/>
        <v>2.5499999999999998</v>
      </c>
      <c r="K644" s="141">
        <f t="shared" si="55"/>
        <v>5.0999999999999996</v>
      </c>
      <c r="L644" s="200">
        <f t="shared" si="56"/>
        <v>0.89803921568627454</v>
      </c>
      <c r="M644" s="141">
        <f t="shared" si="57"/>
        <v>0.26</v>
      </c>
      <c r="N644" s="141">
        <f t="shared" si="58"/>
        <v>0.52</v>
      </c>
      <c r="O644" s="140" t="s">
        <v>194</v>
      </c>
      <c r="P644" s="185" t="s">
        <v>108</v>
      </c>
      <c r="Q644" s="260">
        <f t="shared" si="59"/>
        <v>0.48</v>
      </c>
      <c r="R644" s="247">
        <v>0.5</v>
      </c>
      <c r="S644" s="242">
        <v>10.62</v>
      </c>
      <c r="T644">
        <v>0</v>
      </c>
    </row>
    <row r="645" spans="1:20" ht="79.5" thickBot="1" x14ac:dyDescent="0.3">
      <c r="A645" s="137">
        <v>627</v>
      </c>
      <c r="B645" s="185" t="s">
        <v>830</v>
      </c>
      <c r="C645" s="185" t="s">
        <v>122</v>
      </c>
      <c r="D645" s="185" t="s">
        <v>958</v>
      </c>
      <c r="E645" s="185" t="s">
        <v>939</v>
      </c>
      <c r="F645" s="185">
        <v>6204623900</v>
      </c>
      <c r="G645" s="185" t="s">
        <v>137</v>
      </c>
      <c r="H645" s="185" t="s">
        <v>92</v>
      </c>
      <c r="I645" s="185">
        <v>3</v>
      </c>
      <c r="J645" s="141">
        <f t="shared" si="60"/>
        <v>3.05</v>
      </c>
      <c r="K645" s="141">
        <f t="shared" si="55"/>
        <v>9.15</v>
      </c>
      <c r="L645" s="200">
        <f t="shared" si="56"/>
        <v>0.89836065573770496</v>
      </c>
      <c r="M645" s="141">
        <f t="shared" si="57"/>
        <v>0.31</v>
      </c>
      <c r="N645" s="141">
        <f t="shared" si="58"/>
        <v>0.93</v>
      </c>
      <c r="O645" s="140" t="s">
        <v>194</v>
      </c>
      <c r="P645" s="185" t="s">
        <v>108</v>
      </c>
      <c r="Q645" s="260">
        <f t="shared" si="59"/>
        <v>0.86</v>
      </c>
      <c r="R645" s="247">
        <v>0.9</v>
      </c>
      <c r="S645" s="243">
        <v>10.62</v>
      </c>
      <c r="T645">
        <v>0</v>
      </c>
    </row>
    <row r="646" spans="1:20" ht="79.5" thickBot="1" x14ac:dyDescent="0.3">
      <c r="A646" s="137">
        <v>628</v>
      </c>
      <c r="B646" s="185" t="s">
        <v>831</v>
      </c>
      <c r="C646" s="185" t="s">
        <v>122</v>
      </c>
      <c r="D646" s="185" t="s">
        <v>958</v>
      </c>
      <c r="E646" s="185" t="s">
        <v>939</v>
      </c>
      <c r="F646" s="185">
        <v>6204623900</v>
      </c>
      <c r="G646" s="185" t="s">
        <v>137</v>
      </c>
      <c r="H646" s="185" t="s">
        <v>92</v>
      </c>
      <c r="I646" s="185">
        <v>3</v>
      </c>
      <c r="J646" s="141">
        <f t="shared" si="60"/>
        <v>3.05</v>
      </c>
      <c r="K646" s="141">
        <f t="shared" si="55"/>
        <v>9.15</v>
      </c>
      <c r="L646" s="200">
        <f t="shared" si="56"/>
        <v>0.89836065573770496</v>
      </c>
      <c r="M646" s="141">
        <f t="shared" si="57"/>
        <v>0.31</v>
      </c>
      <c r="N646" s="141">
        <f t="shared" si="58"/>
        <v>0.93</v>
      </c>
      <c r="O646" s="140" t="s">
        <v>194</v>
      </c>
      <c r="P646" s="185" t="s">
        <v>108</v>
      </c>
      <c r="Q646" s="260">
        <f t="shared" si="59"/>
        <v>0.86</v>
      </c>
      <c r="R646" s="247">
        <v>0.9</v>
      </c>
      <c r="S646" s="242">
        <v>10.62</v>
      </c>
      <c r="T646">
        <v>0</v>
      </c>
    </row>
    <row r="647" spans="1:20" ht="63.75" thickBot="1" x14ac:dyDescent="0.3">
      <c r="A647" s="137">
        <v>629</v>
      </c>
      <c r="B647" s="185" t="s">
        <v>832</v>
      </c>
      <c r="C647" s="185" t="s">
        <v>122</v>
      </c>
      <c r="D647" s="185" t="s">
        <v>958</v>
      </c>
      <c r="E647" s="185" t="s">
        <v>939</v>
      </c>
      <c r="F647" s="185">
        <v>6204623900</v>
      </c>
      <c r="G647" s="185" t="s">
        <v>137</v>
      </c>
      <c r="H647" s="185" t="s">
        <v>92</v>
      </c>
      <c r="I647" s="185">
        <v>4</v>
      </c>
      <c r="J647" s="141">
        <f t="shared" si="60"/>
        <v>3.03</v>
      </c>
      <c r="K647" s="141">
        <f t="shared" si="55"/>
        <v>12.12</v>
      </c>
      <c r="L647" s="200">
        <f t="shared" si="56"/>
        <v>0.90099009900990101</v>
      </c>
      <c r="M647" s="141">
        <f t="shared" si="57"/>
        <v>0.3</v>
      </c>
      <c r="N647" s="141">
        <f t="shared" si="58"/>
        <v>1.2</v>
      </c>
      <c r="O647" s="140" t="s">
        <v>194</v>
      </c>
      <c r="P647" s="185" t="s">
        <v>108</v>
      </c>
      <c r="Q647" s="260">
        <f t="shared" si="59"/>
        <v>1.1399999999999999</v>
      </c>
      <c r="R647" s="247">
        <v>1.2</v>
      </c>
      <c r="S647" s="243">
        <v>10.62</v>
      </c>
      <c r="T647">
        <v>0</v>
      </c>
    </row>
    <row r="648" spans="1:20" ht="63.75" thickBot="1" x14ac:dyDescent="0.3">
      <c r="A648" s="137">
        <v>630</v>
      </c>
      <c r="B648" s="185" t="s">
        <v>833</v>
      </c>
      <c r="C648" s="185" t="s">
        <v>122</v>
      </c>
      <c r="D648" s="185" t="s">
        <v>958</v>
      </c>
      <c r="E648" s="185" t="s">
        <v>939</v>
      </c>
      <c r="F648" s="185">
        <v>6204623900</v>
      </c>
      <c r="G648" s="185" t="s">
        <v>137</v>
      </c>
      <c r="H648" s="185" t="s">
        <v>92</v>
      </c>
      <c r="I648" s="185">
        <v>6</v>
      </c>
      <c r="J648" s="141">
        <f t="shared" si="60"/>
        <v>3.3699999999999997</v>
      </c>
      <c r="K648" s="141">
        <f t="shared" si="55"/>
        <v>20.22</v>
      </c>
      <c r="L648" s="200">
        <f t="shared" si="56"/>
        <v>0.89910979228486643</v>
      </c>
      <c r="M648" s="141">
        <f t="shared" si="57"/>
        <v>0.34</v>
      </c>
      <c r="N648" s="141">
        <f t="shared" si="58"/>
        <v>2.04</v>
      </c>
      <c r="O648" s="140" t="s">
        <v>194</v>
      </c>
      <c r="P648" s="185" t="s">
        <v>108</v>
      </c>
      <c r="Q648" s="260">
        <f t="shared" si="59"/>
        <v>1.9</v>
      </c>
      <c r="R648" s="247">
        <v>2</v>
      </c>
      <c r="S648" s="242">
        <v>10.62</v>
      </c>
      <c r="T648">
        <v>0</v>
      </c>
    </row>
    <row r="649" spans="1:20" ht="63.75" thickBot="1" x14ac:dyDescent="0.3">
      <c r="A649" s="137">
        <v>631</v>
      </c>
      <c r="B649" s="185" t="s">
        <v>834</v>
      </c>
      <c r="C649" s="185" t="s">
        <v>122</v>
      </c>
      <c r="D649" s="185" t="s">
        <v>958</v>
      </c>
      <c r="E649" s="185" t="s">
        <v>939</v>
      </c>
      <c r="F649" s="185">
        <v>6204623900</v>
      </c>
      <c r="G649" s="185" t="s">
        <v>137</v>
      </c>
      <c r="H649" s="185" t="s">
        <v>92</v>
      </c>
      <c r="I649" s="185">
        <v>5</v>
      </c>
      <c r="J649" s="141">
        <f t="shared" si="60"/>
        <v>4.04</v>
      </c>
      <c r="K649" s="141">
        <f t="shared" si="55"/>
        <v>20.2</v>
      </c>
      <c r="L649" s="200">
        <f t="shared" si="56"/>
        <v>0.90099009900990101</v>
      </c>
      <c r="M649" s="141">
        <f t="shared" si="57"/>
        <v>0.4</v>
      </c>
      <c r="N649" s="141">
        <f t="shared" si="58"/>
        <v>2</v>
      </c>
      <c r="O649" s="140" t="s">
        <v>194</v>
      </c>
      <c r="P649" s="185" t="s">
        <v>108</v>
      </c>
      <c r="Q649" s="260">
        <f t="shared" si="59"/>
        <v>1.9</v>
      </c>
      <c r="R649" s="247">
        <v>2</v>
      </c>
      <c r="S649" s="243">
        <v>10.62</v>
      </c>
      <c r="T649">
        <v>0</v>
      </c>
    </row>
    <row r="650" spans="1:20" ht="63.75" thickBot="1" x14ac:dyDescent="0.3">
      <c r="A650" s="137">
        <v>632</v>
      </c>
      <c r="B650" s="185" t="s">
        <v>833</v>
      </c>
      <c r="C650" s="185" t="s">
        <v>122</v>
      </c>
      <c r="D650" s="185" t="s">
        <v>959</v>
      </c>
      <c r="E650" s="185" t="s">
        <v>940</v>
      </c>
      <c r="F650" s="185">
        <v>6204623900</v>
      </c>
      <c r="G650" s="185" t="s">
        <v>132</v>
      </c>
      <c r="H650" s="185" t="s">
        <v>92</v>
      </c>
      <c r="I650" s="185">
        <v>17</v>
      </c>
      <c r="J650" s="141">
        <f t="shared" si="60"/>
        <v>10.66</v>
      </c>
      <c r="K650" s="141">
        <f t="shared" si="55"/>
        <v>181.22</v>
      </c>
      <c r="L650" s="200">
        <f t="shared" si="56"/>
        <v>0.89962476547842396</v>
      </c>
      <c r="M650" s="141">
        <f t="shared" si="57"/>
        <v>1.07</v>
      </c>
      <c r="N650" s="141">
        <f t="shared" si="58"/>
        <v>18.190000000000001</v>
      </c>
      <c r="O650" s="140" t="s">
        <v>194</v>
      </c>
      <c r="P650" s="185" t="s">
        <v>108</v>
      </c>
      <c r="Q650" s="260">
        <f t="shared" si="59"/>
        <v>8.5500000000000007</v>
      </c>
      <c r="R650" s="247">
        <v>9</v>
      </c>
      <c r="S650" s="242">
        <v>21.18</v>
      </c>
      <c r="T650">
        <v>0</v>
      </c>
    </row>
    <row r="651" spans="1:20" ht="79.5" thickBot="1" x14ac:dyDescent="0.3">
      <c r="A651" s="137">
        <v>633</v>
      </c>
      <c r="B651" s="185" t="s">
        <v>835</v>
      </c>
      <c r="C651" s="185" t="s">
        <v>122</v>
      </c>
      <c r="D651" s="185" t="s">
        <v>959</v>
      </c>
      <c r="E651" s="185" t="s">
        <v>940</v>
      </c>
      <c r="F651" s="185">
        <v>6204623900</v>
      </c>
      <c r="G651" s="185" t="s">
        <v>132</v>
      </c>
      <c r="H651" s="185" t="s">
        <v>92</v>
      </c>
      <c r="I651" s="185">
        <v>2</v>
      </c>
      <c r="J651" s="141">
        <f t="shared" si="60"/>
        <v>5.09</v>
      </c>
      <c r="K651" s="141">
        <f t="shared" si="55"/>
        <v>10.18</v>
      </c>
      <c r="L651" s="200">
        <f t="shared" si="56"/>
        <v>0.89980353634577603</v>
      </c>
      <c r="M651" s="141">
        <f t="shared" si="57"/>
        <v>0.51</v>
      </c>
      <c r="N651" s="141">
        <f t="shared" si="58"/>
        <v>1.02</v>
      </c>
      <c r="O651" s="140" t="s">
        <v>194</v>
      </c>
      <c r="P651" s="185" t="s">
        <v>108</v>
      </c>
      <c r="Q651" s="260">
        <f t="shared" si="59"/>
        <v>0.48</v>
      </c>
      <c r="R651" s="247">
        <v>0.5</v>
      </c>
      <c r="S651" s="243">
        <v>21.18</v>
      </c>
      <c r="T651">
        <v>0</v>
      </c>
    </row>
    <row r="652" spans="1:20" ht="63.75" thickBot="1" x14ac:dyDescent="0.3">
      <c r="A652" s="137">
        <v>634</v>
      </c>
      <c r="B652" s="185" t="s">
        <v>834</v>
      </c>
      <c r="C652" s="185" t="s">
        <v>122</v>
      </c>
      <c r="D652" s="185" t="s">
        <v>959</v>
      </c>
      <c r="E652" s="185" t="s">
        <v>940</v>
      </c>
      <c r="F652" s="185">
        <v>6204623900</v>
      </c>
      <c r="G652" s="185" t="s">
        <v>132</v>
      </c>
      <c r="H652" s="185" t="s">
        <v>92</v>
      </c>
      <c r="I652" s="185">
        <v>14</v>
      </c>
      <c r="J652" s="141">
        <f t="shared" si="60"/>
        <v>7.1899999999999995</v>
      </c>
      <c r="K652" s="141">
        <f t="shared" si="55"/>
        <v>100.66</v>
      </c>
      <c r="L652" s="200">
        <f t="shared" si="56"/>
        <v>0.89986091794158551</v>
      </c>
      <c r="M652" s="141">
        <f t="shared" si="57"/>
        <v>0.72</v>
      </c>
      <c r="N652" s="141">
        <f t="shared" si="58"/>
        <v>10.08</v>
      </c>
      <c r="O652" s="140" t="s">
        <v>194</v>
      </c>
      <c r="P652" s="185" t="s">
        <v>108</v>
      </c>
      <c r="Q652" s="260">
        <f t="shared" si="59"/>
        <v>4.75</v>
      </c>
      <c r="R652" s="247">
        <v>5</v>
      </c>
      <c r="S652" s="242">
        <v>21.18</v>
      </c>
      <c r="T652">
        <v>0</v>
      </c>
    </row>
    <row r="653" spans="1:20" ht="63.75" thickBot="1" x14ac:dyDescent="0.3">
      <c r="A653" s="137">
        <v>635</v>
      </c>
      <c r="B653" s="185" t="s">
        <v>836</v>
      </c>
      <c r="C653" s="185" t="s">
        <v>122</v>
      </c>
      <c r="D653" s="185" t="s">
        <v>959</v>
      </c>
      <c r="E653" s="185" t="s">
        <v>940</v>
      </c>
      <c r="F653" s="185">
        <v>6204623900</v>
      </c>
      <c r="G653" s="185" t="s">
        <v>132</v>
      </c>
      <c r="H653" s="185" t="s">
        <v>92</v>
      </c>
      <c r="I653" s="185">
        <v>11</v>
      </c>
      <c r="J653" s="141">
        <f t="shared" si="60"/>
        <v>5.49</v>
      </c>
      <c r="K653" s="141">
        <f t="shared" si="55"/>
        <v>60.39</v>
      </c>
      <c r="L653" s="200">
        <f t="shared" si="56"/>
        <v>0.89981785063752273</v>
      </c>
      <c r="M653" s="141">
        <f t="shared" si="57"/>
        <v>0.55000000000000004</v>
      </c>
      <c r="N653" s="141">
        <f t="shared" si="58"/>
        <v>6.05</v>
      </c>
      <c r="O653" s="140" t="s">
        <v>194</v>
      </c>
      <c r="P653" s="185" t="s">
        <v>108</v>
      </c>
      <c r="Q653" s="260">
        <f t="shared" si="59"/>
        <v>2.85</v>
      </c>
      <c r="R653" s="247">
        <v>3</v>
      </c>
      <c r="S653" s="243">
        <v>21.18</v>
      </c>
      <c r="T653">
        <v>0</v>
      </c>
    </row>
    <row r="654" spans="1:20" ht="79.5" thickBot="1" x14ac:dyDescent="0.3">
      <c r="A654" s="137">
        <v>636</v>
      </c>
      <c r="B654" s="185" t="s">
        <v>837</v>
      </c>
      <c r="C654" s="185" t="s">
        <v>122</v>
      </c>
      <c r="D654" s="185" t="s">
        <v>477</v>
      </c>
      <c r="E654" s="185" t="s">
        <v>946</v>
      </c>
      <c r="F654" s="185">
        <v>6204623900</v>
      </c>
      <c r="G654" s="185" t="s">
        <v>131</v>
      </c>
      <c r="H654" s="185" t="s">
        <v>92</v>
      </c>
      <c r="I654" s="185">
        <v>6</v>
      </c>
      <c r="J654" s="141">
        <f t="shared" si="60"/>
        <v>6.0299999999999994</v>
      </c>
      <c r="K654" s="141">
        <f t="shared" si="55"/>
        <v>36.18</v>
      </c>
      <c r="L654" s="200">
        <f t="shared" si="56"/>
        <v>0.90049751243781095</v>
      </c>
      <c r="M654" s="141">
        <f t="shared" si="57"/>
        <v>0.6</v>
      </c>
      <c r="N654" s="141">
        <f t="shared" si="58"/>
        <v>3.6</v>
      </c>
      <c r="O654" s="140" t="s">
        <v>194</v>
      </c>
      <c r="P654" s="185" t="s">
        <v>108</v>
      </c>
      <c r="Q654" s="260">
        <f t="shared" si="59"/>
        <v>1.9</v>
      </c>
      <c r="R654" s="247">
        <v>2</v>
      </c>
      <c r="S654" s="242">
        <v>19.02</v>
      </c>
      <c r="T654">
        <v>0</v>
      </c>
    </row>
    <row r="655" spans="1:20" ht="63.75" thickBot="1" x14ac:dyDescent="0.3">
      <c r="A655" s="137">
        <v>637</v>
      </c>
      <c r="B655" s="185" t="s">
        <v>834</v>
      </c>
      <c r="C655" s="185" t="s">
        <v>122</v>
      </c>
      <c r="D655" s="185" t="s">
        <v>959</v>
      </c>
      <c r="E655" s="185" t="s">
        <v>940</v>
      </c>
      <c r="F655" s="185">
        <v>6204623900</v>
      </c>
      <c r="G655" s="185" t="s">
        <v>132</v>
      </c>
      <c r="H655" s="185" t="s">
        <v>92</v>
      </c>
      <c r="I655" s="185">
        <v>2</v>
      </c>
      <c r="J655" s="141">
        <f t="shared" si="60"/>
        <v>10.07</v>
      </c>
      <c r="K655" s="141">
        <f t="shared" si="55"/>
        <v>20.14</v>
      </c>
      <c r="L655" s="200">
        <f t="shared" si="56"/>
        <v>0.89970208540218466</v>
      </c>
      <c r="M655" s="141">
        <f t="shared" si="57"/>
        <v>1.01</v>
      </c>
      <c r="N655" s="141">
        <f t="shared" si="58"/>
        <v>2.02</v>
      </c>
      <c r="O655" s="140" t="s">
        <v>194</v>
      </c>
      <c r="P655" s="185" t="s">
        <v>108</v>
      </c>
      <c r="Q655" s="260">
        <f t="shared" si="59"/>
        <v>0.95</v>
      </c>
      <c r="R655" s="247">
        <v>1</v>
      </c>
      <c r="S655" s="243">
        <v>21.18</v>
      </c>
      <c r="T655">
        <v>0</v>
      </c>
    </row>
    <row r="656" spans="1:20" ht="63.75" thickBot="1" x14ac:dyDescent="0.3">
      <c r="A656" s="137">
        <v>638</v>
      </c>
      <c r="B656" s="185" t="s">
        <v>834</v>
      </c>
      <c r="C656" s="185" t="s">
        <v>122</v>
      </c>
      <c r="D656" s="185" t="s">
        <v>959</v>
      </c>
      <c r="E656" s="185" t="s">
        <v>940</v>
      </c>
      <c r="F656" s="185">
        <v>6204623900</v>
      </c>
      <c r="G656" s="185" t="s">
        <v>132</v>
      </c>
      <c r="H656" s="185" t="s">
        <v>92</v>
      </c>
      <c r="I656" s="185">
        <v>4</v>
      </c>
      <c r="J656" s="141">
        <f t="shared" si="60"/>
        <v>4.0299999999999994</v>
      </c>
      <c r="K656" s="141">
        <f t="shared" si="55"/>
        <v>16.12</v>
      </c>
      <c r="L656" s="200">
        <f t="shared" si="56"/>
        <v>0.90074441687344908</v>
      </c>
      <c r="M656" s="141">
        <f t="shared" si="57"/>
        <v>0.4</v>
      </c>
      <c r="N656" s="141">
        <f t="shared" si="58"/>
        <v>1.6</v>
      </c>
      <c r="O656" s="140" t="s">
        <v>194</v>
      </c>
      <c r="P656" s="185" t="s">
        <v>108</v>
      </c>
      <c r="Q656" s="260">
        <f t="shared" si="59"/>
        <v>0.76</v>
      </c>
      <c r="R656" s="247">
        <v>0.8</v>
      </c>
      <c r="S656" s="242">
        <v>21.18</v>
      </c>
      <c r="T656">
        <v>0</v>
      </c>
    </row>
    <row r="657" spans="1:20" ht="63.75" thickBot="1" x14ac:dyDescent="0.3">
      <c r="A657" s="137">
        <v>639</v>
      </c>
      <c r="B657" s="185" t="s">
        <v>834</v>
      </c>
      <c r="C657" s="185" t="s">
        <v>122</v>
      </c>
      <c r="D657" s="185" t="s">
        <v>477</v>
      </c>
      <c r="E657" s="185" t="s">
        <v>946</v>
      </c>
      <c r="F657" s="185">
        <v>6204623900</v>
      </c>
      <c r="G657" s="185" t="s">
        <v>131</v>
      </c>
      <c r="H657" s="185" t="s">
        <v>92</v>
      </c>
      <c r="I657" s="185">
        <v>9</v>
      </c>
      <c r="J657" s="141">
        <f t="shared" si="60"/>
        <v>6.0299999999999994</v>
      </c>
      <c r="K657" s="141">
        <f t="shared" ref="K657:K720" si="61">ROUND(J657*I657,2)</f>
        <v>54.27</v>
      </c>
      <c r="L657" s="200">
        <f t="shared" ref="L657:L720" si="62">1-M657/J657</f>
        <v>0.90049751243781095</v>
      </c>
      <c r="M657" s="141">
        <f t="shared" ref="M657:M720" si="63">ROUND(J657/10,2)</f>
        <v>0.6</v>
      </c>
      <c r="N657" s="141">
        <f t="shared" ref="N657:N720" si="64">ROUND(M657*I657,2)</f>
        <v>5.4</v>
      </c>
      <c r="O657" s="140" t="s">
        <v>194</v>
      </c>
      <c r="P657" s="185" t="s">
        <v>108</v>
      </c>
      <c r="Q657" s="260">
        <f t="shared" ref="Q657:Q720" si="65">ROUNDUP(R657*0.95,2)</f>
        <v>2.85</v>
      </c>
      <c r="R657" s="247">
        <v>3</v>
      </c>
      <c r="S657" s="243">
        <v>19.02</v>
      </c>
      <c r="T657">
        <v>0</v>
      </c>
    </row>
    <row r="658" spans="1:20" ht="48" thickBot="1" x14ac:dyDescent="0.3">
      <c r="A658" s="137">
        <v>640</v>
      </c>
      <c r="B658" s="185" t="s">
        <v>838</v>
      </c>
      <c r="C658" s="185" t="s">
        <v>122</v>
      </c>
      <c r="D658" s="185" t="s">
        <v>958</v>
      </c>
      <c r="E658" s="185" t="s">
        <v>939</v>
      </c>
      <c r="F658" s="185">
        <v>6204623900</v>
      </c>
      <c r="G658" s="185" t="s">
        <v>137</v>
      </c>
      <c r="H658" s="185" t="s">
        <v>92</v>
      </c>
      <c r="I658" s="185">
        <v>2</v>
      </c>
      <c r="J658" s="141">
        <f t="shared" si="60"/>
        <v>5.05</v>
      </c>
      <c r="K658" s="141">
        <f t="shared" si="61"/>
        <v>10.1</v>
      </c>
      <c r="L658" s="200">
        <f t="shared" si="62"/>
        <v>0.89900990099009903</v>
      </c>
      <c r="M658" s="141">
        <f t="shared" si="63"/>
        <v>0.51</v>
      </c>
      <c r="N658" s="141">
        <f t="shared" si="64"/>
        <v>1.02</v>
      </c>
      <c r="O658" s="140" t="s">
        <v>194</v>
      </c>
      <c r="P658" s="185" t="s">
        <v>108</v>
      </c>
      <c r="Q658" s="260">
        <f t="shared" si="65"/>
        <v>0.95</v>
      </c>
      <c r="R658" s="247">
        <v>1</v>
      </c>
      <c r="S658" s="242">
        <v>10.62</v>
      </c>
      <c r="T658">
        <v>0</v>
      </c>
    </row>
    <row r="659" spans="1:20" ht="63.75" thickBot="1" x14ac:dyDescent="0.3">
      <c r="A659" s="137">
        <v>641</v>
      </c>
      <c r="B659" s="185" t="s">
        <v>834</v>
      </c>
      <c r="C659" s="185" t="s">
        <v>122</v>
      </c>
      <c r="D659" s="185" t="s">
        <v>477</v>
      </c>
      <c r="E659" s="185" t="s">
        <v>946</v>
      </c>
      <c r="F659" s="185">
        <v>6204623900</v>
      </c>
      <c r="G659" s="185" t="s">
        <v>131</v>
      </c>
      <c r="H659" s="185" t="s">
        <v>92</v>
      </c>
      <c r="I659" s="185">
        <v>3</v>
      </c>
      <c r="J659" s="141">
        <f t="shared" si="60"/>
        <v>6.0299999999999994</v>
      </c>
      <c r="K659" s="141">
        <f t="shared" si="61"/>
        <v>18.09</v>
      </c>
      <c r="L659" s="200">
        <f t="shared" si="62"/>
        <v>0.90049751243781095</v>
      </c>
      <c r="M659" s="141">
        <f t="shared" si="63"/>
        <v>0.6</v>
      </c>
      <c r="N659" s="141">
        <f t="shared" si="64"/>
        <v>1.8</v>
      </c>
      <c r="O659" s="140" t="s">
        <v>194</v>
      </c>
      <c r="P659" s="185" t="s">
        <v>108</v>
      </c>
      <c r="Q659" s="260">
        <f t="shared" si="65"/>
        <v>0.95</v>
      </c>
      <c r="R659" s="247">
        <v>1</v>
      </c>
      <c r="S659" s="243">
        <v>19.02</v>
      </c>
      <c r="T659">
        <v>0</v>
      </c>
    </row>
    <row r="660" spans="1:20" ht="63.75" thickBot="1" x14ac:dyDescent="0.3">
      <c r="A660" s="137">
        <v>642</v>
      </c>
      <c r="B660" s="185" t="s">
        <v>834</v>
      </c>
      <c r="C660" s="185" t="s">
        <v>122</v>
      </c>
      <c r="D660" s="185" t="s">
        <v>477</v>
      </c>
      <c r="E660" s="185" t="s">
        <v>946</v>
      </c>
      <c r="F660" s="185">
        <v>6204623900</v>
      </c>
      <c r="G660" s="185" t="s">
        <v>131</v>
      </c>
      <c r="H660" s="185" t="s">
        <v>92</v>
      </c>
      <c r="I660" s="185">
        <v>4</v>
      </c>
      <c r="J660" s="141">
        <f t="shared" si="60"/>
        <v>6.8</v>
      </c>
      <c r="K660" s="141">
        <f t="shared" si="61"/>
        <v>27.2</v>
      </c>
      <c r="L660" s="200">
        <f t="shared" si="62"/>
        <v>0.9</v>
      </c>
      <c r="M660" s="141">
        <f t="shared" si="63"/>
        <v>0.68</v>
      </c>
      <c r="N660" s="141">
        <f t="shared" si="64"/>
        <v>2.72</v>
      </c>
      <c r="O660" s="140" t="s">
        <v>194</v>
      </c>
      <c r="P660" s="185" t="s">
        <v>108</v>
      </c>
      <c r="Q660" s="260">
        <f t="shared" si="65"/>
        <v>1.43</v>
      </c>
      <c r="R660" s="247">
        <v>1.5</v>
      </c>
      <c r="S660" s="242">
        <v>19.02</v>
      </c>
      <c r="T660">
        <v>0</v>
      </c>
    </row>
    <row r="661" spans="1:20" ht="63.75" thickBot="1" x14ac:dyDescent="0.3">
      <c r="A661" s="137">
        <v>643</v>
      </c>
      <c r="B661" s="185" t="s">
        <v>834</v>
      </c>
      <c r="C661" s="185" t="s">
        <v>122</v>
      </c>
      <c r="D661" s="185" t="s">
        <v>477</v>
      </c>
      <c r="E661" s="185" t="s">
        <v>946</v>
      </c>
      <c r="F661" s="185">
        <v>6204623900</v>
      </c>
      <c r="G661" s="185" t="s">
        <v>131</v>
      </c>
      <c r="H661" s="185" t="s">
        <v>92</v>
      </c>
      <c r="I661" s="185">
        <v>10</v>
      </c>
      <c r="J661" s="141">
        <f t="shared" si="60"/>
        <v>7.2299999999999995</v>
      </c>
      <c r="K661" s="141">
        <f t="shared" si="61"/>
        <v>72.3</v>
      </c>
      <c r="L661" s="200">
        <f t="shared" si="62"/>
        <v>0.90041493775933612</v>
      </c>
      <c r="M661" s="141">
        <f t="shared" si="63"/>
        <v>0.72</v>
      </c>
      <c r="N661" s="141">
        <f t="shared" si="64"/>
        <v>7.2</v>
      </c>
      <c r="O661" s="140" t="s">
        <v>194</v>
      </c>
      <c r="P661" s="185" t="s">
        <v>108</v>
      </c>
      <c r="Q661" s="260">
        <f t="shared" si="65"/>
        <v>3.8</v>
      </c>
      <c r="R661" s="247">
        <v>4</v>
      </c>
      <c r="S661" s="243">
        <v>19.02</v>
      </c>
      <c r="T661">
        <v>0</v>
      </c>
    </row>
    <row r="662" spans="1:20" ht="79.5" thickBot="1" x14ac:dyDescent="0.3">
      <c r="A662" s="137">
        <v>644</v>
      </c>
      <c r="B662" s="185" t="s">
        <v>839</v>
      </c>
      <c r="C662" s="185" t="s">
        <v>122</v>
      </c>
      <c r="D662" s="185" t="s">
        <v>959</v>
      </c>
      <c r="E662" s="185" t="s">
        <v>940</v>
      </c>
      <c r="F662" s="185">
        <v>6204623900</v>
      </c>
      <c r="G662" s="185" t="s">
        <v>132</v>
      </c>
      <c r="H662" s="185" t="s">
        <v>92</v>
      </c>
      <c r="I662" s="185">
        <v>6</v>
      </c>
      <c r="J662" s="141">
        <f t="shared" si="60"/>
        <v>10.07</v>
      </c>
      <c r="K662" s="141">
        <f t="shared" si="61"/>
        <v>60.42</v>
      </c>
      <c r="L662" s="200">
        <f t="shared" si="62"/>
        <v>0.89970208540218466</v>
      </c>
      <c r="M662" s="141">
        <f t="shared" si="63"/>
        <v>1.01</v>
      </c>
      <c r="N662" s="141">
        <f t="shared" si="64"/>
        <v>6.06</v>
      </c>
      <c r="O662" s="140" t="s">
        <v>194</v>
      </c>
      <c r="P662" s="185" t="s">
        <v>108</v>
      </c>
      <c r="Q662" s="260">
        <f t="shared" si="65"/>
        <v>2.85</v>
      </c>
      <c r="R662" s="247">
        <v>3</v>
      </c>
      <c r="S662" s="242">
        <v>21.18</v>
      </c>
      <c r="T662">
        <v>0</v>
      </c>
    </row>
    <row r="663" spans="1:20" ht="48" thickBot="1" x14ac:dyDescent="0.3">
      <c r="A663" s="137">
        <v>645</v>
      </c>
      <c r="B663" s="185" t="s">
        <v>840</v>
      </c>
      <c r="C663" s="185" t="s">
        <v>122</v>
      </c>
      <c r="D663" s="185" t="s">
        <v>959</v>
      </c>
      <c r="E663" s="185" t="s">
        <v>940</v>
      </c>
      <c r="F663" s="185">
        <v>6204623900</v>
      </c>
      <c r="G663" s="185" t="s">
        <v>132</v>
      </c>
      <c r="H663" s="185" t="s">
        <v>92</v>
      </c>
      <c r="I663" s="185">
        <v>6</v>
      </c>
      <c r="J663" s="141">
        <f t="shared" si="60"/>
        <v>10.07</v>
      </c>
      <c r="K663" s="141">
        <f t="shared" si="61"/>
        <v>60.42</v>
      </c>
      <c r="L663" s="200">
        <f t="shared" si="62"/>
        <v>0.89970208540218466</v>
      </c>
      <c r="M663" s="141">
        <f t="shared" si="63"/>
        <v>1.01</v>
      </c>
      <c r="N663" s="141">
        <f t="shared" si="64"/>
        <v>6.06</v>
      </c>
      <c r="O663" s="140" t="s">
        <v>194</v>
      </c>
      <c r="P663" s="185" t="s">
        <v>108</v>
      </c>
      <c r="Q663" s="260">
        <f t="shared" si="65"/>
        <v>2.85</v>
      </c>
      <c r="R663" s="247">
        <v>3</v>
      </c>
      <c r="S663" s="243">
        <v>21.18</v>
      </c>
      <c r="T663">
        <v>0</v>
      </c>
    </row>
    <row r="664" spans="1:20" ht="63.75" thickBot="1" x14ac:dyDescent="0.3">
      <c r="A664" s="137">
        <v>646</v>
      </c>
      <c r="B664" s="185" t="s">
        <v>841</v>
      </c>
      <c r="C664" s="185" t="s">
        <v>122</v>
      </c>
      <c r="D664" s="185" t="s">
        <v>958</v>
      </c>
      <c r="E664" s="185" t="s">
        <v>939</v>
      </c>
      <c r="F664" s="185">
        <v>6204623900</v>
      </c>
      <c r="G664" s="185" t="s">
        <v>137</v>
      </c>
      <c r="H664" s="185" t="s">
        <v>92</v>
      </c>
      <c r="I664" s="185">
        <v>1</v>
      </c>
      <c r="J664" s="141">
        <f t="shared" si="60"/>
        <v>5.0999999999999996</v>
      </c>
      <c r="K664" s="141">
        <f t="shared" si="61"/>
        <v>5.0999999999999996</v>
      </c>
      <c r="L664" s="200">
        <f t="shared" si="62"/>
        <v>0.9</v>
      </c>
      <c r="M664" s="141">
        <f t="shared" si="63"/>
        <v>0.51</v>
      </c>
      <c r="N664" s="141">
        <f t="shared" si="64"/>
        <v>0.51</v>
      </c>
      <c r="O664" s="140" t="s">
        <v>194</v>
      </c>
      <c r="P664" s="185" t="s">
        <v>108</v>
      </c>
      <c r="Q664" s="260">
        <f t="shared" si="65"/>
        <v>0.48</v>
      </c>
      <c r="R664" s="247">
        <v>0.5</v>
      </c>
      <c r="S664" s="242">
        <v>10.62</v>
      </c>
      <c r="T664">
        <v>0</v>
      </c>
    </row>
    <row r="665" spans="1:20" ht="63.75" thickBot="1" x14ac:dyDescent="0.3">
      <c r="A665" s="137">
        <v>647</v>
      </c>
      <c r="B665" s="185" t="s">
        <v>842</v>
      </c>
      <c r="C665" s="185" t="s">
        <v>122</v>
      </c>
      <c r="D665" s="185" t="s">
        <v>958</v>
      </c>
      <c r="E665" s="185" t="s">
        <v>939</v>
      </c>
      <c r="F665" s="185">
        <v>6204623900</v>
      </c>
      <c r="G665" s="185" t="s">
        <v>137</v>
      </c>
      <c r="H665" s="185" t="s">
        <v>92</v>
      </c>
      <c r="I665" s="185">
        <v>4</v>
      </c>
      <c r="J665" s="141">
        <f t="shared" si="60"/>
        <v>3.8</v>
      </c>
      <c r="K665" s="141">
        <f t="shared" si="61"/>
        <v>15.2</v>
      </c>
      <c r="L665" s="200">
        <f t="shared" si="62"/>
        <v>0.9</v>
      </c>
      <c r="M665" s="141">
        <f t="shared" si="63"/>
        <v>0.38</v>
      </c>
      <c r="N665" s="141">
        <f t="shared" si="64"/>
        <v>1.52</v>
      </c>
      <c r="O665" s="140" t="s">
        <v>194</v>
      </c>
      <c r="P665" s="185" t="s">
        <v>108</v>
      </c>
      <c r="Q665" s="260">
        <f t="shared" si="65"/>
        <v>1.43</v>
      </c>
      <c r="R665" s="247">
        <v>1.5</v>
      </c>
      <c r="S665" s="243">
        <v>10.62</v>
      </c>
      <c r="T665">
        <v>0</v>
      </c>
    </row>
    <row r="666" spans="1:20" ht="63.75" thickBot="1" x14ac:dyDescent="0.3">
      <c r="A666" s="137">
        <v>648</v>
      </c>
      <c r="B666" s="185" t="s">
        <v>842</v>
      </c>
      <c r="C666" s="185" t="s">
        <v>122</v>
      </c>
      <c r="D666" s="185" t="s">
        <v>958</v>
      </c>
      <c r="E666" s="185" t="s">
        <v>939</v>
      </c>
      <c r="F666" s="185">
        <v>6204623900</v>
      </c>
      <c r="G666" s="185" t="s">
        <v>137</v>
      </c>
      <c r="H666" s="185" t="s">
        <v>92</v>
      </c>
      <c r="I666" s="185">
        <v>4</v>
      </c>
      <c r="J666" s="141">
        <f t="shared" si="60"/>
        <v>5.05</v>
      </c>
      <c r="K666" s="141">
        <f t="shared" si="61"/>
        <v>20.2</v>
      </c>
      <c r="L666" s="200">
        <f t="shared" si="62"/>
        <v>0.89900990099009903</v>
      </c>
      <c r="M666" s="141">
        <f t="shared" si="63"/>
        <v>0.51</v>
      </c>
      <c r="N666" s="141">
        <f t="shared" si="64"/>
        <v>2.04</v>
      </c>
      <c r="O666" s="140" t="s">
        <v>194</v>
      </c>
      <c r="P666" s="185" t="s">
        <v>108</v>
      </c>
      <c r="Q666" s="260">
        <f t="shared" si="65"/>
        <v>1.9</v>
      </c>
      <c r="R666" s="247">
        <v>2</v>
      </c>
      <c r="S666" s="242">
        <v>10.62</v>
      </c>
      <c r="T666">
        <v>0</v>
      </c>
    </row>
    <row r="667" spans="1:20" ht="63.75" thickBot="1" x14ac:dyDescent="0.3">
      <c r="A667" s="137">
        <v>649</v>
      </c>
      <c r="B667" s="185" t="s">
        <v>834</v>
      </c>
      <c r="C667" s="185" t="s">
        <v>122</v>
      </c>
      <c r="D667" s="185" t="s">
        <v>958</v>
      </c>
      <c r="E667" s="185" t="s">
        <v>939</v>
      </c>
      <c r="F667" s="185">
        <v>6204623900</v>
      </c>
      <c r="G667" s="185" t="s">
        <v>137</v>
      </c>
      <c r="H667" s="185" t="s">
        <v>92</v>
      </c>
      <c r="I667" s="185">
        <v>5</v>
      </c>
      <c r="J667" s="141">
        <f t="shared" si="60"/>
        <v>5.0599999999999996</v>
      </c>
      <c r="K667" s="141">
        <f t="shared" si="61"/>
        <v>25.3</v>
      </c>
      <c r="L667" s="200">
        <f t="shared" si="62"/>
        <v>0.89920948616600793</v>
      </c>
      <c r="M667" s="141">
        <f t="shared" si="63"/>
        <v>0.51</v>
      </c>
      <c r="N667" s="141">
        <f t="shared" si="64"/>
        <v>2.5499999999999998</v>
      </c>
      <c r="O667" s="140" t="s">
        <v>194</v>
      </c>
      <c r="P667" s="185" t="s">
        <v>108</v>
      </c>
      <c r="Q667" s="260">
        <f t="shared" si="65"/>
        <v>2.38</v>
      </c>
      <c r="R667" s="247">
        <v>2.5</v>
      </c>
      <c r="S667" s="243">
        <v>10.62</v>
      </c>
      <c r="T667">
        <v>0</v>
      </c>
    </row>
    <row r="668" spans="1:20" ht="63.75" thickBot="1" x14ac:dyDescent="0.3">
      <c r="A668" s="137">
        <v>650</v>
      </c>
      <c r="B668" s="185" t="s">
        <v>834</v>
      </c>
      <c r="C668" s="185" t="s">
        <v>122</v>
      </c>
      <c r="D668" s="185" t="s">
        <v>959</v>
      </c>
      <c r="E668" s="185" t="s">
        <v>940</v>
      </c>
      <c r="F668" s="185">
        <v>6204623900</v>
      </c>
      <c r="G668" s="185" t="s">
        <v>132</v>
      </c>
      <c r="H668" s="185" t="s">
        <v>92</v>
      </c>
      <c r="I668" s="185">
        <v>15</v>
      </c>
      <c r="J668" s="141">
        <f t="shared" si="60"/>
        <v>6.71</v>
      </c>
      <c r="K668" s="141">
        <f t="shared" si="61"/>
        <v>100.65</v>
      </c>
      <c r="L668" s="200">
        <f t="shared" si="62"/>
        <v>0.90014903129657231</v>
      </c>
      <c r="M668" s="141">
        <f t="shared" si="63"/>
        <v>0.67</v>
      </c>
      <c r="N668" s="141">
        <f t="shared" si="64"/>
        <v>10.050000000000001</v>
      </c>
      <c r="O668" s="140" t="s">
        <v>194</v>
      </c>
      <c r="P668" s="185" t="s">
        <v>108</v>
      </c>
      <c r="Q668" s="260">
        <f t="shared" si="65"/>
        <v>4.75</v>
      </c>
      <c r="R668" s="247">
        <v>5</v>
      </c>
      <c r="S668" s="242">
        <v>21.18</v>
      </c>
      <c r="T668">
        <v>0</v>
      </c>
    </row>
    <row r="669" spans="1:20" ht="63.75" thickBot="1" x14ac:dyDescent="0.3">
      <c r="A669" s="137">
        <v>651</v>
      </c>
      <c r="B669" s="185" t="s">
        <v>834</v>
      </c>
      <c r="C669" s="185" t="s">
        <v>122</v>
      </c>
      <c r="D669" s="185" t="s">
        <v>959</v>
      </c>
      <c r="E669" s="185" t="s">
        <v>940</v>
      </c>
      <c r="F669" s="185">
        <v>6204623900</v>
      </c>
      <c r="G669" s="185" t="s">
        <v>132</v>
      </c>
      <c r="H669" s="185" t="s">
        <v>92</v>
      </c>
      <c r="I669" s="185">
        <v>23</v>
      </c>
      <c r="J669" s="141">
        <f t="shared" si="60"/>
        <v>5.7</v>
      </c>
      <c r="K669" s="141">
        <f t="shared" si="61"/>
        <v>131.1</v>
      </c>
      <c r="L669" s="200">
        <f t="shared" si="62"/>
        <v>0.9</v>
      </c>
      <c r="M669" s="141">
        <f t="shared" si="63"/>
        <v>0.56999999999999995</v>
      </c>
      <c r="N669" s="141">
        <f t="shared" si="64"/>
        <v>13.11</v>
      </c>
      <c r="O669" s="140" t="s">
        <v>194</v>
      </c>
      <c r="P669" s="185" t="s">
        <v>108</v>
      </c>
      <c r="Q669" s="260">
        <f t="shared" si="65"/>
        <v>6.18</v>
      </c>
      <c r="R669" s="247">
        <v>6.5</v>
      </c>
      <c r="S669" s="243">
        <v>21.18</v>
      </c>
      <c r="T669">
        <v>0</v>
      </c>
    </row>
    <row r="670" spans="1:20" ht="79.5" thickBot="1" x14ac:dyDescent="0.3">
      <c r="A670" s="137">
        <v>652</v>
      </c>
      <c r="B670" s="185" t="s">
        <v>843</v>
      </c>
      <c r="C670" s="185" t="s">
        <v>122</v>
      </c>
      <c r="D670" s="185" t="s">
        <v>959</v>
      </c>
      <c r="E670" s="185" t="s">
        <v>940</v>
      </c>
      <c r="F670" s="185">
        <v>6204623900</v>
      </c>
      <c r="G670" s="185" t="s">
        <v>132</v>
      </c>
      <c r="H670" s="185" t="s">
        <v>92</v>
      </c>
      <c r="I670" s="185">
        <v>4</v>
      </c>
      <c r="J670" s="141">
        <f t="shared" si="60"/>
        <v>5.04</v>
      </c>
      <c r="K670" s="141">
        <f t="shared" si="61"/>
        <v>20.16</v>
      </c>
      <c r="L670" s="200">
        <f t="shared" si="62"/>
        <v>0.90079365079365081</v>
      </c>
      <c r="M670" s="141">
        <f t="shared" si="63"/>
        <v>0.5</v>
      </c>
      <c r="N670" s="141">
        <f t="shared" si="64"/>
        <v>2</v>
      </c>
      <c r="O670" s="140" t="s">
        <v>194</v>
      </c>
      <c r="P670" s="185" t="s">
        <v>108</v>
      </c>
      <c r="Q670" s="260">
        <f t="shared" si="65"/>
        <v>0.95</v>
      </c>
      <c r="R670" s="247">
        <v>1</v>
      </c>
      <c r="S670" s="242">
        <v>21.18</v>
      </c>
      <c r="T670">
        <v>0</v>
      </c>
    </row>
    <row r="671" spans="1:20" ht="79.5" thickBot="1" x14ac:dyDescent="0.3">
      <c r="A671" s="137">
        <v>653</v>
      </c>
      <c r="B671" s="185" t="s">
        <v>844</v>
      </c>
      <c r="C671" s="185" t="s">
        <v>122</v>
      </c>
      <c r="D671" s="185" t="s">
        <v>959</v>
      </c>
      <c r="E671" s="185" t="s">
        <v>940</v>
      </c>
      <c r="F671" s="185">
        <v>6204623900</v>
      </c>
      <c r="G671" s="185" t="s">
        <v>132</v>
      </c>
      <c r="H671" s="185" t="s">
        <v>92</v>
      </c>
      <c r="I671" s="185">
        <v>4</v>
      </c>
      <c r="J671" s="141">
        <f t="shared" si="60"/>
        <v>7.58</v>
      </c>
      <c r="K671" s="141">
        <f t="shared" si="61"/>
        <v>30.32</v>
      </c>
      <c r="L671" s="200">
        <f t="shared" si="62"/>
        <v>0.89973614775725597</v>
      </c>
      <c r="M671" s="141">
        <f t="shared" si="63"/>
        <v>0.76</v>
      </c>
      <c r="N671" s="141">
        <f t="shared" si="64"/>
        <v>3.04</v>
      </c>
      <c r="O671" s="140" t="s">
        <v>194</v>
      </c>
      <c r="P671" s="185" t="s">
        <v>108</v>
      </c>
      <c r="Q671" s="260">
        <f t="shared" si="65"/>
        <v>1.43</v>
      </c>
      <c r="R671" s="247">
        <v>1.5</v>
      </c>
      <c r="S671" s="243">
        <v>21.18</v>
      </c>
      <c r="T671">
        <v>0</v>
      </c>
    </row>
    <row r="672" spans="1:20" ht="63.75" thickBot="1" x14ac:dyDescent="0.3">
      <c r="A672" s="137">
        <v>654</v>
      </c>
      <c r="B672" s="185" t="s">
        <v>845</v>
      </c>
      <c r="C672" s="185" t="s">
        <v>122</v>
      </c>
      <c r="D672" s="185" t="s">
        <v>958</v>
      </c>
      <c r="E672" s="185" t="s">
        <v>939</v>
      </c>
      <c r="F672" s="185">
        <v>6204623900</v>
      </c>
      <c r="G672" s="185" t="s">
        <v>137</v>
      </c>
      <c r="H672" s="185" t="s">
        <v>92</v>
      </c>
      <c r="I672" s="185">
        <v>1</v>
      </c>
      <c r="J672" s="141">
        <f t="shared" si="60"/>
        <v>5.0999999999999996</v>
      </c>
      <c r="K672" s="141">
        <f t="shared" si="61"/>
        <v>5.0999999999999996</v>
      </c>
      <c r="L672" s="200">
        <f t="shared" si="62"/>
        <v>0.9</v>
      </c>
      <c r="M672" s="141">
        <f t="shared" si="63"/>
        <v>0.51</v>
      </c>
      <c r="N672" s="141">
        <f t="shared" si="64"/>
        <v>0.51</v>
      </c>
      <c r="O672" s="140" t="s">
        <v>194</v>
      </c>
      <c r="P672" s="185" t="s">
        <v>108</v>
      </c>
      <c r="Q672" s="260">
        <f t="shared" si="65"/>
        <v>0.48</v>
      </c>
      <c r="R672" s="247">
        <v>0.5</v>
      </c>
      <c r="S672" s="242">
        <v>10.62</v>
      </c>
      <c r="T672">
        <v>0</v>
      </c>
    </row>
    <row r="673" spans="1:20" ht="63.75" thickBot="1" x14ac:dyDescent="0.3">
      <c r="A673" s="137">
        <v>655</v>
      </c>
      <c r="B673" s="185" t="s">
        <v>846</v>
      </c>
      <c r="C673" s="185" t="s">
        <v>122</v>
      </c>
      <c r="D673" s="185" t="s">
        <v>958</v>
      </c>
      <c r="E673" s="185" t="s">
        <v>939</v>
      </c>
      <c r="F673" s="185">
        <v>6204623900</v>
      </c>
      <c r="G673" s="185" t="s">
        <v>137</v>
      </c>
      <c r="H673" s="185" t="s">
        <v>92</v>
      </c>
      <c r="I673" s="185">
        <v>4</v>
      </c>
      <c r="J673" s="141">
        <f t="shared" si="60"/>
        <v>5.05</v>
      </c>
      <c r="K673" s="141">
        <f t="shared" si="61"/>
        <v>20.2</v>
      </c>
      <c r="L673" s="200">
        <f t="shared" si="62"/>
        <v>0.89900990099009903</v>
      </c>
      <c r="M673" s="141">
        <f t="shared" si="63"/>
        <v>0.51</v>
      </c>
      <c r="N673" s="141">
        <f t="shared" si="64"/>
        <v>2.04</v>
      </c>
      <c r="O673" s="140" t="s">
        <v>194</v>
      </c>
      <c r="P673" s="185" t="s">
        <v>108</v>
      </c>
      <c r="Q673" s="260">
        <f t="shared" si="65"/>
        <v>1.9</v>
      </c>
      <c r="R673" s="247">
        <v>2</v>
      </c>
      <c r="S673" s="243">
        <v>10.62</v>
      </c>
      <c r="T673">
        <v>0</v>
      </c>
    </row>
    <row r="674" spans="1:20" ht="79.5" thickBot="1" x14ac:dyDescent="0.3">
      <c r="A674" s="137">
        <v>656</v>
      </c>
      <c r="B674" s="185" t="s">
        <v>847</v>
      </c>
      <c r="C674" s="185" t="s">
        <v>122</v>
      </c>
      <c r="D674" s="185" t="s">
        <v>958</v>
      </c>
      <c r="E674" s="185" t="s">
        <v>939</v>
      </c>
      <c r="F674" s="185">
        <v>6204623900</v>
      </c>
      <c r="G674" s="185" t="s">
        <v>137</v>
      </c>
      <c r="H674" s="185" t="s">
        <v>92</v>
      </c>
      <c r="I674" s="185">
        <v>5</v>
      </c>
      <c r="J674" s="141">
        <f t="shared" si="60"/>
        <v>3.0399999999999996</v>
      </c>
      <c r="K674" s="141">
        <f t="shared" si="61"/>
        <v>15.2</v>
      </c>
      <c r="L674" s="200">
        <f t="shared" si="62"/>
        <v>0.90131578947368418</v>
      </c>
      <c r="M674" s="141">
        <f t="shared" si="63"/>
        <v>0.3</v>
      </c>
      <c r="N674" s="141">
        <f t="shared" si="64"/>
        <v>1.5</v>
      </c>
      <c r="O674" s="140" t="s">
        <v>194</v>
      </c>
      <c r="P674" s="185" t="s">
        <v>108</v>
      </c>
      <c r="Q674" s="260">
        <f t="shared" si="65"/>
        <v>1.43</v>
      </c>
      <c r="R674" s="247">
        <v>1.5</v>
      </c>
      <c r="S674" s="242">
        <v>10.62</v>
      </c>
      <c r="T674">
        <v>0</v>
      </c>
    </row>
    <row r="675" spans="1:20" ht="79.5" thickBot="1" x14ac:dyDescent="0.3">
      <c r="A675" s="137">
        <v>657</v>
      </c>
      <c r="B675" s="185" t="s">
        <v>847</v>
      </c>
      <c r="C675" s="185" t="s">
        <v>122</v>
      </c>
      <c r="D675" s="185" t="s">
        <v>958</v>
      </c>
      <c r="E675" s="185" t="s">
        <v>939</v>
      </c>
      <c r="F675" s="185">
        <v>6204623900</v>
      </c>
      <c r="G675" s="185" t="s">
        <v>137</v>
      </c>
      <c r="H675" s="185" t="s">
        <v>92</v>
      </c>
      <c r="I675" s="185">
        <v>5</v>
      </c>
      <c r="J675" s="141">
        <f t="shared" si="60"/>
        <v>4.66</v>
      </c>
      <c r="K675" s="141">
        <f t="shared" si="61"/>
        <v>23.3</v>
      </c>
      <c r="L675" s="200">
        <f t="shared" si="62"/>
        <v>0.89914163090128751</v>
      </c>
      <c r="M675" s="141">
        <f t="shared" si="63"/>
        <v>0.47</v>
      </c>
      <c r="N675" s="141">
        <f t="shared" si="64"/>
        <v>2.35</v>
      </c>
      <c r="O675" s="140" t="s">
        <v>194</v>
      </c>
      <c r="P675" s="185" t="s">
        <v>108</v>
      </c>
      <c r="Q675" s="260">
        <f t="shared" si="65"/>
        <v>2.19</v>
      </c>
      <c r="R675" s="247">
        <v>2.2999999999999998</v>
      </c>
      <c r="S675" s="243">
        <v>10.62</v>
      </c>
      <c r="T675">
        <v>0</v>
      </c>
    </row>
    <row r="676" spans="1:20" ht="63.75" thickBot="1" x14ac:dyDescent="0.3">
      <c r="A676" s="137">
        <v>658</v>
      </c>
      <c r="B676" s="185" t="s">
        <v>848</v>
      </c>
      <c r="C676" s="185" t="s">
        <v>122</v>
      </c>
      <c r="D676" s="185" t="s">
        <v>958</v>
      </c>
      <c r="E676" s="185" t="s">
        <v>939</v>
      </c>
      <c r="F676" s="185">
        <v>6204623900</v>
      </c>
      <c r="G676" s="185" t="s">
        <v>137</v>
      </c>
      <c r="H676" s="185" t="s">
        <v>92</v>
      </c>
      <c r="I676" s="185">
        <v>6</v>
      </c>
      <c r="J676" s="141">
        <f t="shared" si="60"/>
        <v>5.05</v>
      </c>
      <c r="K676" s="141">
        <f t="shared" si="61"/>
        <v>30.3</v>
      </c>
      <c r="L676" s="200">
        <f t="shared" si="62"/>
        <v>0.89900990099009903</v>
      </c>
      <c r="M676" s="141">
        <f t="shared" si="63"/>
        <v>0.51</v>
      </c>
      <c r="N676" s="141">
        <f t="shared" si="64"/>
        <v>3.06</v>
      </c>
      <c r="O676" s="140" t="s">
        <v>194</v>
      </c>
      <c r="P676" s="185" t="s">
        <v>108</v>
      </c>
      <c r="Q676" s="260">
        <f t="shared" si="65"/>
        <v>2.85</v>
      </c>
      <c r="R676" s="247">
        <v>3</v>
      </c>
      <c r="S676" s="242">
        <v>10.62</v>
      </c>
      <c r="T676">
        <v>0</v>
      </c>
    </row>
    <row r="677" spans="1:20" ht="79.5" thickBot="1" x14ac:dyDescent="0.3">
      <c r="A677" s="137">
        <v>659</v>
      </c>
      <c r="B677" s="185" t="s">
        <v>847</v>
      </c>
      <c r="C677" s="185" t="s">
        <v>122</v>
      </c>
      <c r="D677" s="185" t="s">
        <v>958</v>
      </c>
      <c r="E677" s="185" t="s">
        <v>939</v>
      </c>
      <c r="F677" s="185">
        <v>6204623900</v>
      </c>
      <c r="G677" s="185" t="s">
        <v>137</v>
      </c>
      <c r="H677" s="185" t="s">
        <v>92</v>
      </c>
      <c r="I677" s="185">
        <v>6</v>
      </c>
      <c r="J677" s="141">
        <f t="shared" si="60"/>
        <v>5.05</v>
      </c>
      <c r="K677" s="141">
        <f t="shared" si="61"/>
        <v>30.3</v>
      </c>
      <c r="L677" s="200">
        <f t="shared" si="62"/>
        <v>0.89900990099009903</v>
      </c>
      <c r="M677" s="141">
        <f t="shared" si="63"/>
        <v>0.51</v>
      </c>
      <c r="N677" s="141">
        <f t="shared" si="64"/>
        <v>3.06</v>
      </c>
      <c r="O677" s="140" t="s">
        <v>194</v>
      </c>
      <c r="P677" s="185" t="s">
        <v>108</v>
      </c>
      <c r="Q677" s="260">
        <f t="shared" si="65"/>
        <v>2.85</v>
      </c>
      <c r="R677" s="247">
        <v>3</v>
      </c>
      <c r="S677" s="243">
        <v>10.62</v>
      </c>
      <c r="T677">
        <v>0</v>
      </c>
    </row>
    <row r="678" spans="1:20" ht="63.75" thickBot="1" x14ac:dyDescent="0.3">
      <c r="A678" s="137">
        <v>660</v>
      </c>
      <c r="B678" s="185" t="s">
        <v>834</v>
      </c>
      <c r="C678" s="185" t="s">
        <v>122</v>
      </c>
      <c r="D678" s="185" t="s">
        <v>959</v>
      </c>
      <c r="E678" s="185" t="s">
        <v>940</v>
      </c>
      <c r="F678" s="185">
        <v>6204623900</v>
      </c>
      <c r="G678" s="185" t="s">
        <v>132</v>
      </c>
      <c r="H678" s="185" t="s">
        <v>92</v>
      </c>
      <c r="I678" s="185">
        <v>44</v>
      </c>
      <c r="J678" s="141">
        <f t="shared" si="60"/>
        <v>6.7299999999999995</v>
      </c>
      <c r="K678" s="141">
        <f t="shared" si="61"/>
        <v>296.12</v>
      </c>
      <c r="L678" s="200">
        <f t="shared" si="62"/>
        <v>0.90044576523031206</v>
      </c>
      <c r="M678" s="141">
        <f t="shared" si="63"/>
        <v>0.67</v>
      </c>
      <c r="N678" s="141">
        <f t="shared" si="64"/>
        <v>29.48</v>
      </c>
      <c r="O678" s="140" t="s">
        <v>194</v>
      </c>
      <c r="P678" s="185">
        <v>1</v>
      </c>
      <c r="Q678" s="260">
        <f t="shared" si="65"/>
        <v>13.97</v>
      </c>
      <c r="R678" s="247">
        <v>14.7</v>
      </c>
      <c r="S678" s="242">
        <v>21.18</v>
      </c>
      <c r="T678">
        <v>0</v>
      </c>
    </row>
    <row r="679" spans="1:20" ht="63.75" thickBot="1" x14ac:dyDescent="0.3">
      <c r="A679" s="137">
        <v>661</v>
      </c>
      <c r="B679" s="185" t="s">
        <v>849</v>
      </c>
      <c r="C679" s="185" t="s">
        <v>122</v>
      </c>
      <c r="D679" s="185" t="s">
        <v>959</v>
      </c>
      <c r="E679" s="185" t="s">
        <v>940</v>
      </c>
      <c r="F679" s="185">
        <v>6204623900</v>
      </c>
      <c r="G679" s="185" t="s">
        <v>132</v>
      </c>
      <c r="H679" s="185" t="s">
        <v>92</v>
      </c>
      <c r="I679" s="185">
        <v>10</v>
      </c>
      <c r="J679" s="141">
        <f t="shared" si="60"/>
        <v>10.07</v>
      </c>
      <c r="K679" s="141">
        <f t="shared" si="61"/>
        <v>100.7</v>
      </c>
      <c r="L679" s="200">
        <f t="shared" si="62"/>
        <v>0.89970208540218466</v>
      </c>
      <c r="M679" s="141">
        <f t="shared" si="63"/>
        <v>1.01</v>
      </c>
      <c r="N679" s="141">
        <f t="shared" si="64"/>
        <v>10.1</v>
      </c>
      <c r="O679" s="140" t="s">
        <v>194</v>
      </c>
      <c r="P679" s="185" t="s">
        <v>108</v>
      </c>
      <c r="Q679" s="260">
        <f t="shared" si="65"/>
        <v>4.75</v>
      </c>
      <c r="R679" s="247">
        <v>5</v>
      </c>
      <c r="S679" s="243">
        <v>21.18</v>
      </c>
      <c r="T679">
        <v>0</v>
      </c>
    </row>
    <row r="680" spans="1:20" ht="63.75" thickBot="1" x14ac:dyDescent="0.3">
      <c r="A680" s="137">
        <v>662</v>
      </c>
      <c r="B680" s="185" t="s">
        <v>836</v>
      </c>
      <c r="C680" s="185" t="s">
        <v>122</v>
      </c>
      <c r="D680" s="185" t="s">
        <v>959</v>
      </c>
      <c r="E680" s="185" t="s">
        <v>940</v>
      </c>
      <c r="F680" s="185">
        <v>6204623900</v>
      </c>
      <c r="G680" s="185" t="s">
        <v>132</v>
      </c>
      <c r="H680" s="185" t="s">
        <v>92</v>
      </c>
      <c r="I680" s="185">
        <v>2</v>
      </c>
      <c r="J680" s="141">
        <f t="shared" si="60"/>
        <v>5.09</v>
      </c>
      <c r="K680" s="141">
        <f t="shared" si="61"/>
        <v>10.18</v>
      </c>
      <c r="L680" s="200">
        <f t="shared" si="62"/>
        <v>0.89980353634577603</v>
      </c>
      <c r="M680" s="141">
        <f t="shared" si="63"/>
        <v>0.51</v>
      </c>
      <c r="N680" s="141">
        <f t="shared" si="64"/>
        <v>1.02</v>
      </c>
      <c r="O680" s="140" t="s">
        <v>194</v>
      </c>
      <c r="P680" s="185" t="s">
        <v>108</v>
      </c>
      <c r="Q680" s="260">
        <f t="shared" si="65"/>
        <v>0.48</v>
      </c>
      <c r="R680" s="247">
        <v>0.5</v>
      </c>
      <c r="S680" s="242">
        <v>21.18</v>
      </c>
      <c r="T680">
        <v>0</v>
      </c>
    </row>
    <row r="681" spans="1:20" ht="79.5" thickBot="1" x14ac:dyDescent="0.3">
      <c r="A681" s="137">
        <v>663</v>
      </c>
      <c r="B681" s="185" t="s">
        <v>850</v>
      </c>
      <c r="C681" s="185" t="s">
        <v>122</v>
      </c>
      <c r="D681" s="185" t="s">
        <v>477</v>
      </c>
      <c r="E681" s="185" t="s">
        <v>946</v>
      </c>
      <c r="F681" s="185">
        <v>6204623900</v>
      </c>
      <c r="G681" s="185" t="s">
        <v>131</v>
      </c>
      <c r="H681" s="185" t="s">
        <v>92</v>
      </c>
      <c r="I681" s="185">
        <v>12</v>
      </c>
      <c r="J681" s="141">
        <f t="shared" si="60"/>
        <v>6.0299999999999994</v>
      </c>
      <c r="K681" s="141">
        <f t="shared" si="61"/>
        <v>72.36</v>
      </c>
      <c r="L681" s="200">
        <f t="shared" si="62"/>
        <v>0.90049751243781095</v>
      </c>
      <c r="M681" s="141">
        <f t="shared" si="63"/>
        <v>0.6</v>
      </c>
      <c r="N681" s="141">
        <f t="shared" si="64"/>
        <v>7.2</v>
      </c>
      <c r="O681" s="140" t="s">
        <v>194</v>
      </c>
      <c r="P681" s="185" t="s">
        <v>108</v>
      </c>
      <c r="Q681" s="260">
        <f t="shared" si="65"/>
        <v>3.8</v>
      </c>
      <c r="R681" s="247">
        <v>4</v>
      </c>
      <c r="S681" s="243">
        <v>19.02</v>
      </c>
      <c r="T681">
        <v>0</v>
      </c>
    </row>
    <row r="682" spans="1:20" ht="79.5" thickBot="1" x14ac:dyDescent="0.3">
      <c r="A682" s="137">
        <v>664</v>
      </c>
      <c r="B682" s="185" t="s">
        <v>851</v>
      </c>
      <c r="C682" s="185" t="s">
        <v>122</v>
      </c>
      <c r="D682" s="185" t="s">
        <v>477</v>
      </c>
      <c r="E682" s="185" t="s">
        <v>946</v>
      </c>
      <c r="F682" s="185">
        <v>6204623900</v>
      </c>
      <c r="G682" s="185" t="s">
        <v>131</v>
      </c>
      <c r="H682" s="185" t="s">
        <v>92</v>
      </c>
      <c r="I682" s="185">
        <v>14</v>
      </c>
      <c r="J682" s="141">
        <f t="shared" si="60"/>
        <v>5.17</v>
      </c>
      <c r="K682" s="141">
        <f t="shared" si="61"/>
        <v>72.38</v>
      </c>
      <c r="L682" s="200">
        <f t="shared" si="62"/>
        <v>0.89941972920696323</v>
      </c>
      <c r="M682" s="141">
        <f t="shared" si="63"/>
        <v>0.52</v>
      </c>
      <c r="N682" s="141">
        <f t="shared" si="64"/>
        <v>7.28</v>
      </c>
      <c r="O682" s="140" t="s">
        <v>194</v>
      </c>
      <c r="P682" s="185" t="s">
        <v>108</v>
      </c>
      <c r="Q682" s="260">
        <f t="shared" si="65"/>
        <v>3.8</v>
      </c>
      <c r="R682" s="247">
        <v>4</v>
      </c>
      <c r="S682" s="242">
        <v>19.02</v>
      </c>
      <c r="T682">
        <v>0</v>
      </c>
    </row>
    <row r="683" spans="1:20" ht="63.75" thickBot="1" x14ac:dyDescent="0.3">
      <c r="A683" s="137">
        <v>665</v>
      </c>
      <c r="B683" s="185" t="s">
        <v>852</v>
      </c>
      <c r="C683" s="185" t="s">
        <v>122</v>
      </c>
      <c r="D683" s="185" t="s">
        <v>477</v>
      </c>
      <c r="E683" s="185" t="s">
        <v>946</v>
      </c>
      <c r="F683" s="185">
        <v>6204623900</v>
      </c>
      <c r="G683" s="185" t="s">
        <v>131</v>
      </c>
      <c r="H683" s="185" t="s">
        <v>92</v>
      </c>
      <c r="I683" s="185">
        <v>2</v>
      </c>
      <c r="J683" s="141">
        <f t="shared" si="60"/>
        <v>4.5699999999999994</v>
      </c>
      <c r="K683" s="141">
        <f t="shared" si="61"/>
        <v>9.14</v>
      </c>
      <c r="L683" s="200">
        <f t="shared" si="62"/>
        <v>0.89934354485776802</v>
      </c>
      <c r="M683" s="141">
        <f t="shared" si="63"/>
        <v>0.46</v>
      </c>
      <c r="N683" s="141">
        <f t="shared" si="64"/>
        <v>0.92</v>
      </c>
      <c r="O683" s="140" t="s">
        <v>194</v>
      </c>
      <c r="P683" s="185" t="s">
        <v>108</v>
      </c>
      <c r="Q683" s="260">
        <f t="shared" si="65"/>
        <v>0.48</v>
      </c>
      <c r="R683" s="247">
        <v>0.5</v>
      </c>
      <c r="S683" s="243">
        <v>19.02</v>
      </c>
      <c r="T683">
        <v>0</v>
      </c>
    </row>
    <row r="684" spans="1:20" ht="79.5" thickBot="1" x14ac:dyDescent="0.3">
      <c r="A684" s="137">
        <v>666</v>
      </c>
      <c r="B684" s="185" t="s">
        <v>853</v>
      </c>
      <c r="C684" s="185" t="s">
        <v>122</v>
      </c>
      <c r="D684" s="185" t="s">
        <v>477</v>
      </c>
      <c r="E684" s="185" t="s">
        <v>946</v>
      </c>
      <c r="F684" s="185">
        <v>6204623900</v>
      </c>
      <c r="G684" s="185" t="s">
        <v>131</v>
      </c>
      <c r="H684" s="185" t="s">
        <v>92</v>
      </c>
      <c r="I684" s="185">
        <v>3</v>
      </c>
      <c r="J684" s="141">
        <f t="shared" si="60"/>
        <v>6.0299999999999994</v>
      </c>
      <c r="K684" s="141">
        <f t="shared" si="61"/>
        <v>18.09</v>
      </c>
      <c r="L684" s="200">
        <f t="shared" si="62"/>
        <v>0.90049751243781095</v>
      </c>
      <c r="M684" s="141">
        <f t="shared" si="63"/>
        <v>0.6</v>
      </c>
      <c r="N684" s="141">
        <f t="shared" si="64"/>
        <v>1.8</v>
      </c>
      <c r="O684" s="140" t="s">
        <v>194</v>
      </c>
      <c r="P684" s="185" t="s">
        <v>108</v>
      </c>
      <c r="Q684" s="260">
        <f t="shared" si="65"/>
        <v>0.95</v>
      </c>
      <c r="R684" s="247">
        <v>1</v>
      </c>
      <c r="S684" s="242">
        <v>19.02</v>
      </c>
      <c r="T684">
        <v>0</v>
      </c>
    </row>
    <row r="685" spans="1:20" ht="79.5" thickBot="1" x14ac:dyDescent="0.3">
      <c r="A685" s="137">
        <v>667</v>
      </c>
      <c r="B685" s="185" t="s">
        <v>851</v>
      </c>
      <c r="C685" s="185" t="s">
        <v>122</v>
      </c>
      <c r="D685" s="185" t="s">
        <v>477</v>
      </c>
      <c r="E685" s="185" t="s">
        <v>946</v>
      </c>
      <c r="F685" s="185">
        <v>6204623900</v>
      </c>
      <c r="G685" s="185" t="s">
        <v>131</v>
      </c>
      <c r="H685" s="185" t="s">
        <v>92</v>
      </c>
      <c r="I685" s="185">
        <v>5</v>
      </c>
      <c r="J685" s="141">
        <f t="shared" si="60"/>
        <v>3.6199999999999997</v>
      </c>
      <c r="K685" s="141">
        <f t="shared" si="61"/>
        <v>18.100000000000001</v>
      </c>
      <c r="L685" s="200">
        <f t="shared" si="62"/>
        <v>0.90055248618784534</v>
      </c>
      <c r="M685" s="141">
        <f t="shared" si="63"/>
        <v>0.36</v>
      </c>
      <c r="N685" s="141">
        <f t="shared" si="64"/>
        <v>1.8</v>
      </c>
      <c r="O685" s="140" t="s">
        <v>194</v>
      </c>
      <c r="P685" s="185" t="s">
        <v>108</v>
      </c>
      <c r="Q685" s="260">
        <f t="shared" si="65"/>
        <v>0.95</v>
      </c>
      <c r="R685" s="247">
        <v>1</v>
      </c>
      <c r="S685" s="243">
        <v>19.02</v>
      </c>
      <c r="T685">
        <v>0</v>
      </c>
    </row>
    <row r="686" spans="1:20" ht="63.75" thickBot="1" x14ac:dyDescent="0.3">
      <c r="A686" s="137">
        <v>668</v>
      </c>
      <c r="B686" s="185" t="s">
        <v>849</v>
      </c>
      <c r="C686" s="185" t="s">
        <v>122</v>
      </c>
      <c r="D686" s="185" t="s">
        <v>959</v>
      </c>
      <c r="E686" s="185" t="s">
        <v>940</v>
      </c>
      <c r="F686" s="185">
        <v>6204623900</v>
      </c>
      <c r="G686" s="185" t="s">
        <v>132</v>
      </c>
      <c r="H686" s="185" t="s">
        <v>92</v>
      </c>
      <c r="I686" s="185">
        <v>28</v>
      </c>
      <c r="J686" s="141">
        <f t="shared" si="60"/>
        <v>7.1899999999999995</v>
      </c>
      <c r="K686" s="141">
        <f t="shared" si="61"/>
        <v>201.32</v>
      </c>
      <c r="L686" s="200">
        <f t="shared" si="62"/>
        <v>0.89986091794158551</v>
      </c>
      <c r="M686" s="141">
        <f t="shared" si="63"/>
        <v>0.72</v>
      </c>
      <c r="N686" s="141">
        <f t="shared" si="64"/>
        <v>20.16</v>
      </c>
      <c r="O686" s="140" t="s">
        <v>194</v>
      </c>
      <c r="P686" s="185" t="s">
        <v>108</v>
      </c>
      <c r="Q686" s="260">
        <f t="shared" si="65"/>
        <v>9.5</v>
      </c>
      <c r="R686" s="247">
        <v>10</v>
      </c>
      <c r="S686" s="242">
        <v>21.18</v>
      </c>
      <c r="T686">
        <v>0</v>
      </c>
    </row>
    <row r="687" spans="1:20" ht="111" thickBot="1" x14ac:dyDescent="0.3">
      <c r="A687" s="137">
        <v>669</v>
      </c>
      <c r="B687" s="185" t="s">
        <v>854</v>
      </c>
      <c r="C687" s="185" t="s">
        <v>122</v>
      </c>
      <c r="D687" s="185" t="s">
        <v>958</v>
      </c>
      <c r="E687" s="185" t="s">
        <v>939</v>
      </c>
      <c r="F687" s="185">
        <v>6204623900</v>
      </c>
      <c r="G687" s="185" t="s">
        <v>137</v>
      </c>
      <c r="H687" s="185" t="s">
        <v>92</v>
      </c>
      <c r="I687" s="185">
        <v>4</v>
      </c>
      <c r="J687" s="141">
        <f t="shared" si="60"/>
        <v>5.05</v>
      </c>
      <c r="K687" s="141">
        <f t="shared" si="61"/>
        <v>20.2</v>
      </c>
      <c r="L687" s="200">
        <f t="shared" si="62"/>
        <v>0.89900990099009903</v>
      </c>
      <c r="M687" s="141">
        <f t="shared" si="63"/>
        <v>0.51</v>
      </c>
      <c r="N687" s="141">
        <f t="shared" si="64"/>
        <v>2.04</v>
      </c>
      <c r="O687" s="140" t="s">
        <v>194</v>
      </c>
      <c r="P687" s="185" t="s">
        <v>108</v>
      </c>
      <c r="Q687" s="260">
        <f t="shared" si="65"/>
        <v>1.9</v>
      </c>
      <c r="R687" s="247">
        <v>2</v>
      </c>
      <c r="S687" s="243">
        <v>10.62</v>
      </c>
      <c r="T687">
        <v>0</v>
      </c>
    </row>
    <row r="688" spans="1:20" ht="63.75" thickBot="1" x14ac:dyDescent="0.3">
      <c r="A688" s="137">
        <v>670</v>
      </c>
      <c r="B688" s="185" t="s">
        <v>834</v>
      </c>
      <c r="C688" s="185" t="s">
        <v>122</v>
      </c>
      <c r="D688" s="185" t="s">
        <v>959</v>
      </c>
      <c r="E688" s="185" t="s">
        <v>940</v>
      </c>
      <c r="F688" s="185">
        <v>6204623900</v>
      </c>
      <c r="G688" s="185" t="s">
        <v>132</v>
      </c>
      <c r="H688" s="185" t="s">
        <v>92</v>
      </c>
      <c r="I688" s="185">
        <v>28</v>
      </c>
      <c r="J688" s="141">
        <f t="shared" si="60"/>
        <v>7.41</v>
      </c>
      <c r="K688" s="141">
        <f t="shared" si="61"/>
        <v>207.48</v>
      </c>
      <c r="L688" s="200">
        <f t="shared" si="62"/>
        <v>0.90013495276653166</v>
      </c>
      <c r="M688" s="141">
        <f t="shared" si="63"/>
        <v>0.74</v>
      </c>
      <c r="N688" s="141">
        <f t="shared" si="64"/>
        <v>20.72</v>
      </c>
      <c r="O688" s="140" t="s">
        <v>194</v>
      </c>
      <c r="P688" s="185" t="s">
        <v>108</v>
      </c>
      <c r="Q688" s="260">
        <f t="shared" si="65"/>
        <v>9.7899999999999991</v>
      </c>
      <c r="R688" s="247">
        <v>10.3</v>
      </c>
      <c r="S688" s="242">
        <v>21.18</v>
      </c>
      <c r="T688">
        <v>0</v>
      </c>
    </row>
    <row r="689" spans="1:20" ht="79.5" thickBot="1" x14ac:dyDescent="0.3">
      <c r="A689" s="137">
        <v>671</v>
      </c>
      <c r="B689" s="185" t="s">
        <v>855</v>
      </c>
      <c r="C689" s="185" t="s">
        <v>122</v>
      </c>
      <c r="D689" s="185" t="s">
        <v>959</v>
      </c>
      <c r="E689" s="185" t="s">
        <v>940</v>
      </c>
      <c r="F689" s="185">
        <v>6204623900</v>
      </c>
      <c r="G689" s="185" t="s">
        <v>132</v>
      </c>
      <c r="H689" s="185" t="s">
        <v>92</v>
      </c>
      <c r="I689" s="185">
        <v>10</v>
      </c>
      <c r="J689" s="141">
        <f t="shared" si="60"/>
        <v>7.06</v>
      </c>
      <c r="K689" s="141">
        <f t="shared" si="61"/>
        <v>70.599999999999994</v>
      </c>
      <c r="L689" s="200">
        <f t="shared" si="62"/>
        <v>0.89943342776203972</v>
      </c>
      <c r="M689" s="141">
        <f t="shared" si="63"/>
        <v>0.71</v>
      </c>
      <c r="N689" s="141">
        <f t="shared" si="64"/>
        <v>7.1</v>
      </c>
      <c r="O689" s="140" t="s">
        <v>194</v>
      </c>
      <c r="P689" s="185" t="s">
        <v>108</v>
      </c>
      <c r="Q689" s="260">
        <f t="shared" si="65"/>
        <v>3.3299999999999996</v>
      </c>
      <c r="R689" s="247">
        <v>3.5</v>
      </c>
      <c r="S689" s="243">
        <v>21.18</v>
      </c>
      <c r="T689">
        <v>0</v>
      </c>
    </row>
    <row r="690" spans="1:20" ht="95.25" thickBot="1" x14ac:dyDescent="0.3">
      <c r="A690" s="137">
        <v>672</v>
      </c>
      <c r="B690" s="185" t="s">
        <v>856</v>
      </c>
      <c r="C690" s="185" t="s">
        <v>122</v>
      </c>
      <c r="D690" s="185" t="s">
        <v>959</v>
      </c>
      <c r="E690" s="185" t="s">
        <v>940</v>
      </c>
      <c r="F690" s="185">
        <v>6204623900</v>
      </c>
      <c r="G690" s="185" t="s">
        <v>132</v>
      </c>
      <c r="H690" s="185" t="s">
        <v>92</v>
      </c>
      <c r="I690" s="185">
        <v>2</v>
      </c>
      <c r="J690" s="141">
        <f t="shared" si="60"/>
        <v>5.09</v>
      </c>
      <c r="K690" s="141">
        <f t="shared" si="61"/>
        <v>10.18</v>
      </c>
      <c r="L690" s="200">
        <f t="shared" si="62"/>
        <v>0.89980353634577603</v>
      </c>
      <c r="M690" s="141">
        <f t="shared" si="63"/>
        <v>0.51</v>
      </c>
      <c r="N690" s="141">
        <f t="shared" si="64"/>
        <v>1.02</v>
      </c>
      <c r="O690" s="140" t="s">
        <v>194</v>
      </c>
      <c r="P690" s="185" t="s">
        <v>108</v>
      </c>
      <c r="Q690" s="260">
        <f t="shared" si="65"/>
        <v>0.48</v>
      </c>
      <c r="R690" s="247">
        <v>0.5</v>
      </c>
      <c r="S690" s="242">
        <v>21.18</v>
      </c>
      <c r="T690">
        <v>0</v>
      </c>
    </row>
    <row r="691" spans="1:20" ht="63.75" thickBot="1" x14ac:dyDescent="0.3">
      <c r="A691" s="137">
        <v>673</v>
      </c>
      <c r="B691" s="185" t="s">
        <v>833</v>
      </c>
      <c r="C691" s="185" t="s">
        <v>122</v>
      </c>
      <c r="D691" s="185" t="s">
        <v>959</v>
      </c>
      <c r="E691" s="185" t="s">
        <v>940</v>
      </c>
      <c r="F691" s="185">
        <v>6204623900</v>
      </c>
      <c r="G691" s="185" t="s">
        <v>132</v>
      </c>
      <c r="H691" s="185" t="s">
        <v>92</v>
      </c>
      <c r="I691" s="185">
        <v>3</v>
      </c>
      <c r="J691" s="141">
        <f t="shared" si="60"/>
        <v>6.71</v>
      </c>
      <c r="K691" s="141">
        <f t="shared" si="61"/>
        <v>20.13</v>
      </c>
      <c r="L691" s="200">
        <f t="shared" si="62"/>
        <v>0.90014903129657231</v>
      </c>
      <c r="M691" s="141">
        <f t="shared" si="63"/>
        <v>0.67</v>
      </c>
      <c r="N691" s="141">
        <f t="shared" si="64"/>
        <v>2.0099999999999998</v>
      </c>
      <c r="O691" s="140" t="s">
        <v>194</v>
      </c>
      <c r="P691" s="185" t="s">
        <v>108</v>
      </c>
      <c r="Q691" s="260">
        <f t="shared" si="65"/>
        <v>0.95</v>
      </c>
      <c r="R691" s="247">
        <v>1</v>
      </c>
      <c r="S691" s="243">
        <v>21.18</v>
      </c>
      <c r="T691">
        <v>0</v>
      </c>
    </row>
    <row r="692" spans="1:20" ht="79.5" thickBot="1" x14ac:dyDescent="0.3">
      <c r="A692" s="137">
        <v>674</v>
      </c>
      <c r="B692" s="185" t="s">
        <v>857</v>
      </c>
      <c r="C692" s="185" t="s">
        <v>122</v>
      </c>
      <c r="D692" s="185" t="s">
        <v>959</v>
      </c>
      <c r="E692" s="185" t="s">
        <v>940</v>
      </c>
      <c r="F692" s="185">
        <v>6204623900</v>
      </c>
      <c r="G692" s="185" t="s">
        <v>132</v>
      </c>
      <c r="H692" s="185" t="s">
        <v>92</v>
      </c>
      <c r="I692" s="185">
        <v>1</v>
      </c>
      <c r="J692" s="141">
        <f t="shared" si="60"/>
        <v>10.17</v>
      </c>
      <c r="K692" s="141">
        <f t="shared" si="61"/>
        <v>10.17</v>
      </c>
      <c r="L692" s="200">
        <f t="shared" si="62"/>
        <v>0.89970501474926257</v>
      </c>
      <c r="M692" s="141">
        <f t="shared" si="63"/>
        <v>1.02</v>
      </c>
      <c r="N692" s="141">
        <f t="shared" si="64"/>
        <v>1.02</v>
      </c>
      <c r="O692" s="140" t="s">
        <v>194</v>
      </c>
      <c r="P692" s="185" t="s">
        <v>108</v>
      </c>
      <c r="Q692" s="260">
        <f t="shared" si="65"/>
        <v>0.48</v>
      </c>
      <c r="R692" s="247">
        <v>0.5</v>
      </c>
      <c r="S692" s="242">
        <v>21.18</v>
      </c>
      <c r="T692">
        <v>0</v>
      </c>
    </row>
    <row r="693" spans="1:20" ht="79.5" thickBot="1" x14ac:dyDescent="0.3">
      <c r="A693" s="137">
        <v>675</v>
      </c>
      <c r="B693" s="185" t="s">
        <v>858</v>
      </c>
      <c r="C693" s="185" t="s">
        <v>122</v>
      </c>
      <c r="D693" s="185" t="s">
        <v>958</v>
      </c>
      <c r="E693" s="185" t="s">
        <v>939</v>
      </c>
      <c r="F693" s="185">
        <v>6204623900</v>
      </c>
      <c r="G693" s="185" t="s">
        <v>137</v>
      </c>
      <c r="H693" s="185" t="s">
        <v>92</v>
      </c>
      <c r="I693" s="185">
        <v>6</v>
      </c>
      <c r="J693" s="141">
        <f t="shared" si="60"/>
        <v>4.22</v>
      </c>
      <c r="K693" s="141">
        <f t="shared" si="61"/>
        <v>25.32</v>
      </c>
      <c r="L693" s="200">
        <f t="shared" si="62"/>
        <v>0.90047393364928907</v>
      </c>
      <c r="M693" s="141">
        <f t="shared" si="63"/>
        <v>0.42</v>
      </c>
      <c r="N693" s="141">
        <f t="shared" si="64"/>
        <v>2.52</v>
      </c>
      <c r="O693" s="140" t="s">
        <v>194</v>
      </c>
      <c r="P693" s="185" t="s">
        <v>108</v>
      </c>
      <c r="Q693" s="260">
        <f t="shared" si="65"/>
        <v>2.38</v>
      </c>
      <c r="R693" s="247">
        <v>2.5</v>
      </c>
      <c r="S693" s="243">
        <v>10.62</v>
      </c>
      <c r="T693">
        <v>0</v>
      </c>
    </row>
    <row r="694" spans="1:20" ht="48" thickBot="1" x14ac:dyDescent="0.3">
      <c r="A694" s="137">
        <v>676</v>
      </c>
      <c r="B694" s="185" t="s">
        <v>838</v>
      </c>
      <c r="C694" s="185" t="s">
        <v>122</v>
      </c>
      <c r="D694" s="185" t="s">
        <v>958</v>
      </c>
      <c r="E694" s="185" t="s">
        <v>939</v>
      </c>
      <c r="F694" s="185">
        <v>6204623900</v>
      </c>
      <c r="G694" s="185" t="s">
        <v>137</v>
      </c>
      <c r="H694" s="185" t="s">
        <v>92</v>
      </c>
      <c r="I694" s="185">
        <v>8</v>
      </c>
      <c r="J694" s="141">
        <f t="shared" ref="J694:J755" si="66">ROUNDUP(S694*Q694/I694,2)</f>
        <v>3.03</v>
      </c>
      <c r="K694" s="141">
        <f t="shared" si="61"/>
        <v>24.24</v>
      </c>
      <c r="L694" s="200">
        <f t="shared" si="62"/>
        <v>0.90099009900990101</v>
      </c>
      <c r="M694" s="141">
        <f t="shared" si="63"/>
        <v>0.3</v>
      </c>
      <c r="N694" s="141">
        <f t="shared" si="64"/>
        <v>2.4</v>
      </c>
      <c r="O694" s="140" t="s">
        <v>194</v>
      </c>
      <c r="P694" s="185" t="s">
        <v>108</v>
      </c>
      <c r="Q694" s="260">
        <f t="shared" si="65"/>
        <v>2.2799999999999998</v>
      </c>
      <c r="R694" s="247">
        <v>2.4</v>
      </c>
      <c r="S694" s="242">
        <v>10.62</v>
      </c>
      <c r="T694">
        <v>0</v>
      </c>
    </row>
    <row r="695" spans="1:20" ht="79.5" thickBot="1" x14ac:dyDescent="0.3">
      <c r="A695" s="137">
        <v>677</v>
      </c>
      <c r="B695" s="185" t="s">
        <v>859</v>
      </c>
      <c r="C695" s="185" t="s">
        <v>122</v>
      </c>
      <c r="D695" s="185" t="s">
        <v>959</v>
      </c>
      <c r="E695" s="185" t="s">
        <v>940</v>
      </c>
      <c r="F695" s="185">
        <v>6204623900</v>
      </c>
      <c r="G695" s="185" t="s">
        <v>132</v>
      </c>
      <c r="H695" s="185" t="s">
        <v>92</v>
      </c>
      <c r="I695" s="185">
        <v>3</v>
      </c>
      <c r="J695" s="141">
        <f t="shared" si="66"/>
        <v>10.1</v>
      </c>
      <c r="K695" s="141">
        <f t="shared" si="61"/>
        <v>30.3</v>
      </c>
      <c r="L695" s="200">
        <f t="shared" si="62"/>
        <v>0.9</v>
      </c>
      <c r="M695" s="141">
        <f t="shared" si="63"/>
        <v>1.01</v>
      </c>
      <c r="N695" s="141">
        <f t="shared" si="64"/>
        <v>3.03</v>
      </c>
      <c r="O695" s="140" t="s">
        <v>194</v>
      </c>
      <c r="P695" s="185" t="s">
        <v>108</v>
      </c>
      <c r="Q695" s="260">
        <f t="shared" si="65"/>
        <v>1.43</v>
      </c>
      <c r="R695" s="247">
        <v>1.5</v>
      </c>
      <c r="S695" s="243">
        <v>21.18</v>
      </c>
      <c r="T695">
        <v>0</v>
      </c>
    </row>
    <row r="696" spans="1:20" ht="63.75" thickBot="1" x14ac:dyDescent="0.3">
      <c r="A696" s="137">
        <v>678</v>
      </c>
      <c r="B696" s="185" t="s">
        <v>834</v>
      </c>
      <c r="C696" s="185" t="s">
        <v>122</v>
      </c>
      <c r="D696" s="185" t="s">
        <v>959</v>
      </c>
      <c r="E696" s="185" t="s">
        <v>940</v>
      </c>
      <c r="F696" s="185">
        <v>6204623900</v>
      </c>
      <c r="G696" s="185" t="s">
        <v>132</v>
      </c>
      <c r="H696" s="185" t="s">
        <v>92</v>
      </c>
      <c r="I696" s="185">
        <v>7</v>
      </c>
      <c r="J696" s="141">
        <f t="shared" si="66"/>
        <v>5.75</v>
      </c>
      <c r="K696" s="141">
        <f t="shared" si="61"/>
        <v>40.25</v>
      </c>
      <c r="L696" s="200">
        <f t="shared" si="62"/>
        <v>0.89913043478260868</v>
      </c>
      <c r="M696" s="141">
        <f t="shared" si="63"/>
        <v>0.57999999999999996</v>
      </c>
      <c r="N696" s="141">
        <f t="shared" si="64"/>
        <v>4.0599999999999996</v>
      </c>
      <c r="O696" s="140" t="s">
        <v>194</v>
      </c>
      <c r="P696" s="185" t="s">
        <v>108</v>
      </c>
      <c r="Q696" s="260">
        <f t="shared" si="65"/>
        <v>1.9</v>
      </c>
      <c r="R696" s="247">
        <v>2</v>
      </c>
      <c r="S696" s="242">
        <v>21.18</v>
      </c>
      <c r="T696">
        <v>0</v>
      </c>
    </row>
    <row r="697" spans="1:20" ht="48" thickBot="1" x14ac:dyDescent="0.3">
      <c r="A697" s="137">
        <v>679</v>
      </c>
      <c r="B697" s="185" t="s">
        <v>838</v>
      </c>
      <c r="C697" s="185" t="s">
        <v>122</v>
      </c>
      <c r="D697" s="185" t="s">
        <v>959</v>
      </c>
      <c r="E697" s="185" t="s">
        <v>940</v>
      </c>
      <c r="F697" s="185">
        <v>6204623900</v>
      </c>
      <c r="G697" s="185" t="s">
        <v>132</v>
      </c>
      <c r="H697" s="185" t="s">
        <v>92</v>
      </c>
      <c r="I697" s="185">
        <v>36</v>
      </c>
      <c r="J697" s="141">
        <f t="shared" si="66"/>
        <v>6.55</v>
      </c>
      <c r="K697" s="141">
        <f t="shared" si="61"/>
        <v>235.8</v>
      </c>
      <c r="L697" s="200">
        <f t="shared" si="62"/>
        <v>0.89923664122137403</v>
      </c>
      <c r="M697" s="141">
        <f t="shared" si="63"/>
        <v>0.66</v>
      </c>
      <c r="N697" s="141">
        <f t="shared" si="64"/>
        <v>23.76</v>
      </c>
      <c r="O697" s="140" t="s">
        <v>194</v>
      </c>
      <c r="P697" s="185">
        <v>1</v>
      </c>
      <c r="Q697" s="260">
        <f t="shared" si="65"/>
        <v>11.12</v>
      </c>
      <c r="R697" s="247">
        <v>11.7</v>
      </c>
      <c r="S697" s="243">
        <v>21.18</v>
      </c>
      <c r="T697">
        <v>0</v>
      </c>
    </row>
    <row r="698" spans="1:20" ht="63.75" thickBot="1" x14ac:dyDescent="0.3">
      <c r="A698" s="137">
        <v>680</v>
      </c>
      <c r="B698" s="185" t="s">
        <v>860</v>
      </c>
      <c r="C698" s="185" t="s">
        <v>122</v>
      </c>
      <c r="D698" s="185" t="s">
        <v>958</v>
      </c>
      <c r="E698" s="185" t="s">
        <v>939</v>
      </c>
      <c r="F698" s="185">
        <v>6204623900</v>
      </c>
      <c r="G698" s="185" t="s">
        <v>137</v>
      </c>
      <c r="H698" s="185" t="s">
        <v>92</v>
      </c>
      <c r="I698" s="185">
        <v>1</v>
      </c>
      <c r="J698" s="141">
        <f t="shared" si="66"/>
        <v>5.0999999999999996</v>
      </c>
      <c r="K698" s="141">
        <f t="shared" si="61"/>
        <v>5.0999999999999996</v>
      </c>
      <c r="L698" s="200">
        <f t="shared" si="62"/>
        <v>0.9</v>
      </c>
      <c r="M698" s="141">
        <f t="shared" si="63"/>
        <v>0.51</v>
      </c>
      <c r="N698" s="141">
        <f t="shared" si="64"/>
        <v>0.51</v>
      </c>
      <c r="O698" s="140" t="s">
        <v>194</v>
      </c>
      <c r="P698" s="185" t="s">
        <v>108</v>
      </c>
      <c r="Q698" s="260">
        <f t="shared" si="65"/>
        <v>0.48</v>
      </c>
      <c r="R698" s="247">
        <v>0.5</v>
      </c>
      <c r="S698" s="242">
        <v>10.62</v>
      </c>
      <c r="T698">
        <v>0</v>
      </c>
    </row>
    <row r="699" spans="1:20" ht="63.75" thickBot="1" x14ac:dyDescent="0.3">
      <c r="A699" s="137">
        <v>681</v>
      </c>
      <c r="B699" s="185" t="s">
        <v>861</v>
      </c>
      <c r="C699" s="185" t="s">
        <v>122</v>
      </c>
      <c r="D699" s="185" t="s">
        <v>958</v>
      </c>
      <c r="E699" s="185" t="s">
        <v>939</v>
      </c>
      <c r="F699" s="185">
        <v>6204623900</v>
      </c>
      <c r="G699" s="185" t="s">
        <v>137</v>
      </c>
      <c r="H699" s="185" t="s">
        <v>92</v>
      </c>
      <c r="I699" s="185">
        <v>1</v>
      </c>
      <c r="J699" s="141">
        <f t="shared" si="66"/>
        <v>5.0999999999999996</v>
      </c>
      <c r="K699" s="141">
        <f t="shared" si="61"/>
        <v>5.0999999999999996</v>
      </c>
      <c r="L699" s="200">
        <f t="shared" si="62"/>
        <v>0.9</v>
      </c>
      <c r="M699" s="141">
        <f t="shared" si="63"/>
        <v>0.51</v>
      </c>
      <c r="N699" s="141">
        <f t="shared" si="64"/>
        <v>0.51</v>
      </c>
      <c r="O699" s="140" t="s">
        <v>194</v>
      </c>
      <c r="P699" s="185" t="s">
        <v>108</v>
      </c>
      <c r="Q699" s="260">
        <f t="shared" si="65"/>
        <v>0.48</v>
      </c>
      <c r="R699" s="247">
        <v>0.5</v>
      </c>
      <c r="S699" s="243">
        <v>10.62</v>
      </c>
      <c r="T699">
        <v>0</v>
      </c>
    </row>
    <row r="700" spans="1:20" ht="63.75" thickBot="1" x14ac:dyDescent="0.3">
      <c r="A700" s="137">
        <v>682</v>
      </c>
      <c r="B700" s="185" t="s">
        <v>861</v>
      </c>
      <c r="C700" s="185" t="s">
        <v>122</v>
      </c>
      <c r="D700" s="185" t="s">
        <v>958</v>
      </c>
      <c r="E700" s="185" t="s">
        <v>939</v>
      </c>
      <c r="F700" s="185">
        <v>6204623900</v>
      </c>
      <c r="G700" s="185" t="s">
        <v>137</v>
      </c>
      <c r="H700" s="185" t="s">
        <v>92</v>
      </c>
      <c r="I700" s="185">
        <v>1</v>
      </c>
      <c r="J700" s="141">
        <f t="shared" si="66"/>
        <v>5.0999999999999996</v>
      </c>
      <c r="K700" s="141">
        <f t="shared" si="61"/>
        <v>5.0999999999999996</v>
      </c>
      <c r="L700" s="200">
        <f t="shared" si="62"/>
        <v>0.9</v>
      </c>
      <c r="M700" s="141">
        <f t="shared" si="63"/>
        <v>0.51</v>
      </c>
      <c r="N700" s="141">
        <f t="shared" si="64"/>
        <v>0.51</v>
      </c>
      <c r="O700" s="140" t="s">
        <v>194</v>
      </c>
      <c r="P700" s="185" t="s">
        <v>108</v>
      </c>
      <c r="Q700" s="260">
        <f t="shared" si="65"/>
        <v>0.48</v>
      </c>
      <c r="R700" s="247">
        <v>0.5</v>
      </c>
      <c r="S700" s="242">
        <v>10.62</v>
      </c>
      <c r="T700">
        <v>0</v>
      </c>
    </row>
    <row r="701" spans="1:20" ht="63.75" thickBot="1" x14ac:dyDescent="0.3">
      <c r="A701" s="137">
        <v>683</v>
      </c>
      <c r="B701" s="185" t="s">
        <v>833</v>
      </c>
      <c r="C701" s="185" t="s">
        <v>122</v>
      </c>
      <c r="D701" s="185" t="s">
        <v>958</v>
      </c>
      <c r="E701" s="185" t="s">
        <v>939</v>
      </c>
      <c r="F701" s="185">
        <v>6204623900</v>
      </c>
      <c r="G701" s="185" t="s">
        <v>137</v>
      </c>
      <c r="H701" s="185" t="s">
        <v>92</v>
      </c>
      <c r="I701" s="185">
        <v>5</v>
      </c>
      <c r="J701" s="141">
        <f t="shared" si="66"/>
        <v>3.0399999999999996</v>
      </c>
      <c r="K701" s="141">
        <f t="shared" si="61"/>
        <v>15.2</v>
      </c>
      <c r="L701" s="200">
        <f t="shared" si="62"/>
        <v>0.90131578947368418</v>
      </c>
      <c r="M701" s="141">
        <f t="shared" si="63"/>
        <v>0.3</v>
      </c>
      <c r="N701" s="141">
        <f t="shared" si="64"/>
        <v>1.5</v>
      </c>
      <c r="O701" s="140" t="s">
        <v>194</v>
      </c>
      <c r="P701" s="185" t="s">
        <v>108</v>
      </c>
      <c r="Q701" s="260">
        <f t="shared" si="65"/>
        <v>1.43</v>
      </c>
      <c r="R701" s="247">
        <v>1.5</v>
      </c>
      <c r="S701" s="243">
        <v>10.62</v>
      </c>
      <c r="T701">
        <v>0</v>
      </c>
    </row>
    <row r="702" spans="1:20" ht="48" thickBot="1" x14ac:dyDescent="0.3">
      <c r="A702" s="137">
        <v>684</v>
      </c>
      <c r="B702" s="185" t="s">
        <v>838</v>
      </c>
      <c r="C702" s="185" t="s">
        <v>122</v>
      </c>
      <c r="D702" s="185" t="s">
        <v>958</v>
      </c>
      <c r="E702" s="185" t="s">
        <v>939</v>
      </c>
      <c r="F702" s="185">
        <v>6204623900</v>
      </c>
      <c r="G702" s="185" t="s">
        <v>137</v>
      </c>
      <c r="H702" s="185" t="s">
        <v>92</v>
      </c>
      <c r="I702" s="185">
        <v>8</v>
      </c>
      <c r="J702" s="141">
        <f t="shared" si="66"/>
        <v>3.7899999999999996</v>
      </c>
      <c r="K702" s="141">
        <f t="shared" si="61"/>
        <v>30.32</v>
      </c>
      <c r="L702" s="200">
        <f t="shared" si="62"/>
        <v>0.89973614775725597</v>
      </c>
      <c r="M702" s="141">
        <f t="shared" si="63"/>
        <v>0.38</v>
      </c>
      <c r="N702" s="141">
        <f t="shared" si="64"/>
        <v>3.04</v>
      </c>
      <c r="O702" s="140" t="s">
        <v>194</v>
      </c>
      <c r="P702" s="185" t="s">
        <v>108</v>
      </c>
      <c r="Q702" s="260">
        <f t="shared" si="65"/>
        <v>2.85</v>
      </c>
      <c r="R702" s="247">
        <v>3</v>
      </c>
      <c r="S702" s="242">
        <v>10.62</v>
      </c>
      <c r="T702">
        <v>0</v>
      </c>
    </row>
    <row r="703" spans="1:20" ht="79.5" thickBot="1" x14ac:dyDescent="0.3">
      <c r="A703" s="137">
        <v>685</v>
      </c>
      <c r="B703" s="185" t="s">
        <v>862</v>
      </c>
      <c r="C703" s="185" t="s">
        <v>122</v>
      </c>
      <c r="D703" s="185" t="s">
        <v>958</v>
      </c>
      <c r="E703" s="185" t="s">
        <v>939</v>
      </c>
      <c r="F703" s="185">
        <v>6204623900</v>
      </c>
      <c r="G703" s="185" t="s">
        <v>137</v>
      </c>
      <c r="H703" s="185" t="s">
        <v>92</v>
      </c>
      <c r="I703" s="185">
        <v>15</v>
      </c>
      <c r="J703" s="141">
        <f t="shared" si="66"/>
        <v>4.92</v>
      </c>
      <c r="K703" s="141">
        <f t="shared" si="61"/>
        <v>73.8</v>
      </c>
      <c r="L703" s="200">
        <f t="shared" si="62"/>
        <v>0.90040650406504064</v>
      </c>
      <c r="M703" s="141">
        <f t="shared" si="63"/>
        <v>0.49</v>
      </c>
      <c r="N703" s="141">
        <f t="shared" si="64"/>
        <v>7.35</v>
      </c>
      <c r="O703" s="140" t="s">
        <v>194</v>
      </c>
      <c r="P703" s="185" t="s">
        <v>108</v>
      </c>
      <c r="Q703" s="260">
        <f t="shared" si="65"/>
        <v>6.9399999999999995</v>
      </c>
      <c r="R703" s="247">
        <v>7.3</v>
      </c>
      <c r="S703" s="243">
        <v>10.62</v>
      </c>
      <c r="T703">
        <v>0</v>
      </c>
    </row>
    <row r="704" spans="1:20" ht="63.75" thickBot="1" x14ac:dyDescent="0.3">
      <c r="A704" s="137">
        <v>686</v>
      </c>
      <c r="B704" s="185" t="s">
        <v>833</v>
      </c>
      <c r="C704" s="185" t="s">
        <v>122</v>
      </c>
      <c r="D704" s="185" t="s">
        <v>958</v>
      </c>
      <c r="E704" s="185" t="s">
        <v>939</v>
      </c>
      <c r="F704" s="185">
        <v>6204623900</v>
      </c>
      <c r="G704" s="185" t="s">
        <v>137</v>
      </c>
      <c r="H704" s="185" t="s">
        <v>92</v>
      </c>
      <c r="I704" s="185">
        <v>42</v>
      </c>
      <c r="J704" s="141">
        <f t="shared" si="66"/>
        <v>4.8099999999999996</v>
      </c>
      <c r="K704" s="141">
        <f t="shared" si="61"/>
        <v>202.02</v>
      </c>
      <c r="L704" s="200">
        <f t="shared" si="62"/>
        <v>0.9002079002079002</v>
      </c>
      <c r="M704" s="141">
        <f t="shared" si="63"/>
        <v>0.48</v>
      </c>
      <c r="N704" s="141">
        <f t="shared" si="64"/>
        <v>20.16</v>
      </c>
      <c r="O704" s="140" t="s">
        <v>194</v>
      </c>
      <c r="P704" s="185">
        <v>1</v>
      </c>
      <c r="Q704" s="260">
        <f t="shared" si="65"/>
        <v>19</v>
      </c>
      <c r="R704" s="247">
        <v>20</v>
      </c>
      <c r="S704" s="242">
        <v>10.62</v>
      </c>
      <c r="T704">
        <v>0</v>
      </c>
    </row>
    <row r="705" spans="1:20" ht="63.75" thickBot="1" x14ac:dyDescent="0.3">
      <c r="A705" s="137">
        <v>687</v>
      </c>
      <c r="B705" s="185" t="s">
        <v>841</v>
      </c>
      <c r="C705" s="185" t="s">
        <v>122</v>
      </c>
      <c r="D705" s="185" t="s">
        <v>959</v>
      </c>
      <c r="E705" s="185" t="s">
        <v>940</v>
      </c>
      <c r="F705" s="185">
        <v>6204623900</v>
      </c>
      <c r="G705" s="185" t="s">
        <v>132</v>
      </c>
      <c r="H705" s="185" t="s">
        <v>92</v>
      </c>
      <c r="I705" s="185">
        <v>1</v>
      </c>
      <c r="J705" s="141">
        <f t="shared" si="66"/>
        <v>10.17</v>
      </c>
      <c r="K705" s="141">
        <f t="shared" si="61"/>
        <v>10.17</v>
      </c>
      <c r="L705" s="200">
        <f t="shared" si="62"/>
        <v>0.89970501474926257</v>
      </c>
      <c r="M705" s="141">
        <f t="shared" si="63"/>
        <v>1.02</v>
      </c>
      <c r="N705" s="141">
        <f t="shared" si="64"/>
        <v>1.02</v>
      </c>
      <c r="O705" s="140" t="s">
        <v>194</v>
      </c>
      <c r="P705" s="185" t="s">
        <v>108</v>
      </c>
      <c r="Q705" s="260">
        <f t="shared" si="65"/>
        <v>0.48</v>
      </c>
      <c r="R705" s="247">
        <v>0.5</v>
      </c>
      <c r="S705" s="243">
        <v>21.18</v>
      </c>
      <c r="T705">
        <v>0</v>
      </c>
    </row>
    <row r="706" spans="1:20" ht="63.75" thickBot="1" x14ac:dyDescent="0.3">
      <c r="A706" s="137">
        <v>688</v>
      </c>
      <c r="B706" s="185" t="s">
        <v>863</v>
      </c>
      <c r="C706" s="185" t="s">
        <v>122</v>
      </c>
      <c r="D706" s="185" t="s">
        <v>959</v>
      </c>
      <c r="E706" s="185" t="s">
        <v>940</v>
      </c>
      <c r="F706" s="185">
        <v>6204623900</v>
      </c>
      <c r="G706" s="185" t="s">
        <v>132</v>
      </c>
      <c r="H706" s="185" t="s">
        <v>92</v>
      </c>
      <c r="I706" s="185">
        <v>1</v>
      </c>
      <c r="J706" s="141">
        <f t="shared" si="66"/>
        <v>10.17</v>
      </c>
      <c r="K706" s="141">
        <f t="shared" si="61"/>
        <v>10.17</v>
      </c>
      <c r="L706" s="200">
        <f t="shared" si="62"/>
        <v>0.89970501474926257</v>
      </c>
      <c r="M706" s="141">
        <f t="shared" si="63"/>
        <v>1.02</v>
      </c>
      <c r="N706" s="141">
        <f t="shared" si="64"/>
        <v>1.02</v>
      </c>
      <c r="O706" s="140" t="s">
        <v>194</v>
      </c>
      <c r="P706" s="185" t="s">
        <v>108</v>
      </c>
      <c r="Q706" s="260">
        <f t="shared" si="65"/>
        <v>0.48</v>
      </c>
      <c r="R706" s="247">
        <v>0.5</v>
      </c>
      <c r="S706" s="242">
        <v>21.18</v>
      </c>
      <c r="T706">
        <v>0</v>
      </c>
    </row>
    <row r="707" spans="1:20" ht="63.75" thickBot="1" x14ac:dyDescent="0.3">
      <c r="A707" s="137">
        <v>689</v>
      </c>
      <c r="B707" s="185" t="s">
        <v>863</v>
      </c>
      <c r="C707" s="185" t="s">
        <v>122</v>
      </c>
      <c r="D707" s="185" t="s">
        <v>959</v>
      </c>
      <c r="E707" s="185" t="s">
        <v>940</v>
      </c>
      <c r="F707" s="185">
        <v>6204623900</v>
      </c>
      <c r="G707" s="185" t="s">
        <v>132</v>
      </c>
      <c r="H707" s="185" t="s">
        <v>92</v>
      </c>
      <c r="I707" s="185">
        <v>1</v>
      </c>
      <c r="J707" s="141">
        <f t="shared" si="66"/>
        <v>10.17</v>
      </c>
      <c r="K707" s="141">
        <f t="shared" si="61"/>
        <v>10.17</v>
      </c>
      <c r="L707" s="200">
        <f t="shared" si="62"/>
        <v>0.89970501474926257</v>
      </c>
      <c r="M707" s="141">
        <f t="shared" si="63"/>
        <v>1.02</v>
      </c>
      <c r="N707" s="141">
        <f t="shared" si="64"/>
        <v>1.02</v>
      </c>
      <c r="O707" s="140" t="s">
        <v>194</v>
      </c>
      <c r="P707" s="185" t="s">
        <v>108</v>
      </c>
      <c r="Q707" s="260">
        <f t="shared" si="65"/>
        <v>0.48</v>
      </c>
      <c r="R707" s="247">
        <v>0.5</v>
      </c>
      <c r="S707" s="243">
        <v>21.18</v>
      </c>
      <c r="T707">
        <v>0</v>
      </c>
    </row>
    <row r="708" spans="1:20" ht="63.75" thickBot="1" x14ac:dyDescent="0.3">
      <c r="A708" s="137">
        <v>690</v>
      </c>
      <c r="B708" s="185" t="s">
        <v>834</v>
      </c>
      <c r="C708" s="185" t="s">
        <v>122</v>
      </c>
      <c r="D708" s="185" t="s">
        <v>959</v>
      </c>
      <c r="E708" s="185" t="s">
        <v>940</v>
      </c>
      <c r="F708" s="185">
        <v>6204623900</v>
      </c>
      <c r="G708" s="185" t="s">
        <v>132</v>
      </c>
      <c r="H708" s="185" t="s">
        <v>92</v>
      </c>
      <c r="I708" s="185">
        <v>2</v>
      </c>
      <c r="J708" s="141">
        <f t="shared" si="66"/>
        <v>10.07</v>
      </c>
      <c r="K708" s="141">
        <f t="shared" si="61"/>
        <v>20.14</v>
      </c>
      <c r="L708" s="200">
        <f t="shared" si="62"/>
        <v>0.89970208540218466</v>
      </c>
      <c r="M708" s="141">
        <f t="shared" si="63"/>
        <v>1.01</v>
      </c>
      <c r="N708" s="141">
        <f t="shared" si="64"/>
        <v>2.02</v>
      </c>
      <c r="O708" s="140" t="s">
        <v>194</v>
      </c>
      <c r="P708" s="185" t="s">
        <v>108</v>
      </c>
      <c r="Q708" s="260">
        <f t="shared" si="65"/>
        <v>0.95</v>
      </c>
      <c r="R708" s="247">
        <v>1</v>
      </c>
      <c r="S708" s="242">
        <v>21.18</v>
      </c>
      <c r="T708">
        <v>0</v>
      </c>
    </row>
    <row r="709" spans="1:20" ht="63.75" thickBot="1" x14ac:dyDescent="0.3">
      <c r="A709" s="137">
        <v>691</v>
      </c>
      <c r="B709" s="185" t="s">
        <v>834</v>
      </c>
      <c r="C709" s="185" t="s">
        <v>122</v>
      </c>
      <c r="D709" s="185" t="s">
        <v>959</v>
      </c>
      <c r="E709" s="185" t="s">
        <v>940</v>
      </c>
      <c r="F709" s="185">
        <v>6204623900</v>
      </c>
      <c r="G709" s="185" t="s">
        <v>132</v>
      </c>
      <c r="H709" s="185" t="s">
        <v>92</v>
      </c>
      <c r="I709" s="185">
        <v>2</v>
      </c>
      <c r="J709" s="141">
        <f t="shared" si="66"/>
        <v>10.07</v>
      </c>
      <c r="K709" s="141">
        <f t="shared" si="61"/>
        <v>20.14</v>
      </c>
      <c r="L709" s="200">
        <f t="shared" si="62"/>
        <v>0.89970208540218466</v>
      </c>
      <c r="M709" s="141">
        <f t="shared" si="63"/>
        <v>1.01</v>
      </c>
      <c r="N709" s="141">
        <f t="shared" si="64"/>
        <v>2.02</v>
      </c>
      <c r="O709" s="140" t="s">
        <v>194</v>
      </c>
      <c r="P709" s="185" t="s">
        <v>108</v>
      </c>
      <c r="Q709" s="260">
        <f t="shared" si="65"/>
        <v>0.95</v>
      </c>
      <c r="R709" s="247">
        <v>1</v>
      </c>
      <c r="S709" s="243">
        <v>21.18</v>
      </c>
      <c r="T709">
        <v>0</v>
      </c>
    </row>
    <row r="710" spans="1:20" ht="63.75" thickBot="1" x14ac:dyDescent="0.3">
      <c r="A710" s="137">
        <v>692</v>
      </c>
      <c r="B710" s="185" t="s">
        <v>833</v>
      </c>
      <c r="C710" s="185" t="s">
        <v>122</v>
      </c>
      <c r="D710" s="185" t="s">
        <v>959</v>
      </c>
      <c r="E710" s="185" t="s">
        <v>940</v>
      </c>
      <c r="F710" s="185">
        <v>6204623900</v>
      </c>
      <c r="G710" s="185" t="s">
        <v>132</v>
      </c>
      <c r="H710" s="185" t="s">
        <v>92</v>
      </c>
      <c r="I710" s="185">
        <v>3</v>
      </c>
      <c r="J710" s="141">
        <f t="shared" si="66"/>
        <v>6.71</v>
      </c>
      <c r="K710" s="141">
        <f t="shared" si="61"/>
        <v>20.13</v>
      </c>
      <c r="L710" s="200">
        <f t="shared" si="62"/>
        <v>0.90014903129657231</v>
      </c>
      <c r="M710" s="141">
        <f t="shared" si="63"/>
        <v>0.67</v>
      </c>
      <c r="N710" s="141">
        <f t="shared" si="64"/>
        <v>2.0099999999999998</v>
      </c>
      <c r="O710" s="140" t="s">
        <v>194</v>
      </c>
      <c r="P710" s="185" t="s">
        <v>108</v>
      </c>
      <c r="Q710" s="260">
        <f t="shared" si="65"/>
        <v>0.95</v>
      </c>
      <c r="R710" s="247">
        <v>1</v>
      </c>
      <c r="S710" s="242">
        <v>21.18</v>
      </c>
      <c r="T710">
        <v>0</v>
      </c>
    </row>
    <row r="711" spans="1:20" ht="63.75" thickBot="1" x14ac:dyDescent="0.3">
      <c r="A711" s="137">
        <v>693</v>
      </c>
      <c r="B711" s="185" t="s">
        <v>849</v>
      </c>
      <c r="C711" s="185" t="s">
        <v>122</v>
      </c>
      <c r="D711" s="185" t="s">
        <v>959</v>
      </c>
      <c r="E711" s="185" t="s">
        <v>940</v>
      </c>
      <c r="F711" s="185">
        <v>6204623900</v>
      </c>
      <c r="G711" s="185" t="s">
        <v>132</v>
      </c>
      <c r="H711" s="185" t="s">
        <v>92</v>
      </c>
      <c r="I711" s="185">
        <v>4</v>
      </c>
      <c r="J711" s="141">
        <f t="shared" si="66"/>
        <v>7.58</v>
      </c>
      <c r="K711" s="141">
        <f t="shared" si="61"/>
        <v>30.32</v>
      </c>
      <c r="L711" s="200">
        <f t="shared" si="62"/>
        <v>0.89973614775725597</v>
      </c>
      <c r="M711" s="141">
        <f t="shared" si="63"/>
        <v>0.76</v>
      </c>
      <c r="N711" s="141">
        <f t="shared" si="64"/>
        <v>3.04</v>
      </c>
      <c r="O711" s="140" t="s">
        <v>194</v>
      </c>
      <c r="P711" s="185" t="s">
        <v>108</v>
      </c>
      <c r="Q711" s="260">
        <f t="shared" si="65"/>
        <v>1.43</v>
      </c>
      <c r="R711" s="247">
        <v>1.5</v>
      </c>
      <c r="S711" s="243">
        <v>21.18</v>
      </c>
      <c r="T711">
        <v>0</v>
      </c>
    </row>
    <row r="712" spans="1:20" ht="63.75" thickBot="1" x14ac:dyDescent="0.3">
      <c r="A712" s="137">
        <v>694</v>
      </c>
      <c r="B712" s="185" t="s">
        <v>834</v>
      </c>
      <c r="C712" s="185" t="s">
        <v>122</v>
      </c>
      <c r="D712" s="185" t="s">
        <v>959</v>
      </c>
      <c r="E712" s="185" t="s">
        <v>940</v>
      </c>
      <c r="F712" s="185">
        <v>6204623900</v>
      </c>
      <c r="G712" s="185" t="s">
        <v>132</v>
      </c>
      <c r="H712" s="185" t="s">
        <v>92</v>
      </c>
      <c r="I712" s="185">
        <v>5</v>
      </c>
      <c r="J712" s="141">
        <f t="shared" si="66"/>
        <v>8.0499999999999989</v>
      </c>
      <c r="K712" s="141">
        <f t="shared" si="61"/>
        <v>40.25</v>
      </c>
      <c r="L712" s="200">
        <f t="shared" si="62"/>
        <v>0.89937888198757765</v>
      </c>
      <c r="M712" s="141">
        <f t="shared" si="63"/>
        <v>0.81</v>
      </c>
      <c r="N712" s="141">
        <f t="shared" si="64"/>
        <v>4.05</v>
      </c>
      <c r="O712" s="140" t="s">
        <v>194</v>
      </c>
      <c r="P712" s="185" t="s">
        <v>108</v>
      </c>
      <c r="Q712" s="260">
        <f t="shared" si="65"/>
        <v>1.9</v>
      </c>
      <c r="R712" s="247">
        <v>2</v>
      </c>
      <c r="S712" s="242">
        <v>21.18</v>
      </c>
      <c r="T712">
        <v>0</v>
      </c>
    </row>
    <row r="713" spans="1:20" ht="79.5" thickBot="1" x14ac:dyDescent="0.3">
      <c r="A713" s="137">
        <v>695</v>
      </c>
      <c r="B713" s="185" t="s">
        <v>864</v>
      </c>
      <c r="C713" s="185" t="s">
        <v>122</v>
      </c>
      <c r="D713" s="185" t="s">
        <v>959</v>
      </c>
      <c r="E713" s="185" t="s">
        <v>940</v>
      </c>
      <c r="F713" s="185">
        <v>6204623900</v>
      </c>
      <c r="G713" s="185" t="s">
        <v>132</v>
      </c>
      <c r="H713" s="185" t="s">
        <v>92</v>
      </c>
      <c r="I713" s="185">
        <v>5</v>
      </c>
      <c r="J713" s="141">
        <f t="shared" si="66"/>
        <v>7.25</v>
      </c>
      <c r="K713" s="141">
        <f t="shared" si="61"/>
        <v>36.25</v>
      </c>
      <c r="L713" s="200">
        <f t="shared" si="62"/>
        <v>0.89931034482758621</v>
      </c>
      <c r="M713" s="141">
        <f t="shared" si="63"/>
        <v>0.73</v>
      </c>
      <c r="N713" s="141">
        <f t="shared" si="64"/>
        <v>3.65</v>
      </c>
      <c r="O713" s="140" t="s">
        <v>194</v>
      </c>
      <c r="P713" s="185" t="s">
        <v>108</v>
      </c>
      <c r="Q713" s="260">
        <f t="shared" si="65"/>
        <v>1.71</v>
      </c>
      <c r="R713" s="247">
        <v>1.8</v>
      </c>
      <c r="S713" s="243">
        <v>21.18</v>
      </c>
      <c r="T713">
        <v>0</v>
      </c>
    </row>
    <row r="714" spans="1:20" ht="79.5" thickBot="1" x14ac:dyDescent="0.3">
      <c r="A714" s="137">
        <v>696</v>
      </c>
      <c r="B714" s="185" t="s">
        <v>864</v>
      </c>
      <c r="C714" s="185" t="s">
        <v>122</v>
      </c>
      <c r="D714" s="185" t="s">
        <v>959</v>
      </c>
      <c r="E714" s="185" t="s">
        <v>940</v>
      </c>
      <c r="F714" s="185">
        <v>6204623900</v>
      </c>
      <c r="G714" s="185" t="s">
        <v>132</v>
      </c>
      <c r="H714" s="185" t="s">
        <v>92</v>
      </c>
      <c r="I714" s="185">
        <v>5</v>
      </c>
      <c r="J714" s="141">
        <f t="shared" si="66"/>
        <v>10.09</v>
      </c>
      <c r="K714" s="141">
        <f t="shared" si="61"/>
        <v>50.45</v>
      </c>
      <c r="L714" s="200">
        <f t="shared" si="62"/>
        <v>0.89990089197224976</v>
      </c>
      <c r="M714" s="141">
        <f t="shared" si="63"/>
        <v>1.01</v>
      </c>
      <c r="N714" s="141">
        <f t="shared" si="64"/>
        <v>5.05</v>
      </c>
      <c r="O714" s="140" t="s">
        <v>194</v>
      </c>
      <c r="P714" s="185" t="s">
        <v>108</v>
      </c>
      <c r="Q714" s="260">
        <f t="shared" si="65"/>
        <v>2.38</v>
      </c>
      <c r="R714" s="247">
        <v>2.5</v>
      </c>
      <c r="S714" s="242">
        <v>21.18</v>
      </c>
      <c r="T714">
        <v>0</v>
      </c>
    </row>
    <row r="715" spans="1:20" ht="63.75" thickBot="1" x14ac:dyDescent="0.3">
      <c r="A715" s="137">
        <v>697</v>
      </c>
      <c r="B715" s="185" t="s">
        <v>834</v>
      </c>
      <c r="C715" s="185" t="s">
        <v>122</v>
      </c>
      <c r="D715" s="185" t="s">
        <v>959</v>
      </c>
      <c r="E715" s="185" t="s">
        <v>940</v>
      </c>
      <c r="F715" s="185">
        <v>6204623900</v>
      </c>
      <c r="G715" s="185" t="s">
        <v>132</v>
      </c>
      <c r="H715" s="185" t="s">
        <v>92</v>
      </c>
      <c r="I715" s="185">
        <v>8</v>
      </c>
      <c r="J715" s="141">
        <f t="shared" si="66"/>
        <v>7.05</v>
      </c>
      <c r="K715" s="141">
        <f t="shared" si="61"/>
        <v>56.4</v>
      </c>
      <c r="L715" s="200">
        <f t="shared" si="62"/>
        <v>0.89929078014184394</v>
      </c>
      <c r="M715" s="141">
        <f t="shared" si="63"/>
        <v>0.71</v>
      </c>
      <c r="N715" s="141">
        <f t="shared" si="64"/>
        <v>5.68</v>
      </c>
      <c r="O715" s="140" t="s">
        <v>194</v>
      </c>
      <c r="P715" s="185" t="s">
        <v>108</v>
      </c>
      <c r="Q715" s="260">
        <f t="shared" si="65"/>
        <v>2.66</v>
      </c>
      <c r="R715" s="247">
        <v>2.8</v>
      </c>
      <c r="S715" s="243">
        <v>21.18</v>
      </c>
      <c r="T715">
        <v>0</v>
      </c>
    </row>
    <row r="716" spans="1:20" ht="63.75" thickBot="1" x14ac:dyDescent="0.3">
      <c r="A716" s="137">
        <v>698</v>
      </c>
      <c r="B716" s="185" t="s">
        <v>865</v>
      </c>
      <c r="C716" s="185" t="s">
        <v>122</v>
      </c>
      <c r="D716" s="185" t="s">
        <v>959</v>
      </c>
      <c r="E716" s="185" t="s">
        <v>940</v>
      </c>
      <c r="F716" s="185">
        <v>6204623900</v>
      </c>
      <c r="G716" s="185" t="s">
        <v>132</v>
      </c>
      <c r="H716" s="185" t="s">
        <v>92</v>
      </c>
      <c r="I716" s="185">
        <v>8</v>
      </c>
      <c r="J716" s="141">
        <f t="shared" si="66"/>
        <v>10.07</v>
      </c>
      <c r="K716" s="141">
        <f t="shared" si="61"/>
        <v>80.56</v>
      </c>
      <c r="L716" s="200">
        <f t="shared" si="62"/>
        <v>0.89970208540218466</v>
      </c>
      <c r="M716" s="141">
        <f t="shared" si="63"/>
        <v>1.01</v>
      </c>
      <c r="N716" s="141">
        <f t="shared" si="64"/>
        <v>8.08</v>
      </c>
      <c r="O716" s="140" t="s">
        <v>194</v>
      </c>
      <c r="P716" s="185" t="s">
        <v>108</v>
      </c>
      <c r="Q716" s="260">
        <f t="shared" si="65"/>
        <v>3.8</v>
      </c>
      <c r="R716" s="247">
        <v>4</v>
      </c>
      <c r="S716" s="242">
        <v>21.18</v>
      </c>
      <c r="T716">
        <v>0</v>
      </c>
    </row>
    <row r="717" spans="1:20" ht="63.75" thickBot="1" x14ac:dyDescent="0.3">
      <c r="A717" s="137">
        <v>699</v>
      </c>
      <c r="B717" s="185" t="s">
        <v>834</v>
      </c>
      <c r="C717" s="185" t="s">
        <v>122</v>
      </c>
      <c r="D717" s="185" t="s">
        <v>959</v>
      </c>
      <c r="E717" s="185" t="s">
        <v>940</v>
      </c>
      <c r="F717" s="185">
        <v>6204623900</v>
      </c>
      <c r="G717" s="185" t="s">
        <v>132</v>
      </c>
      <c r="H717" s="185" t="s">
        <v>92</v>
      </c>
      <c r="I717" s="185">
        <v>9</v>
      </c>
      <c r="J717" s="141">
        <f t="shared" si="66"/>
        <v>4.4799999999999995</v>
      </c>
      <c r="K717" s="141">
        <f t="shared" si="61"/>
        <v>40.32</v>
      </c>
      <c r="L717" s="200">
        <f t="shared" si="62"/>
        <v>0.8995535714285714</v>
      </c>
      <c r="M717" s="141">
        <f t="shared" si="63"/>
        <v>0.45</v>
      </c>
      <c r="N717" s="141">
        <f t="shared" si="64"/>
        <v>4.05</v>
      </c>
      <c r="O717" s="140" t="s">
        <v>194</v>
      </c>
      <c r="P717" s="185" t="s">
        <v>108</v>
      </c>
      <c r="Q717" s="260">
        <f t="shared" si="65"/>
        <v>1.9</v>
      </c>
      <c r="R717" s="247">
        <v>2</v>
      </c>
      <c r="S717" s="243">
        <v>21.18</v>
      </c>
      <c r="T717">
        <v>0</v>
      </c>
    </row>
    <row r="718" spans="1:20" ht="63.75" thickBot="1" x14ac:dyDescent="0.3">
      <c r="A718" s="137">
        <v>700</v>
      </c>
      <c r="B718" s="185" t="s">
        <v>834</v>
      </c>
      <c r="C718" s="185" t="s">
        <v>122</v>
      </c>
      <c r="D718" s="185" t="s">
        <v>959</v>
      </c>
      <c r="E718" s="185" t="s">
        <v>940</v>
      </c>
      <c r="F718" s="185">
        <v>6204623900</v>
      </c>
      <c r="G718" s="185" t="s">
        <v>132</v>
      </c>
      <c r="H718" s="185" t="s">
        <v>92</v>
      </c>
      <c r="I718" s="185">
        <v>10</v>
      </c>
      <c r="J718" s="141">
        <f t="shared" si="66"/>
        <v>8.0499999999999989</v>
      </c>
      <c r="K718" s="141">
        <f t="shared" si="61"/>
        <v>80.5</v>
      </c>
      <c r="L718" s="200">
        <f t="shared" si="62"/>
        <v>0.89937888198757765</v>
      </c>
      <c r="M718" s="141">
        <f t="shared" si="63"/>
        <v>0.81</v>
      </c>
      <c r="N718" s="141">
        <f t="shared" si="64"/>
        <v>8.1</v>
      </c>
      <c r="O718" s="140" t="s">
        <v>194</v>
      </c>
      <c r="P718" s="185" t="s">
        <v>108</v>
      </c>
      <c r="Q718" s="260">
        <f t="shared" si="65"/>
        <v>3.8</v>
      </c>
      <c r="R718" s="247">
        <v>4</v>
      </c>
      <c r="S718" s="242">
        <v>21.18</v>
      </c>
      <c r="T718">
        <v>0</v>
      </c>
    </row>
    <row r="719" spans="1:20" ht="63.75" thickBot="1" x14ac:dyDescent="0.3">
      <c r="A719" s="137">
        <v>701</v>
      </c>
      <c r="B719" s="185" t="s">
        <v>849</v>
      </c>
      <c r="C719" s="185" t="s">
        <v>122</v>
      </c>
      <c r="D719" s="185" t="s">
        <v>959</v>
      </c>
      <c r="E719" s="185" t="s">
        <v>940</v>
      </c>
      <c r="F719" s="185">
        <v>6204623900</v>
      </c>
      <c r="G719" s="185" t="s">
        <v>132</v>
      </c>
      <c r="H719" s="185" t="s">
        <v>92</v>
      </c>
      <c r="I719" s="185">
        <v>10</v>
      </c>
      <c r="J719" s="141">
        <f t="shared" si="66"/>
        <v>6.04</v>
      </c>
      <c r="K719" s="141">
        <f t="shared" si="61"/>
        <v>60.4</v>
      </c>
      <c r="L719" s="200">
        <f t="shared" si="62"/>
        <v>0.90066225165562919</v>
      </c>
      <c r="M719" s="141">
        <f t="shared" si="63"/>
        <v>0.6</v>
      </c>
      <c r="N719" s="141">
        <f t="shared" si="64"/>
        <v>6</v>
      </c>
      <c r="O719" s="140" t="s">
        <v>194</v>
      </c>
      <c r="P719" s="185" t="s">
        <v>108</v>
      </c>
      <c r="Q719" s="260">
        <f t="shared" si="65"/>
        <v>2.85</v>
      </c>
      <c r="R719" s="247">
        <v>3</v>
      </c>
      <c r="S719" s="243">
        <v>21.18</v>
      </c>
      <c r="T719">
        <v>0</v>
      </c>
    </row>
    <row r="720" spans="1:20" ht="48" thickBot="1" x14ac:dyDescent="0.3">
      <c r="A720" s="137">
        <v>702</v>
      </c>
      <c r="B720" s="185" t="s">
        <v>840</v>
      </c>
      <c r="C720" s="185" t="s">
        <v>122</v>
      </c>
      <c r="D720" s="185" t="s">
        <v>959</v>
      </c>
      <c r="E720" s="185" t="s">
        <v>940</v>
      </c>
      <c r="F720" s="185">
        <v>6204623900</v>
      </c>
      <c r="G720" s="185" t="s">
        <v>132</v>
      </c>
      <c r="H720" s="185" t="s">
        <v>92</v>
      </c>
      <c r="I720" s="185">
        <v>10</v>
      </c>
      <c r="J720" s="141">
        <f t="shared" si="66"/>
        <v>6.04</v>
      </c>
      <c r="K720" s="141">
        <f t="shared" si="61"/>
        <v>60.4</v>
      </c>
      <c r="L720" s="200">
        <f t="shared" si="62"/>
        <v>0.90066225165562919</v>
      </c>
      <c r="M720" s="141">
        <f t="shared" si="63"/>
        <v>0.6</v>
      </c>
      <c r="N720" s="141">
        <f t="shared" si="64"/>
        <v>6</v>
      </c>
      <c r="O720" s="140" t="s">
        <v>194</v>
      </c>
      <c r="P720" s="185" t="s">
        <v>108</v>
      </c>
      <c r="Q720" s="260">
        <f t="shared" si="65"/>
        <v>2.85</v>
      </c>
      <c r="R720" s="247">
        <v>3</v>
      </c>
      <c r="S720" s="242">
        <v>21.18</v>
      </c>
      <c r="T720">
        <v>0</v>
      </c>
    </row>
    <row r="721" spans="1:20" ht="63.75" thickBot="1" x14ac:dyDescent="0.3">
      <c r="A721" s="137">
        <v>703</v>
      </c>
      <c r="B721" s="185" t="s">
        <v>849</v>
      </c>
      <c r="C721" s="185" t="s">
        <v>122</v>
      </c>
      <c r="D721" s="185" t="s">
        <v>959</v>
      </c>
      <c r="E721" s="185" t="s">
        <v>940</v>
      </c>
      <c r="F721" s="185">
        <v>6204623900</v>
      </c>
      <c r="G721" s="185" t="s">
        <v>132</v>
      </c>
      <c r="H721" s="185" t="s">
        <v>92</v>
      </c>
      <c r="I721" s="185">
        <v>11</v>
      </c>
      <c r="J721" s="141">
        <f t="shared" si="66"/>
        <v>7.3199999999999994</v>
      </c>
      <c r="K721" s="141">
        <f t="shared" ref="K721:K784" si="67">ROUND(J721*I721,2)</f>
        <v>80.52</v>
      </c>
      <c r="L721" s="200">
        <f t="shared" ref="L721:L784" si="68">1-M721/J721</f>
        <v>0.9002732240437159</v>
      </c>
      <c r="M721" s="141">
        <f t="shared" ref="M721:M784" si="69">ROUND(J721/10,2)</f>
        <v>0.73</v>
      </c>
      <c r="N721" s="141">
        <f t="shared" ref="N721:N784" si="70">ROUND(M721*I721,2)</f>
        <v>8.0299999999999994</v>
      </c>
      <c r="O721" s="140" t="s">
        <v>194</v>
      </c>
      <c r="P721" s="185" t="s">
        <v>108</v>
      </c>
      <c r="Q721" s="260">
        <f t="shared" ref="Q721:Q784" si="71">ROUNDUP(R721*0.95,2)</f>
        <v>3.8</v>
      </c>
      <c r="R721" s="247">
        <v>4</v>
      </c>
      <c r="S721" s="243">
        <v>21.18</v>
      </c>
      <c r="T721">
        <v>0</v>
      </c>
    </row>
    <row r="722" spans="1:20" ht="63.75" thickBot="1" x14ac:dyDescent="0.3">
      <c r="A722" s="137">
        <v>704</v>
      </c>
      <c r="B722" s="185" t="s">
        <v>833</v>
      </c>
      <c r="C722" s="185" t="s">
        <v>122</v>
      </c>
      <c r="D722" s="185" t="s">
        <v>959</v>
      </c>
      <c r="E722" s="185" t="s">
        <v>940</v>
      </c>
      <c r="F722" s="185">
        <v>6204623900</v>
      </c>
      <c r="G722" s="185" t="s">
        <v>132</v>
      </c>
      <c r="H722" s="185" t="s">
        <v>92</v>
      </c>
      <c r="I722" s="185">
        <v>12</v>
      </c>
      <c r="J722" s="141">
        <f t="shared" si="66"/>
        <v>10.07</v>
      </c>
      <c r="K722" s="141">
        <f t="shared" si="67"/>
        <v>120.84</v>
      </c>
      <c r="L722" s="200">
        <f t="shared" si="68"/>
        <v>0.89970208540218466</v>
      </c>
      <c r="M722" s="141">
        <f t="shared" si="69"/>
        <v>1.01</v>
      </c>
      <c r="N722" s="141">
        <f t="shared" si="70"/>
        <v>12.12</v>
      </c>
      <c r="O722" s="140" t="s">
        <v>194</v>
      </c>
      <c r="P722" s="185" t="s">
        <v>108</v>
      </c>
      <c r="Q722" s="260">
        <f t="shared" si="71"/>
        <v>5.7</v>
      </c>
      <c r="R722" s="247">
        <v>6</v>
      </c>
      <c r="S722" s="242">
        <v>21.18</v>
      </c>
      <c r="T722">
        <v>0</v>
      </c>
    </row>
    <row r="723" spans="1:20" ht="48" thickBot="1" x14ac:dyDescent="0.3">
      <c r="A723" s="137">
        <v>705</v>
      </c>
      <c r="B723" s="185" t="s">
        <v>840</v>
      </c>
      <c r="C723" s="185" t="s">
        <v>122</v>
      </c>
      <c r="D723" s="185" t="s">
        <v>959</v>
      </c>
      <c r="E723" s="185" t="s">
        <v>940</v>
      </c>
      <c r="F723" s="185">
        <v>6204623900</v>
      </c>
      <c r="G723" s="185" t="s">
        <v>132</v>
      </c>
      <c r="H723" s="185" t="s">
        <v>92</v>
      </c>
      <c r="I723" s="185">
        <v>13</v>
      </c>
      <c r="J723" s="141">
        <f t="shared" si="66"/>
        <v>10.07</v>
      </c>
      <c r="K723" s="141">
        <f t="shared" si="67"/>
        <v>130.91</v>
      </c>
      <c r="L723" s="200">
        <f t="shared" si="68"/>
        <v>0.89970208540218466</v>
      </c>
      <c r="M723" s="141">
        <f t="shared" si="69"/>
        <v>1.01</v>
      </c>
      <c r="N723" s="141">
        <f t="shared" si="70"/>
        <v>13.13</v>
      </c>
      <c r="O723" s="140" t="s">
        <v>194</v>
      </c>
      <c r="P723" s="185" t="s">
        <v>108</v>
      </c>
      <c r="Q723" s="260">
        <f t="shared" si="71"/>
        <v>6.18</v>
      </c>
      <c r="R723" s="247">
        <v>6.5</v>
      </c>
      <c r="S723" s="243">
        <v>21.18</v>
      </c>
      <c r="T723">
        <v>0</v>
      </c>
    </row>
    <row r="724" spans="1:20" ht="48" thickBot="1" x14ac:dyDescent="0.3">
      <c r="A724" s="137">
        <v>706</v>
      </c>
      <c r="B724" s="185" t="s">
        <v>838</v>
      </c>
      <c r="C724" s="185" t="s">
        <v>122</v>
      </c>
      <c r="D724" s="185" t="s">
        <v>959</v>
      </c>
      <c r="E724" s="185" t="s">
        <v>940</v>
      </c>
      <c r="F724" s="185">
        <v>6204623900</v>
      </c>
      <c r="G724" s="185" t="s">
        <v>132</v>
      </c>
      <c r="H724" s="185" t="s">
        <v>92</v>
      </c>
      <c r="I724" s="185">
        <v>16</v>
      </c>
      <c r="J724" s="141">
        <f t="shared" si="66"/>
        <v>6.68</v>
      </c>
      <c r="K724" s="141">
        <f t="shared" si="67"/>
        <v>106.88</v>
      </c>
      <c r="L724" s="200">
        <f t="shared" si="68"/>
        <v>0.89970059880239517</v>
      </c>
      <c r="M724" s="141">
        <f t="shared" si="69"/>
        <v>0.67</v>
      </c>
      <c r="N724" s="141">
        <f t="shared" si="70"/>
        <v>10.72</v>
      </c>
      <c r="O724" s="140" t="s">
        <v>194</v>
      </c>
      <c r="P724" s="185" t="s">
        <v>108</v>
      </c>
      <c r="Q724" s="260">
        <f t="shared" si="71"/>
        <v>5.04</v>
      </c>
      <c r="R724" s="247">
        <v>5.3</v>
      </c>
      <c r="S724" s="242">
        <v>21.18</v>
      </c>
      <c r="T724">
        <v>0</v>
      </c>
    </row>
    <row r="725" spans="1:20" ht="63.75" thickBot="1" x14ac:dyDescent="0.3">
      <c r="A725" s="137">
        <v>707</v>
      </c>
      <c r="B725" s="185" t="s">
        <v>834</v>
      </c>
      <c r="C725" s="185" t="s">
        <v>122</v>
      </c>
      <c r="D725" s="185" t="s">
        <v>959</v>
      </c>
      <c r="E725" s="185" t="s">
        <v>940</v>
      </c>
      <c r="F725" s="185">
        <v>6204623900</v>
      </c>
      <c r="G725" s="185" t="s">
        <v>132</v>
      </c>
      <c r="H725" s="185" t="s">
        <v>92</v>
      </c>
      <c r="I725" s="185">
        <v>17</v>
      </c>
      <c r="J725" s="141">
        <f t="shared" si="66"/>
        <v>7.1099999999999994</v>
      </c>
      <c r="K725" s="141">
        <f t="shared" si="67"/>
        <v>120.87</v>
      </c>
      <c r="L725" s="200">
        <f t="shared" si="68"/>
        <v>0.90014064697608998</v>
      </c>
      <c r="M725" s="141">
        <f t="shared" si="69"/>
        <v>0.71</v>
      </c>
      <c r="N725" s="141">
        <f t="shared" si="70"/>
        <v>12.07</v>
      </c>
      <c r="O725" s="140" t="s">
        <v>194</v>
      </c>
      <c r="P725" s="185" t="s">
        <v>108</v>
      </c>
      <c r="Q725" s="260">
        <f t="shared" si="71"/>
        <v>5.7</v>
      </c>
      <c r="R725" s="247">
        <v>6</v>
      </c>
      <c r="S725" s="243">
        <v>21.18</v>
      </c>
      <c r="T725">
        <v>0</v>
      </c>
    </row>
    <row r="726" spans="1:20" ht="48" thickBot="1" x14ac:dyDescent="0.3">
      <c r="A726" s="137">
        <v>708</v>
      </c>
      <c r="B726" s="185" t="s">
        <v>838</v>
      </c>
      <c r="C726" s="185" t="s">
        <v>122</v>
      </c>
      <c r="D726" s="185" t="s">
        <v>959</v>
      </c>
      <c r="E726" s="185" t="s">
        <v>940</v>
      </c>
      <c r="F726" s="185">
        <v>6204623900</v>
      </c>
      <c r="G726" s="185" t="s">
        <v>132</v>
      </c>
      <c r="H726" s="185" t="s">
        <v>92</v>
      </c>
      <c r="I726" s="185">
        <v>20</v>
      </c>
      <c r="J726" s="141">
        <f t="shared" si="66"/>
        <v>10.07</v>
      </c>
      <c r="K726" s="141">
        <f t="shared" si="67"/>
        <v>201.4</v>
      </c>
      <c r="L726" s="200">
        <f t="shared" si="68"/>
        <v>0.89970208540218466</v>
      </c>
      <c r="M726" s="141">
        <f t="shared" si="69"/>
        <v>1.01</v>
      </c>
      <c r="N726" s="141">
        <f t="shared" si="70"/>
        <v>20.2</v>
      </c>
      <c r="O726" s="140" t="s">
        <v>194</v>
      </c>
      <c r="P726" s="185" t="s">
        <v>108</v>
      </c>
      <c r="Q726" s="260">
        <f t="shared" si="71"/>
        <v>9.5</v>
      </c>
      <c r="R726" s="247">
        <v>10</v>
      </c>
      <c r="S726" s="242">
        <v>21.18</v>
      </c>
      <c r="T726">
        <v>0</v>
      </c>
    </row>
    <row r="727" spans="1:20" ht="63.75" thickBot="1" x14ac:dyDescent="0.3">
      <c r="A727" s="137">
        <v>709</v>
      </c>
      <c r="B727" s="185" t="s">
        <v>833</v>
      </c>
      <c r="C727" s="185" t="s">
        <v>122</v>
      </c>
      <c r="D727" s="185" t="s">
        <v>959</v>
      </c>
      <c r="E727" s="185" t="s">
        <v>940</v>
      </c>
      <c r="F727" s="185">
        <v>6204623900</v>
      </c>
      <c r="G727" s="185" t="s">
        <v>132</v>
      </c>
      <c r="H727" s="185" t="s">
        <v>92</v>
      </c>
      <c r="I727" s="185">
        <v>33</v>
      </c>
      <c r="J727" s="141">
        <f t="shared" si="66"/>
        <v>10.37</v>
      </c>
      <c r="K727" s="141">
        <f t="shared" si="67"/>
        <v>342.21</v>
      </c>
      <c r="L727" s="200">
        <f t="shared" si="68"/>
        <v>0.89971070395371266</v>
      </c>
      <c r="M727" s="141">
        <f t="shared" si="69"/>
        <v>1.04</v>
      </c>
      <c r="N727" s="141">
        <f t="shared" si="70"/>
        <v>34.32</v>
      </c>
      <c r="O727" s="140" t="s">
        <v>194</v>
      </c>
      <c r="P727" s="185" t="s">
        <v>108</v>
      </c>
      <c r="Q727" s="260">
        <f t="shared" si="71"/>
        <v>16.149999999999999</v>
      </c>
      <c r="R727" s="247">
        <v>17</v>
      </c>
      <c r="S727" s="243">
        <v>21.18</v>
      </c>
      <c r="T727">
        <v>0</v>
      </c>
    </row>
    <row r="728" spans="1:20" ht="63.75" thickBot="1" x14ac:dyDescent="0.3">
      <c r="A728" s="137">
        <v>710</v>
      </c>
      <c r="B728" s="185" t="s">
        <v>834</v>
      </c>
      <c r="C728" s="185" t="s">
        <v>122</v>
      </c>
      <c r="D728" s="185" t="s">
        <v>959</v>
      </c>
      <c r="E728" s="185" t="s">
        <v>940</v>
      </c>
      <c r="F728" s="185">
        <v>6204623900</v>
      </c>
      <c r="G728" s="185" t="s">
        <v>132</v>
      </c>
      <c r="H728" s="185" t="s">
        <v>92</v>
      </c>
      <c r="I728" s="185">
        <v>105</v>
      </c>
      <c r="J728" s="141">
        <f t="shared" si="66"/>
        <v>8.5299999999999994</v>
      </c>
      <c r="K728" s="141">
        <f t="shared" si="67"/>
        <v>895.65</v>
      </c>
      <c r="L728" s="200">
        <f t="shared" si="68"/>
        <v>0.90035169988276675</v>
      </c>
      <c r="M728" s="141">
        <f t="shared" si="69"/>
        <v>0.85</v>
      </c>
      <c r="N728" s="141">
        <f t="shared" si="70"/>
        <v>89.25</v>
      </c>
      <c r="O728" s="140" t="s">
        <v>194</v>
      </c>
      <c r="P728" s="185">
        <v>2</v>
      </c>
      <c r="Q728" s="260">
        <f t="shared" si="71"/>
        <v>42.28</v>
      </c>
      <c r="R728" s="247">
        <v>44.5</v>
      </c>
      <c r="S728" s="242">
        <v>21.18</v>
      </c>
      <c r="T728">
        <v>0</v>
      </c>
    </row>
    <row r="729" spans="1:20" ht="95.25" thickBot="1" x14ac:dyDescent="0.3">
      <c r="A729" s="137">
        <v>711</v>
      </c>
      <c r="B729" s="185" t="s">
        <v>866</v>
      </c>
      <c r="C729" s="185" t="s">
        <v>122</v>
      </c>
      <c r="D729" s="185" t="s">
        <v>958</v>
      </c>
      <c r="E729" s="185" t="s">
        <v>939</v>
      </c>
      <c r="F729" s="185">
        <v>6204623900</v>
      </c>
      <c r="G729" s="185" t="s">
        <v>137</v>
      </c>
      <c r="H729" s="185" t="s">
        <v>92</v>
      </c>
      <c r="I729" s="185">
        <v>10</v>
      </c>
      <c r="J729" s="141">
        <f t="shared" si="66"/>
        <v>3.5399999999999996</v>
      </c>
      <c r="K729" s="141">
        <f t="shared" si="67"/>
        <v>35.4</v>
      </c>
      <c r="L729" s="200">
        <f t="shared" si="68"/>
        <v>0.90112994350282483</v>
      </c>
      <c r="M729" s="141">
        <f t="shared" si="69"/>
        <v>0.35</v>
      </c>
      <c r="N729" s="141">
        <f t="shared" si="70"/>
        <v>3.5</v>
      </c>
      <c r="O729" s="140" t="s">
        <v>194</v>
      </c>
      <c r="P729" s="185" t="s">
        <v>108</v>
      </c>
      <c r="Q729" s="260">
        <f t="shared" si="71"/>
        <v>3.3299999999999996</v>
      </c>
      <c r="R729" s="247">
        <v>3.5</v>
      </c>
      <c r="S729" s="243">
        <v>10.62</v>
      </c>
      <c r="T729">
        <v>0</v>
      </c>
    </row>
    <row r="730" spans="1:20" ht="63.75" thickBot="1" x14ac:dyDescent="0.3">
      <c r="A730" s="137">
        <v>712</v>
      </c>
      <c r="B730" s="185" t="s">
        <v>834</v>
      </c>
      <c r="C730" s="185" t="s">
        <v>122</v>
      </c>
      <c r="D730" s="185" t="s">
        <v>959</v>
      </c>
      <c r="E730" s="185" t="s">
        <v>940</v>
      </c>
      <c r="F730" s="185">
        <v>6204623900</v>
      </c>
      <c r="G730" s="185" t="s">
        <v>132</v>
      </c>
      <c r="H730" s="185" t="s">
        <v>92</v>
      </c>
      <c r="I730" s="185">
        <v>19</v>
      </c>
      <c r="J730" s="141">
        <f t="shared" si="66"/>
        <v>6.3599999999999994</v>
      </c>
      <c r="K730" s="141">
        <f t="shared" si="67"/>
        <v>120.84</v>
      </c>
      <c r="L730" s="200">
        <f t="shared" si="68"/>
        <v>0.89937106918238996</v>
      </c>
      <c r="M730" s="141">
        <f t="shared" si="69"/>
        <v>0.64</v>
      </c>
      <c r="N730" s="141">
        <f t="shared" si="70"/>
        <v>12.16</v>
      </c>
      <c r="O730" s="140" t="s">
        <v>194</v>
      </c>
      <c r="P730" s="185" t="s">
        <v>108</v>
      </c>
      <c r="Q730" s="260">
        <f t="shared" si="71"/>
        <v>5.7</v>
      </c>
      <c r="R730" s="247">
        <v>6</v>
      </c>
      <c r="S730" s="242">
        <v>21.18</v>
      </c>
      <c r="T730">
        <v>0</v>
      </c>
    </row>
    <row r="731" spans="1:20" ht="63.75" thickBot="1" x14ac:dyDescent="0.3">
      <c r="A731" s="137">
        <v>713</v>
      </c>
      <c r="B731" s="185" t="s">
        <v>834</v>
      </c>
      <c r="C731" s="185" t="s">
        <v>122</v>
      </c>
      <c r="D731" s="185" t="s">
        <v>477</v>
      </c>
      <c r="E731" s="185" t="s">
        <v>946</v>
      </c>
      <c r="F731" s="185">
        <v>6204623900</v>
      </c>
      <c r="G731" s="185" t="s">
        <v>131</v>
      </c>
      <c r="H731" s="185" t="s">
        <v>92</v>
      </c>
      <c r="I731" s="185">
        <v>4</v>
      </c>
      <c r="J731" s="141">
        <f t="shared" si="66"/>
        <v>6.8</v>
      </c>
      <c r="K731" s="141">
        <f t="shared" si="67"/>
        <v>27.2</v>
      </c>
      <c r="L731" s="200">
        <f t="shared" si="68"/>
        <v>0.9</v>
      </c>
      <c r="M731" s="141">
        <f t="shared" si="69"/>
        <v>0.68</v>
      </c>
      <c r="N731" s="141">
        <f t="shared" si="70"/>
        <v>2.72</v>
      </c>
      <c r="O731" s="140" t="s">
        <v>194</v>
      </c>
      <c r="P731" s="185" t="s">
        <v>108</v>
      </c>
      <c r="Q731" s="260">
        <f t="shared" si="71"/>
        <v>1.43</v>
      </c>
      <c r="R731" s="247">
        <v>1.5</v>
      </c>
      <c r="S731" s="243">
        <v>19.02</v>
      </c>
      <c r="T731">
        <v>0</v>
      </c>
    </row>
    <row r="732" spans="1:20" ht="63.75" thickBot="1" x14ac:dyDescent="0.3">
      <c r="A732" s="137">
        <v>714</v>
      </c>
      <c r="B732" s="185" t="s">
        <v>834</v>
      </c>
      <c r="C732" s="185" t="s">
        <v>122</v>
      </c>
      <c r="D732" s="185" t="s">
        <v>959</v>
      </c>
      <c r="E732" s="185" t="s">
        <v>940</v>
      </c>
      <c r="F732" s="185">
        <v>6204623900</v>
      </c>
      <c r="G732" s="185" t="s">
        <v>132</v>
      </c>
      <c r="H732" s="185" t="s">
        <v>92</v>
      </c>
      <c r="I732" s="185">
        <v>3</v>
      </c>
      <c r="J732" s="141">
        <f t="shared" si="66"/>
        <v>6.71</v>
      </c>
      <c r="K732" s="141">
        <f t="shared" si="67"/>
        <v>20.13</v>
      </c>
      <c r="L732" s="200">
        <f t="shared" si="68"/>
        <v>0.90014903129657231</v>
      </c>
      <c r="M732" s="141">
        <f t="shared" si="69"/>
        <v>0.67</v>
      </c>
      <c r="N732" s="141">
        <f t="shared" si="70"/>
        <v>2.0099999999999998</v>
      </c>
      <c r="O732" s="140" t="s">
        <v>194</v>
      </c>
      <c r="P732" s="185" t="s">
        <v>108</v>
      </c>
      <c r="Q732" s="260">
        <f t="shared" si="71"/>
        <v>0.95</v>
      </c>
      <c r="R732" s="247">
        <v>1</v>
      </c>
      <c r="S732" s="242">
        <v>21.18</v>
      </c>
      <c r="T732">
        <v>0</v>
      </c>
    </row>
    <row r="733" spans="1:20" ht="63.75" thickBot="1" x14ac:dyDescent="0.3">
      <c r="A733" s="137">
        <v>715</v>
      </c>
      <c r="B733" s="185" t="s">
        <v>834</v>
      </c>
      <c r="C733" s="185" t="s">
        <v>122</v>
      </c>
      <c r="D733" s="185" t="s">
        <v>477</v>
      </c>
      <c r="E733" s="185" t="s">
        <v>946</v>
      </c>
      <c r="F733" s="185">
        <v>6204623900</v>
      </c>
      <c r="G733" s="185" t="s">
        <v>131</v>
      </c>
      <c r="H733" s="185" t="s">
        <v>92</v>
      </c>
      <c r="I733" s="185">
        <v>2</v>
      </c>
      <c r="J733" s="141">
        <f t="shared" si="66"/>
        <v>9.0399999999999991</v>
      </c>
      <c r="K733" s="141">
        <f t="shared" si="67"/>
        <v>18.079999999999998</v>
      </c>
      <c r="L733" s="200">
        <f t="shared" si="68"/>
        <v>0.90044247787610621</v>
      </c>
      <c r="M733" s="141">
        <f t="shared" si="69"/>
        <v>0.9</v>
      </c>
      <c r="N733" s="141">
        <f t="shared" si="70"/>
        <v>1.8</v>
      </c>
      <c r="O733" s="140" t="s">
        <v>194</v>
      </c>
      <c r="P733" s="185" t="s">
        <v>108</v>
      </c>
      <c r="Q733" s="260">
        <f t="shared" si="71"/>
        <v>0.95</v>
      </c>
      <c r="R733" s="247">
        <v>1</v>
      </c>
      <c r="S733" s="243">
        <v>19.02</v>
      </c>
      <c r="T733">
        <v>0</v>
      </c>
    </row>
    <row r="734" spans="1:20" ht="63.75" thickBot="1" x14ac:dyDescent="0.3">
      <c r="A734" s="137">
        <v>716</v>
      </c>
      <c r="B734" s="185" t="s">
        <v>834</v>
      </c>
      <c r="C734" s="185" t="s">
        <v>122</v>
      </c>
      <c r="D734" s="185" t="s">
        <v>477</v>
      </c>
      <c r="E734" s="185" t="s">
        <v>946</v>
      </c>
      <c r="F734" s="185">
        <v>6204623900</v>
      </c>
      <c r="G734" s="185" t="s">
        <v>131</v>
      </c>
      <c r="H734" s="185" t="s">
        <v>92</v>
      </c>
      <c r="I734" s="185">
        <v>15</v>
      </c>
      <c r="J734" s="141">
        <f t="shared" si="66"/>
        <v>4.8199999999999994</v>
      </c>
      <c r="K734" s="141">
        <f t="shared" si="67"/>
        <v>72.3</v>
      </c>
      <c r="L734" s="200">
        <f t="shared" si="68"/>
        <v>0.90041493775933612</v>
      </c>
      <c r="M734" s="141">
        <f t="shared" si="69"/>
        <v>0.48</v>
      </c>
      <c r="N734" s="141">
        <f t="shared" si="70"/>
        <v>7.2</v>
      </c>
      <c r="O734" s="140" t="s">
        <v>194</v>
      </c>
      <c r="P734" s="185" t="s">
        <v>108</v>
      </c>
      <c r="Q734" s="260">
        <f t="shared" si="71"/>
        <v>3.8</v>
      </c>
      <c r="R734" s="247">
        <v>4</v>
      </c>
      <c r="S734" s="242">
        <v>19.02</v>
      </c>
      <c r="T734">
        <v>0</v>
      </c>
    </row>
    <row r="735" spans="1:20" ht="63.75" thickBot="1" x14ac:dyDescent="0.3">
      <c r="A735" s="137">
        <v>717</v>
      </c>
      <c r="B735" s="185" t="s">
        <v>867</v>
      </c>
      <c r="C735" s="185" t="s">
        <v>122</v>
      </c>
      <c r="D735" s="185" t="s">
        <v>959</v>
      </c>
      <c r="E735" s="185" t="s">
        <v>940</v>
      </c>
      <c r="F735" s="185">
        <v>6204623900</v>
      </c>
      <c r="G735" s="185" t="s">
        <v>132</v>
      </c>
      <c r="H735" s="185" t="s">
        <v>92</v>
      </c>
      <c r="I735" s="185">
        <v>5</v>
      </c>
      <c r="J735" s="141">
        <f t="shared" si="66"/>
        <v>4.0299999999999994</v>
      </c>
      <c r="K735" s="141">
        <f t="shared" si="67"/>
        <v>20.149999999999999</v>
      </c>
      <c r="L735" s="200">
        <f t="shared" si="68"/>
        <v>0.90074441687344908</v>
      </c>
      <c r="M735" s="141">
        <f t="shared" si="69"/>
        <v>0.4</v>
      </c>
      <c r="N735" s="141">
        <f t="shared" si="70"/>
        <v>2</v>
      </c>
      <c r="O735" s="140" t="s">
        <v>194</v>
      </c>
      <c r="P735" s="185" t="s">
        <v>108</v>
      </c>
      <c r="Q735" s="260">
        <f t="shared" si="71"/>
        <v>0.95</v>
      </c>
      <c r="R735" s="247">
        <v>1</v>
      </c>
      <c r="S735" s="243">
        <v>21.18</v>
      </c>
      <c r="T735">
        <v>0</v>
      </c>
    </row>
    <row r="736" spans="1:20" ht="63.75" thickBot="1" x14ac:dyDescent="0.3">
      <c r="A736" s="137">
        <v>718</v>
      </c>
      <c r="B736" s="185" t="s">
        <v>836</v>
      </c>
      <c r="C736" s="185" t="s">
        <v>122</v>
      </c>
      <c r="D736" s="185" t="s">
        <v>959</v>
      </c>
      <c r="E736" s="185" t="s">
        <v>940</v>
      </c>
      <c r="F736" s="185">
        <v>6204623900</v>
      </c>
      <c r="G736" s="185" t="s">
        <v>132</v>
      </c>
      <c r="H736" s="185" t="s">
        <v>92</v>
      </c>
      <c r="I736" s="185">
        <v>2</v>
      </c>
      <c r="J736" s="141">
        <f t="shared" si="66"/>
        <v>5.09</v>
      </c>
      <c r="K736" s="141">
        <f t="shared" si="67"/>
        <v>10.18</v>
      </c>
      <c r="L736" s="200">
        <f t="shared" si="68"/>
        <v>0.89980353634577603</v>
      </c>
      <c r="M736" s="141">
        <f t="shared" si="69"/>
        <v>0.51</v>
      </c>
      <c r="N736" s="141">
        <f t="shared" si="70"/>
        <v>1.02</v>
      </c>
      <c r="O736" s="140" t="s">
        <v>194</v>
      </c>
      <c r="P736" s="185" t="s">
        <v>108</v>
      </c>
      <c r="Q736" s="260">
        <f t="shared" si="71"/>
        <v>0.48</v>
      </c>
      <c r="R736" s="247">
        <v>0.5</v>
      </c>
      <c r="S736" s="242">
        <v>21.18</v>
      </c>
      <c r="T736">
        <v>0</v>
      </c>
    </row>
    <row r="737" spans="1:20" ht="63.75" thickBot="1" x14ac:dyDescent="0.3">
      <c r="A737" s="137">
        <v>719</v>
      </c>
      <c r="B737" s="185" t="s">
        <v>836</v>
      </c>
      <c r="C737" s="185" t="s">
        <v>122</v>
      </c>
      <c r="D737" s="185" t="s">
        <v>959</v>
      </c>
      <c r="E737" s="185" t="s">
        <v>940</v>
      </c>
      <c r="F737" s="185">
        <v>6204623900</v>
      </c>
      <c r="G737" s="185" t="s">
        <v>132</v>
      </c>
      <c r="H737" s="185" t="s">
        <v>92</v>
      </c>
      <c r="I737" s="185">
        <v>2</v>
      </c>
      <c r="J737" s="141">
        <f t="shared" si="66"/>
        <v>5.09</v>
      </c>
      <c r="K737" s="141">
        <f t="shared" si="67"/>
        <v>10.18</v>
      </c>
      <c r="L737" s="200">
        <f t="shared" si="68"/>
        <v>0.89980353634577603</v>
      </c>
      <c r="M737" s="141">
        <f t="shared" si="69"/>
        <v>0.51</v>
      </c>
      <c r="N737" s="141">
        <f t="shared" si="70"/>
        <v>1.02</v>
      </c>
      <c r="O737" s="140" t="s">
        <v>194</v>
      </c>
      <c r="P737" s="185" t="s">
        <v>108</v>
      </c>
      <c r="Q737" s="260">
        <f t="shared" si="71"/>
        <v>0.48</v>
      </c>
      <c r="R737" s="247">
        <v>0.5</v>
      </c>
      <c r="S737" s="243">
        <v>21.18</v>
      </c>
      <c r="T737">
        <v>0</v>
      </c>
    </row>
    <row r="738" spans="1:20" ht="79.5" thickBot="1" x14ac:dyDescent="0.3">
      <c r="A738" s="137">
        <v>720</v>
      </c>
      <c r="B738" s="185" t="s">
        <v>868</v>
      </c>
      <c r="C738" s="185" t="s">
        <v>122</v>
      </c>
      <c r="D738" s="185" t="s">
        <v>959</v>
      </c>
      <c r="E738" s="185" t="s">
        <v>940</v>
      </c>
      <c r="F738" s="185">
        <v>6204623900</v>
      </c>
      <c r="G738" s="185" t="s">
        <v>132</v>
      </c>
      <c r="H738" s="185" t="s">
        <v>92</v>
      </c>
      <c r="I738" s="185">
        <v>2</v>
      </c>
      <c r="J738" s="141">
        <f t="shared" si="66"/>
        <v>10.07</v>
      </c>
      <c r="K738" s="141">
        <f t="shared" si="67"/>
        <v>20.14</v>
      </c>
      <c r="L738" s="200">
        <f t="shared" si="68"/>
        <v>0.89970208540218466</v>
      </c>
      <c r="M738" s="141">
        <f t="shared" si="69"/>
        <v>1.01</v>
      </c>
      <c r="N738" s="141">
        <f t="shared" si="70"/>
        <v>2.02</v>
      </c>
      <c r="O738" s="140" t="s">
        <v>194</v>
      </c>
      <c r="P738" s="185" t="s">
        <v>108</v>
      </c>
      <c r="Q738" s="260">
        <f t="shared" si="71"/>
        <v>0.95</v>
      </c>
      <c r="R738" s="247">
        <v>1</v>
      </c>
      <c r="S738" s="242">
        <v>21.18</v>
      </c>
      <c r="T738">
        <v>0</v>
      </c>
    </row>
    <row r="739" spans="1:20" ht="63.75" thickBot="1" x14ac:dyDescent="0.3">
      <c r="A739" s="137">
        <v>721</v>
      </c>
      <c r="B739" s="185" t="s">
        <v>833</v>
      </c>
      <c r="C739" s="185" t="s">
        <v>122</v>
      </c>
      <c r="D739" s="185" t="s">
        <v>959</v>
      </c>
      <c r="E739" s="185" t="s">
        <v>940</v>
      </c>
      <c r="F739" s="185">
        <v>6204623900</v>
      </c>
      <c r="G739" s="185" t="s">
        <v>132</v>
      </c>
      <c r="H739" s="185" t="s">
        <v>92</v>
      </c>
      <c r="I739" s="185">
        <v>6</v>
      </c>
      <c r="J739" s="141">
        <f t="shared" si="66"/>
        <v>6.71</v>
      </c>
      <c r="K739" s="141">
        <f t="shared" si="67"/>
        <v>40.26</v>
      </c>
      <c r="L739" s="200">
        <f t="shared" si="68"/>
        <v>0.90014903129657231</v>
      </c>
      <c r="M739" s="141">
        <f t="shared" si="69"/>
        <v>0.67</v>
      </c>
      <c r="N739" s="141">
        <f t="shared" si="70"/>
        <v>4.0199999999999996</v>
      </c>
      <c r="O739" s="140" t="s">
        <v>194</v>
      </c>
      <c r="P739" s="185" t="s">
        <v>108</v>
      </c>
      <c r="Q739" s="260">
        <f t="shared" si="71"/>
        <v>1.9</v>
      </c>
      <c r="R739" s="247">
        <v>2</v>
      </c>
      <c r="S739" s="243">
        <v>21.18</v>
      </c>
      <c r="T739">
        <v>0</v>
      </c>
    </row>
    <row r="740" spans="1:20" ht="63.75" thickBot="1" x14ac:dyDescent="0.3">
      <c r="A740" s="137">
        <v>722</v>
      </c>
      <c r="B740" s="185" t="s">
        <v>834</v>
      </c>
      <c r="C740" s="185" t="s">
        <v>122</v>
      </c>
      <c r="D740" s="185" t="s">
        <v>959</v>
      </c>
      <c r="E740" s="185" t="s">
        <v>940</v>
      </c>
      <c r="F740" s="185">
        <v>6204623900</v>
      </c>
      <c r="G740" s="185" t="s">
        <v>132</v>
      </c>
      <c r="H740" s="185" t="s">
        <v>92</v>
      </c>
      <c r="I740" s="185">
        <v>6</v>
      </c>
      <c r="J740" s="141">
        <f t="shared" si="66"/>
        <v>5.05</v>
      </c>
      <c r="K740" s="141">
        <f t="shared" si="67"/>
        <v>30.3</v>
      </c>
      <c r="L740" s="200">
        <f t="shared" si="68"/>
        <v>0.89900990099009903</v>
      </c>
      <c r="M740" s="141">
        <f t="shared" si="69"/>
        <v>0.51</v>
      </c>
      <c r="N740" s="141">
        <f t="shared" si="70"/>
        <v>3.06</v>
      </c>
      <c r="O740" s="140" t="s">
        <v>194</v>
      </c>
      <c r="P740" s="185" t="s">
        <v>108</v>
      </c>
      <c r="Q740" s="260">
        <f t="shared" si="71"/>
        <v>1.43</v>
      </c>
      <c r="R740" s="247">
        <v>1.5</v>
      </c>
      <c r="S740" s="242">
        <v>21.18</v>
      </c>
      <c r="T740">
        <v>0</v>
      </c>
    </row>
    <row r="741" spans="1:20" ht="63.75" thickBot="1" x14ac:dyDescent="0.3">
      <c r="A741" s="137">
        <v>723</v>
      </c>
      <c r="B741" s="185" t="s">
        <v>869</v>
      </c>
      <c r="C741" s="185" t="s">
        <v>122</v>
      </c>
      <c r="D741" s="185" t="s">
        <v>959</v>
      </c>
      <c r="E741" s="185" t="s">
        <v>940</v>
      </c>
      <c r="F741" s="185">
        <v>6204623900</v>
      </c>
      <c r="G741" s="185" t="s">
        <v>132</v>
      </c>
      <c r="H741" s="185" t="s">
        <v>92</v>
      </c>
      <c r="I741" s="185">
        <v>5</v>
      </c>
      <c r="J741" s="141">
        <f t="shared" si="66"/>
        <v>8.0499999999999989</v>
      </c>
      <c r="K741" s="141">
        <f t="shared" si="67"/>
        <v>40.25</v>
      </c>
      <c r="L741" s="200">
        <f t="shared" si="68"/>
        <v>0.89937888198757765</v>
      </c>
      <c r="M741" s="141">
        <f t="shared" si="69"/>
        <v>0.81</v>
      </c>
      <c r="N741" s="141">
        <f t="shared" si="70"/>
        <v>4.05</v>
      </c>
      <c r="O741" s="140" t="s">
        <v>194</v>
      </c>
      <c r="P741" s="185" t="s">
        <v>108</v>
      </c>
      <c r="Q741" s="260">
        <f t="shared" si="71"/>
        <v>1.9</v>
      </c>
      <c r="R741" s="247">
        <v>2</v>
      </c>
      <c r="S741" s="243">
        <v>21.18</v>
      </c>
      <c r="T741">
        <v>0</v>
      </c>
    </row>
    <row r="742" spans="1:20" ht="79.5" thickBot="1" x14ac:dyDescent="0.3">
      <c r="A742" s="137">
        <v>724</v>
      </c>
      <c r="B742" s="185" t="s">
        <v>870</v>
      </c>
      <c r="C742" s="185" t="s">
        <v>122</v>
      </c>
      <c r="D742" s="185" t="s">
        <v>958</v>
      </c>
      <c r="E742" s="185" t="s">
        <v>939</v>
      </c>
      <c r="F742" s="185">
        <v>6204623900</v>
      </c>
      <c r="G742" s="185" t="s">
        <v>137</v>
      </c>
      <c r="H742" s="185" t="s">
        <v>92</v>
      </c>
      <c r="I742" s="185">
        <v>19</v>
      </c>
      <c r="J742" s="141">
        <f t="shared" si="66"/>
        <v>1.6</v>
      </c>
      <c r="K742" s="141">
        <f t="shared" si="67"/>
        <v>30.4</v>
      </c>
      <c r="L742" s="200">
        <f t="shared" si="68"/>
        <v>0.9</v>
      </c>
      <c r="M742" s="141">
        <f t="shared" si="69"/>
        <v>0.16</v>
      </c>
      <c r="N742" s="141">
        <f t="shared" si="70"/>
        <v>3.04</v>
      </c>
      <c r="O742" s="140" t="s">
        <v>194</v>
      </c>
      <c r="P742" s="185" t="s">
        <v>108</v>
      </c>
      <c r="Q742" s="260">
        <f t="shared" si="71"/>
        <v>2.85</v>
      </c>
      <c r="R742" s="247">
        <v>3</v>
      </c>
      <c r="S742" s="242">
        <v>10.62</v>
      </c>
      <c r="T742">
        <v>0</v>
      </c>
    </row>
    <row r="743" spans="1:20" ht="63.75" thickBot="1" x14ac:dyDescent="0.3">
      <c r="A743" s="137">
        <v>725</v>
      </c>
      <c r="B743" s="185" t="s">
        <v>834</v>
      </c>
      <c r="C743" s="185" t="s">
        <v>122</v>
      </c>
      <c r="D743" s="185" t="s">
        <v>477</v>
      </c>
      <c r="E743" s="185" t="s">
        <v>946</v>
      </c>
      <c r="F743" s="185">
        <v>6204623900</v>
      </c>
      <c r="G743" s="185" t="s">
        <v>131</v>
      </c>
      <c r="H743" s="185" t="s">
        <v>92</v>
      </c>
      <c r="I743" s="185">
        <v>3</v>
      </c>
      <c r="J743" s="141">
        <f t="shared" si="66"/>
        <v>6.0299999999999994</v>
      </c>
      <c r="K743" s="141">
        <f t="shared" si="67"/>
        <v>18.09</v>
      </c>
      <c r="L743" s="200">
        <f t="shared" si="68"/>
        <v>0.90049751243781095</v>
      </c>
      <c r="M743" s="141">
        <f t="shared" si="69"/>
        <v>0.6</v>
      </c>
      <c r="N743" s="141">
        <f t="shared" si="70"/>
        <v>1.8</v>
      </c>
      <c r="O743" s="140" t="s">
        <v>194</v>
      </c>
      <c r="P743" s="185" t="s">
        <v>108</v>
      </c>
      <c r="Q743" s="260">
        <f t="shared" si="71"/>
        <v>0.95</v>
      </c>
      <c r="R743" s="247">
        <v>1</v>
      </c>
      <c r="S743" s="243">
        <v>19.02</v>
      </c>
      <c r="T743">
        <v>0</v>
      </c>
    </row>
    <row r="744" spans="1:20" ht="48" thickBot="1" x14ac:dyDescent="0.3">
      <c r="A744" s="137">
        <v>726</v>
      </c>
      <c r="B744" s="185" t="s">
        <v>871</v>
      </c>
      <c r="C744" s="185" t="s">
        <v>122</v>
      </c>
      <c r="D744" s="185" t="s">
        <v>959</v>
      </c>
      <c r="E744" s="185" t="s">
        <v>940</v>
      </c>
      <c r="F744" s="185">
        <v>6204623900</v>
      </c>
      <c r="G744" s="185" t="s">
        <v>132</v>
      </c>
      <c r="H744" s="185" t="s">
        <v>92</v>
      </c>
      <c r="I744" s="185">
        <v>9</v>
      </c>
      <c r="J744" s="141">
        <f t="shared" si="66"/>
        <v>6.71</v>
      </c>
      <c r="K744" s="141">
        <f t="shared" si="67"/>
        <v>60.39</v>
      </c>
      <c r="L744" s="200">
        <f t="shared" si="68"/>
        <v>0.90014903129657231</v>
      </c>
      <c r="M744" s="141">
        <f t="shared" si="69"/>
        <v>0.67</v>
      </c>
      <c r="N744" s="141">
        <f t="shared" si="70"/>
        <v>6.03</v>
      </c>
      <c r="O744" s="140" t="s">
        <v>194</v>
      </c>
      <c r="P744" s="185" t="s">
        <v>108</v>
      </c>
      <c r="Q744" s="260">
        <f t="shared" si="71"/>
        <v>2.85</v>
      </c>
      <c r="R744" s="247">
        <v>3</v>
      </c>
      <c r="S744" s="242">
        <v>21.18</v>
      </c>
      <c r="T744">
        <v>0</v>
      </c>
    </row>
    <row r="745" spans="1:20" ht="63.75" thickBot="1" x14ac:dyDescent="0.3">
      <c r="A745" s="137">
        <v>727</v>
      </c>
      <c r="B745" s="185" t="s">
        <v>872</v>
      </c>
      <c r="C745" s="185" t="s">
        <v>122</v>
      </c>
      <c r="D745" s="185" t="s">
        <v>959</v>
      </c>
      <c r="E745" s="185" t="s">
        <v>940</v>
      </c>
      <c r="F745" s="185">
        <v>6204623900</v>
      </c>
      <c r="G745" s="185" t="s">
        <v>132</v>
      </c>
      <c r="H745" s="185" t="s">
        <v>92</v>
      </c>
      <c r="I745" s="185">
        <v>10</v>
      </c>
      <c r="J745" s="141">
        <f t="shared" si="66"/>
        <v>6.04</v>
      </c>
      <c r="K745" s="141">
        <f t="shared" si="67"/>
        <v>60.4</v>
      </c>
      <c r="L745" s="200">
        <f t="shared" si="68"/>
        <v>0.90066225165562919</v>
      </c>
      <c r="M745" s="141">
        <f t="shared" si="69"/>
        <v>0.6</v>
      </c>
      <c r="N745" s="141">
        <f t="shared" si="70"/>
        <v>6</v>
      </c>
      <c r="O745" s="140" t="s">
        <v>194</v>
      </c>
      <c r="P745" s="185" t="s">
        <v>108</v>
      </c>
      <c r="Q745" s="260">
        <f t="shared" si="71"/>
        <v>2.85</v>
      </c>
      <c r="R745" s="247">
        <v>3</v>
      </c>
      <c r="S745" s="243">
        <v>21.18</v>
      </c>
      <c r="T745">
        <v>0</v>
      </c>
    </row>
    <row r="746" spans="1:20" ht="63.75" thickBot="1" x14ac:dyDescent="0.3">
      <c r="A746" s="137">
        <v>728</v>
      </c>
      <c r="B746" s="185" t="s">
        <v>852</v>
      </c>
      <c r="C746" s="185" t="s">
        <v>122</v>
      </c>
      <c r="D746" s="185" t="s">
        <v>958</v>
      </c>
      <c r="E746" s="185" t="s">
        <v>939</v>
      </c>
      <c r="F746" s="185">
        <v>6204623900</v>
      </c>
      <c r="G746" s="185" t="s">
        <v>137</v>
      </c>
      <c r="H746" s="185" t="s">
        <v>92</v>
      </c>
      <c r="I746" s="185">
        <v>12</v>
      </c>
      <c r="J746" s="141">
        <f t="shared" si="66"/>
        <v>3.3699999999999997</v>
      </c>
      <c r="K746" s="141">
        <f t="shared" si="67"/>
        <v>40.44</v>
      </c>
      <c r="L746" s="200">
        <f t="shared" si="68"/>
        <v>0.89910979228486643</v>
      </c>
      <c r="M746" s="141">
        <f t="shared" si="69"/>
        <v>0.34</v>
      </c>
      <c r="N746" s="141">
        <f t="shared" si="70"/>
        <v>4.08</v>
      </c>
      <c r="O746" s="140" t="s">
        <v>194</v>
      </c>
      <c r="P746" s="185" t="s">
        <v>108</v>
      </c>
      <c r="Q746" s="260">
        <f t="shared" si="71"/>
        <v>3.8</v>
      </c>
      <c r="R746" s="247">
        <v>4</v>
      </c>
      <c r="S746" s="242">
        <v>10.62</v>
      </c>
      <c r="T746">
        <v>0</v>
      </c>
    </row>
    <row r="747" spans="1:20" ht="79.5" thickBot="1" x14ac:dyDescent="0.3">
      <c r="A747" s="137">
        <v>729</v>
      </c>
      <c r="B747" s="185" t="s">
        <v>873</v>
      </c>
      <c r="C747" s="185" t="s">
        <v>122</v>
      </c>
      <c r="D747" s="185" t="s">
        <v>158</v>
      </c>
      <c r="E747" s="185" t="s">
        <v>158</v>
      </c>
      <c r="F747" s="185">
        <v>6204625900</v>
      </c>
      <c r="G747" s="185" t="s">
        <v>132</v>
      </c>
      <c r="H747" s="185" t="s">
        <v>92</v>
      </c>
      <c r="I747" s="185">
        <v>14</v>
      </c>
      <c r="J747" s="141">
        <f t="shared" si="66"/>
        <v>12.24</v>
      </c>
      <c r="K747" s="141">
        <f t="shared" si="67"/>
        <v>171.36</v>
      </c>
      <c r="L747" s="200">
        <f t="shared" si="68"/>
        <v>0.90032679738562094</v>
      </c>
      <c r="M747" s="141">
        <f t="shared" si="69"/>
        <v>1.22</v>
      </c>
      <c r="N747" s="141">
        <f t="shared" si="70"/>
        <v>17.079999999999998</v>
      </c>
      <c r="O747" s="140" t="s">
        <v>194</v>
      </c>
      <c r="P747" s="185" t="s">
        <v>108</v>
      </c>
      <c r="Q747" s="260">
        <f t="shared" si="71"/>
        <v>7.13</v>
      </c>
      <c r="R747" s="247">
        <v>7.5</v>
      </c>
      <c r="S747" s="243">
        <v>24.02</v>
      </c>
      <c r="T747" s="251">
        <v>0</v>
      </c>
    </row>
    <row r="748" spans="1:20" ht="79.5" thickBot="1" x14ac:dyDescent="0.3">
      <c r="A748" s="137">
        <v>730</v>
      </c>
      <c r="B748" s="185" t="s">
        <v>874</v>
      </c>
      <c r="C748" s="185" t="s">
        <v>122</v>
      </c>
      <c r="D748" s="185" t="s">
        <v>158</v>
      </c>
      <c r="E748" s="185" t="s">
        <v>158</v>
      </c>
      <c r="F748" s="185">
        <v>6204625900</v>
      </c>
      <c r="G748" s="185" t="s">
        <v>132</v>
      </c>
      <c r="H748" s="185" t="s">
        <v>92</v>
      </c>
      <c r="I748" s="185">
        <v>7</v>
      </c>
      <c r="J748" s="141">
        <f t="shared" si="66"/>
        <v>6.52</v>
      </c>
      <c r="K748" s="141">
        <f t="shared" si="67"/>
        <v>45.64</v>
      </c>
      <c r="L748" s="200">
        <f t="shared" si="68"/>
        <v>0.90030674846625769</v>
      </c>
      <c r="M748" s="141">
        <f t="shared" si="69"/>
        <v>0.65</v>
      </c>
      <c r="N748" s="141">
        <f t="shared" si="70"/>
        <v>4.55</v>
      </c>
      <c r="O748" s="140" t="s">
        <v>194</v>
      </c>
      <c r="P748" s="185" t="s">
        <v>108</v>
      </c>
      <c r="Q748" s="260">
        <f t="shared" si="71"/>
        <v>1.9</v>
      </c>
      <c r="R748" s="247">
        <v>2</v>
      </c>
      <c r="S748" s="242">
        <v>24.02</v>
      </c>
      <c r="T748" s="251">
        <v>0</v>
      </c>
    </row>
    <row r="749" spans="1:20" ht="79.5" thickBot="1" x14ac:dyDescent="0.3">
      <c r="A749" s="137">
        <v>731</v>
      </c>
      <c r="B749" s="185" t="s">
        <v>875</v>
      </c>
      <c r="C749" s="185" t="s">
        <v>122</v>
      </c>
      <c r="D749" s="185" t="s">
        <v>158</v>
      </c>
      <c r="E749" s="185" t="s">
        <v>158</v>
      </c>
      <c r="F749" s="185">
        <v>6204625900</v>
      </c>
      <c r="G749" s="185" t="s">
        <v>132</v>
      </c>
      <c r="H749" s="185" t="s">
        <v>92</v>
      </c>
      <c r="I749" s="185">
        <v>3</v>
      </c>
      <c r="J749" s="141">
        <f t="shared" si="66"/>
        <v>11.45</v>
      </c>
      <c r="K749" s="141">
        <f t="shared" si="67"/>
        <v>34.35</v>
      </c>
      <c r="L749" s="200">
        <f t="shared" si="68"/>
        <v>0.89956331877729256</v>
      </c>
      <c r="M749" s="141">
        <f t="shared" si="69"/>
        <v>1.1499999999999999</v>
      </c>
      <c r="N749" s="141">
        <f t="shared" si="70"/>
        <v>3.45</v>
      </c>
      <c r="O749" s="140" t="s">
        <v>194</v>
      </c>
      <c r="P749" s="185" t="s">
        <v>108</v>
      </c>
      <c r="Q749" s="260">
        <f t="shared" si="71"/>
        <v>1.43</v>
      </c>
      <c r="R749" s="247">
        <v>1.5</v>
      </c>
      <c r="S749" s="243">
        <v>24.02</v>
      </c>
      <c r="T749" s="251">
        <v>0</v>
      </c>
    </row>
    <row r="750" spans="1:20" ht="79.5" thickBot="1" x14ac:dyDescent="0.3">
      <c r="A750" s="137">
        <v>732</v>
      </c>
      <c r="B750" s="185" t="s">
        <v>876</v>
      </c>
      <c r="C750" s="185" t="s">
        <v>122</v>
      </c>
      <c r="D750" s="185" t="s">
        <v>158</v>
      </c>
      <c r="E750" s="185" t="s">
        <v>158</v>
      </c>
      <c r="F750" s="185">
        <v>6204625900</v>
      </c>
      <c r="G750" s="185" t="s">
        <v>132</v>
      </c>
      <c r="H750" s="185" t="s">
        <v>92</v>
      </c>
      <c r="I750" s="185">
        <v>1</v>
      </c>
      <c r="J750" s="141">
        <f t="shared" si="66"/>
        <v>11.53</v>
      </c>
      <c r="K750" s="141">
        <f t="shared" si="67"/>
        <v>11.53</v>
      </c>
      <c r="L750" s="200">
        <f t="shared" si="68"/>
        <v>0.90026019080659148</v>
      </c>
      <c r="M750" s="141">
        <f t="shared" si="69"/>
        <v>1.1499999999999999</v>
      </c>
      <c r="N750" s="141">
        <f t="shared" si="70"/>
        <v>1.1499999999999999</v>
      </c>
      <c r="O750" s="140" t="s">
        <v>194</v>
      </c>
      <c r="P750" s="185" t="s">
        <v>108</v>
      </c>
      <c r="Q750" s="260">
        <f t="shared" si="71"/>
        <v>0.48</v>
      </c>
      <c r="R750" s="247">
        <v>0.5</v>
      </c>
      <c r="S750" s="242">
        <v>24.02</v>
      </c>
      <c r="T750" s="251">
        <v>0</v>
      </c>
    </row>
    <row r="751" spans="1:20" ht="63.75" thickBot="1" x14ac:dyDescent="0.3">
      <c r="A751" s="137">
        <v>733</v>
      </c>
      <c r="B751" s="185" t="s">
        <v>877</v>
      </c>
      <c r="C751" s="185" t="s">
        <v>122</v>
      </c>
      <c r="D751" s="185" t="s">
        <v>477</v>
      </c>
      <c r="E751" s="185" t="s">
        <v>946</v>
      </c>
      <c r="F751" s="185">
        <v>6204631800</v>
      </c>
      <c r="G751" s="185" t="s">
        <v>131</v>
      </c>
      <c r="H751" s="185" t="s">
        <v>92</v>
      </c>
      <c r="I751" s="185">
        <v>10</v>
      </c>
      <c r="J751" s="141">
        <f t="shared" si="66"/>
        <v>6.2799999999999994</v>
      </c>
      <c r="K751" s="141">
        <f t="shared" si="67"/>
        <v>62.8</v>
      </c>
      <c r="L751" s="200">
        <f t="shared" si="68"/>
        <v>0.89968152866242035</v>
      </c>
      <c r="M751" s="141">
        <f t="shared" si="69"/>
        <v>0.63</v>
      </c>
      <c r="N751" s="141">
        <f t="shared" si="70"/>
        <v>6.3</v>
      </c>
      <c r="O751" s="140" t="s">
        <v>194</v>
      </c>
      <c r="P751" s="185" t="s">
        <v>108</v>
      </c>
      <c r="Q751" s="260">
        <f t="shared" si="71"/>
        <v>2.85</v>
      </c>
      <c r="R751" s="247">
        <v>3</v>
      </c>
      <c r="S751" s="243">
        <v>22.02</v>
      </c>
      <c r="T751">
        <v>0</v>
      </c>
    </row>
    <row r="752" spans="1:20" ht="79.5" thickBot="1" x14ac:dyDescent="0.3">
      <c r="A752" s="137">
        <v>734</v>
      </c>
      <c r="B752" s="185" t="s">
        <v>878</v>
      </c>
      <c r="C752" s="185" t="s">
        <v>122</v>
      </c>
      <c r="D752" s="185" t="s">
        <v>477</v>
      </c>
      <c r="E752" s="185" t="s">
        <v>946</v>
      </c>
      <c r="F752" s="185">
        <v>6204631800</v>
      </c>
      <c r="G752" s="185" t="s">
        <v>131</v>
      </c>
      <c r="H752" s="185" t="s">
        <v>92</v>
      </c>
      <c r="I752" s="185">
        <v>20</v>
      </c>
      <c r="J752" s="141">
        <f t="shared" si="66"/>
        <v>4.1899999999999995</v>
      </c>
      <c r="K752" s="141">
        <f t="shared" si="67"/>
        <v>83.8</v>
      </c>
      <c r="L752" s="200">
        <f t="shared" si="68"/>
        <v>0.89976133651551315</v>
      </c>
      <c r="M752" s="141">
        <f t="shared" si="69"/>
        <v>0.42</v>
      </c>
      <c r="N752" s="141">
        <f t="shared" si="70"/>
        <v>8.4</v>
      </c>
      <c r="O752" s="140" t="s">
        <v>194</v>
      </c>
      <c r="P752" s="185" t="s">
        <v>108</v>
      </c>
      <c r="Q752" s="260">
        <f t="shared" si="71"/>
        <v>3.8</v>
      </c>
      <c r="R752" s="247">
        <v>4</v>
      </c>
      <c r="S752" s="242">
        <v>22.02</v>
      </c>
      <c r="T752">
        <v>0</v>
      </c>
    </row>
    <row r="753" spans="1:20" ht="63.75" thickBot="1" x14ac:dyDescent="0.3">
      <c r="A753" s="137">
        <v>735</v>
      </c>
      <c r="B753" s="185" t="s">
        <v>879</v>
      </c>
      <c r="C753" s="185" t="s">
        <v>122</v>
      </c>
      <c r="D753" s="185" t="s">
        <v>959</v>
      </c>
      <c r="E753" s="185" t="s">
        <v>940</v>
      </c>
      <c r="F753" s="185">
        <v>6204631800</v>
      </c>
      <c r="G753" s="185" t="s">
        <v>132</v>
      </c>
      <c r="H753" s="185" t="s">
        <v>92</v>
      </c>
      <c r="I753" s="185">
        <v>1</v>
      </c>
      <c r="J753" s="141">
        <f t="shared" si="66"/>
        <v>13.15</v>
      </c>
      <c r="K753" s="141">
        <f t="shared" si="67"/>
        <v>13.15</v>
      </c>
      <c r="L753" s="200">
        <f t="shared" si="68"/>
        <v>0.89961977186311781</v>
      </c>
      <c r="M753" s="141">
        <f t="shared" si="69"/>
        <v>1.32</v>
      </c>
      <c r="N753" s="141">
        <f t="shared" si="70"/>
        <v>1.32</v>
      </c>
      <c r="O753" s="140" t="s">
        <v>194</v>
      </c>
      <c r="P753" s="185" t="s">
        <v>108</v>
      </c>
      <c r="Q753" s="260">
        <f t="shared" si="71"/>
        <v>0.48</v>
      </c>
      <c r="R753" s="247">
        <v>0.5</v>
      </c>
      <c r="S753" s="243">
        <v>27.38</v>
      </c>
      <c r="T753">
        <v>0</v>
      </c>
    </row>
    <row r="754" spans="1:20" ht="95.25" thickBot="1" x14ac:dyDescent="0.3">
      <c r="A754" s="137">
        <v>736</v>
      </c>
      <c r="B754" s="185" t="s">
        <v>880</v>
      </c>
      <c r="C754" s="185" t="s">
        <v>122</v>
      </c>
      <c r="D754" s="185" t="s">
        <v>959</v>
      </c>
      <c r="E754" s="185" t="s">
        <v>940</v>
      </c>
      <c r="F754" s="185">
        <v>6204631800</v>
      </c>
      <c r="G754" s="185" t="s">
        <v>132</v>
      </c>
      <c r="H754" s="185" t="s">
        <v>92</v>
      </c>
      <c r="I754" s="185">
        <v>2</v>
      </c>
      <c r="J754" s="141">
        <f t="shared" si="66"/>
        <v>6.58</v>
      </c>
      <c r="K754" s="141">
        <f t="shared" si="67"/>
        <v>13.16</v>
      </c>
      <c r="L754" s="200">
        <f t="shared" si="68"/>
        <v>0.89969604863221886</v>
      </c>
      <c r="M754" s="141">
        <f t="shared" si="69"/>
        <v>0.66</v>
      </c>
      <c r="N754" s="141">
        <f t="shared" si="70"/>
        <v>1.32</v>
      </c>
      <c r="O754" s="140" t="s">
        <v>194</v>
      </c>
      <c r="P754" s="185" t="s">
        <v>108</v>
      </c>
      <c r="Q754" s="260">
        <f t="shared" si="71"/>
        <v>0.48</v>
      </c>
      <c r="R754" s="247">
        <v>0.5</v>
      </c>
      <c r="S754" s="242">
        <v>27.38</v>
      </c>
      <c r="T754">
        <v>0</v>
      </c>
    </row>
    <row r="755" spans="1:20" ht="95.25" thickBot="1" x14ac:dyDescent="0.3">
      <c r="A755" s="137">
        <v>737</v>
      </c>
      <c r="B755" s="185" t="s">
        <v>881</v>
      </c>
      <c r="C755" s="185" t="s">
        <v>122</v>
      </c>
      <c r="D755" s="185" t="s">
        <v>959</v>
      </c>
      <c r="E755" s="185" t="s">
        <v>940</v>
      </c>
      <c r="F755" s="185">
        <v>6204631800</v>
      </c>
      <c r="G755" s="185" t="s">
        <v>132</v>
      </c>
      <c r="H755" s="185" t="s">
        <v>92</v>
      </c>
      <c r="I755" s="185">
        <v>2</v>
      </c>
      <c r="J755" s="141">
        <f t="shared" si="66"/>
        <v>6.58</v>
      </c>
      <c r="K755" s="141">
        <f t="shared" si="67"/>
        <v>13.16</v>
      </c>
      <c r="L755" s="200">
        <f t="shared" si="68"/>
        <v>0.89969604863221886</v>
      </c>
      <c r="M755" s="141">
        <f t="shared" si="69"/>
        <v>0.66</v>
      </c>
      <c r="N755" s="141">
        <f t="shared" si="70"/>
        <v>1.32</v>
      </c>
      <c r="O755" s="140" t="s">
        <v>194</v>
      </c>
      <c r="P755" s="185" t="s">
        <v>108</v>
      </c>
      <c r="Q755" s="260">
        <f t="shared" si="71"/>
        <v>0.48</v>
      </c>
      <c r="R755" s="247">
        <v>0.5</v>
      </c>
      <c r="S755" s="243">
        <v>27.38</v>
      </c>
      <c r="T755">
        <v>0</v>
      </c>
    </row>
    <row r="756" spans="1:20" ht="79.5" thickBot="1" x14ac:dyDescent="0.3">
      <c r="A756" s="137">
        <v>738</v>
      </c>
      <c r="B756" s="185" t="s">
        <v>882</v>
      </c>
      <c r="C756" s="185" t="s">
        <v>122</v>
      </c>
      <c r="D756" s="185" t="s">
        <v>477</v>
      </c>
      <c r="E756" s="185" t="s">
        <v>946</v>
      </c>
      <c r="F756" s="185">
        <v>6204631800</v>
      </c>
      <c r="G756" s="185" t="s">
        <v>131</v>
      </c>
      <c r="H756" s="185" t="s">
        <v>92</v>
      </c>
      <c r="I756" s="185">
        <v>3</v>
      </c>
      <c r="J756" s="141">
        <f>T756</f>
        <v>0</v>
      </c>
      <c r="K756" s="141">
        <f t="shared" si="67"/>
        <v>0</v>
      </c>
      <c r="L756" s="200" t="e">
        <f t="shared" si="68"/>
        <v>#DIV/0!</v>
      </c>
      <c r="M756" s="141">
        <f t="shared" si="69"/>
        <v>0</v>
      </c>
      <c r="N756" s="141">
        <f t="shared" si="70"/>
        <v>0</v>
      </c>
      <c r="O756" s="140" t="s">
        <v>194</v>
      </c>
      <c r="P756" s="185" t="s">
        <v>108</v>
      </c>
      <c r="Q756" s="260">
        <f t="shared" si="71"/>
        <v>0.95</v>
      </c>
      <c r="R756" s="247">
        <v>1</v>
      </c>
      <c r="S756" s="242">
        <v>22.02</v>
      </c>
      <c r="T756">
        <v>0</v>
      </c>
    </row>
    <row r="757" spans="1:20" ht="79.5" thickBot="1" x14ac:dyDescent="0.3">
      <c r="A757" s="137">
        <v>739</v>
      </c>
      <c r="B757" s="185" t="s">
        <v>883</v>
      </c>
      <c r="C757" s="185" t="s">
        <v>122</v>
      </c>
      <c r="D757" s="185" t="s">
        <v>958</v>
      </c>
      <c r="E757" s="185" t="s">
        <v>939</v>
      </c>
      <c r="F757" s="185">
        <v>6204631800</v>
      </c>
      <c r="G757" s="185" t="s">
        <v>137</v>
      </c>
      <c r="H757" s="185" t="s">
        <v>92</v>
      </c>
      <c r="I757" s="185">
        <v>1</v>
      </c>
      <c r="J757" s="141">
        <f t="shared" ref="J757:J788" si="72">ROUNDUP(S757*Q757/I757,2)</f>
        <v>10.57</v>
      </c>
      <c r="K757" s="141">
        <f t="shared" si="67"/>
        <v>10.57</v>
      </c>
      <c r="L757" s="200">
        <f t="shared" si="68"/>
        <v>0.89971617786187319</v>
      </c>
      <c r="M757" s="141">
        <f t="shared" si="69"/>
        <v>1.06</v>
      </c>
      <c r="N757" s="141">
        <f t="shared" si="70"/>
        <v>1.06</v>
      </c>
      <c r="O757" s="140" t="s">
        <v>194</v>
      </c>
      <c r="P757" s="185" t="s">
        <v>108</v>
      </c>
      <c r="Q757" s="260">
        <f t="shared" si="71"/>
        <v>0.48</v>
      </c>
      <c r="R757" s="247">
        <v>0.5</v>
      </c>
      <c r="S757" s="243">
        <v>22.02</v>
      </c>
      <c r="T757">
        <v>0</v>
      </c>
    </row>
    <row r="758" spans="1:20" s="252" customFormat="1" ht="79.5" thickBot="1" x14ac:dyDescent="0.3">
      <c r="A758" s="137">
        <v>740</v>
      </c>
      <c r="B758" s="185" t="s">
        <v>883</v>
      </c>
      <c r="C758" s="185" t="s">
        <v>122</v>
      </c>
      <c r="D758" s="185" t="s">
        <v>958</v>
      </c>
      <c r="E758" s="185" t="s">
        <v>939</v>
      </c>
      <c r="F758" s="185">
        <v>6204631800</v>
      </c>
      <c r="G758" s="185" t="s">
        <v>137</v>
      </c>
      <c r="H758" s="185" t="s">
        <v>92</v>
      </c>
      <c r="I758" s="185">
        <v>1</v>
      </c>
      <c r="J758" s="141">
        <f t="shared" si="72"/>
        <v>10.57</v>
      </c>
      <c r="K758" s="141">
        <f t="shared" si="67"/>
        <v>10.57</v>
      </c>
      <c r="L758" s="200">
        <f t="shared" si="68"/>
        <v>0.89971617786187319</v>
      </c>
      <c r="M758" s="141">
        <f t="shared" si="69"/>
        <v>1.06</v>
      </c>
      <c r="N758" s="141">
        <f t="shared" si="70"/>
        <v>1.06</v>
      </c>
      <c r="O758" s="140" t="s">
        <v>194</v>
      </c>
      <c r="P758" s="185" t="s">
        <v>108</v>
      </c>
      <c r="Q758" s="260">
        <f t="shared" si="71"/>
        <v>0.48</v>
      </c>
      <c r="R758" s="247">
        <v>0.5</v>
      </c>
      <c r="S758" s="242">
        <v>22.02</v>
      </c>
      <c r="T758">
        <v>0</v>
      </c>
    </row>
    <row r="759" spans="1:20" s="252" customFormat="1" ht="79.5" thickBot="1" x14ac:dyDescent="0.3">
      <c r="A759" s="137">
        <v>741</v>
      </c>
      <c r="B759" s="185" t="s">
        <v>884</v>
      </c>
      <c r="C759" s="185" t="s">
        <v>122</v>
      </c>
      <c r="D759" s="185" t="s">
        <v>959</v>
      </c>
      <c r="E759" s="185" t="s">
        <v>940</v>
      </c>
      <c r="F759" s="185">
        <v>6204631800</v>
      </c>
      <c r="G759" s="185" t="s">
        <v>132</v>
      </c>
      <c r="H759" s="185" t="s">
        <v>92</v>
      </c>
      <c r="I759" s="185">
        <v>2</v>
      </c>
      <c r="J759" s="141">
        <f t="shared" si="72"/>
        <v>6.58</v>
      </c>
      <c r="K759" s="141">
        <f t="shared" si="67"/>
        <v>13.16</v>
      </c>
      <c r="L759" s="200">
        <f t="shared" si="68"/>
        <v>0.89969604863221886</v>
      </c>
      <c r="M759" s="141">
        <f t="shared" si="69"/>
        <v>0.66</v>
      </c>
      <c r="N759" s="141">
        <f t="shared" si="70"/>
        <v>1.32</v>
      </c>
      <c r="O759" s="140" t="s">
        <v>194</v>
      </c>
      <c r="P759" s="185" t="s">
        <v>108</v>
      </c>
      <c r="Q759" s="260">
        <f t="shared" si="71"/>
        <v>0.48</v>
      </c>
      <c r="R759" s="247">
        <v>0.5</v>
      </c>
      <c r="S759" s="243">
        <v>27.38</v>
      </c>
      <c r="T759">
        <v>0</v>
      </c>
    </row>
    <row r="760" spans="1:20" s="252" customFormat="1" ht="95.25" thickBot="1" x14ac:dyDescent="0.3">
      <c r="A760" s="137">
        <v>742</v>
      </c>
      <c r="B760" s="185" t="s">
        <v>885</v>
      </c>
      <c r="C760" s="185" t="s">
        <v>122</v>
      </c>
      <c r="D760" s="185" t="s">
        <v>959</v>
      </c>
      <c r="E760" s="185" t="s">
        <v>940</v>
      </c>
      <c r="F760" s="185">
        <v>6204631800</v>
      </c>
      <c r="G760" s="185" t="s">
        <v>132</v>
      </c>
      <c r="H760" s="185" t="s">
        <v>92</v>
      </c>
      <c r="I760" s="185">
        <v>3</v>
      </c>
      <c r="J760" s="141">
        <f t="shared" si="72"/>
        <v>8.68</v>
      </c>
      <c r="K760" s="141">
        <f t="shared" si="67"/>
        <v>26.04</v>
      </c>
      <c r="L760" s="200">
        <f t="shared" si="68"/>
        <v>0.89976958525345618</v>
      </c>
      <c r="M760" s="141">
        <f t="shared" si="69"/>
        <v>0.87</v>
      </c>
      <c r="N760" s="141">
        <f t="shared" si="70"/>
        <v>2.61</v>
      </c>
      <c r="O760" s="140" t="s">
        <v>194</v>
      </c>
      <c r="P760" s="185" t="s">
        <v>108</v>
      </c>
      <c r="Q760" s="260">
        <f t="shared" si="71"/>
        <v>0.95</v>
      </c>
      <c r="R760" s="247">
        <v>1</v>
      </c>
      <c r="S760" s="242">
        <v>27.38</v>
      </c>
      <c r="T760">
        <v>0</v>
      </c>
    </row>
    <row r="761" spans="1:20" s="252" customFormat="1" ht="79.5" thickBot="1" x14ac:dyDescent="0.3">
      <c r="A761" s="137">
        <v>743</v>
      </c>
      <c r="B761" s="185" t="s">
        <v>886</v>
      </c>
      <c r="C761" s="185" t="s">
        <v>122</v>
      </c>
      <c r="D761" s="185" t="s">
        <v>959</v>
      </c>
      <c r="E761" s="185" t="s">
        <v>940</v>
      </c>
      <c r="F761" s="185">
        <v>6204631800</v>
      </c>
      <c r="G761" s="185" t="s">
        <v>132</v>
      </c>
      <c r="H761" s="185" t="s">
        <v>92</v>
      </c>
      <c r="I761" s="185">
        <v>11</v>
      </c>
      <c r="J761" s="141">
        <f t="shared" si="72"/>
        <v>7.1</v>
      </c>
      <c r="K761" s="141">
        <f t="shared" si="67"/>
        <v>78.099999999999994</v>
      </c>
      <c r="L761" s="200">
        <f t="shared" si="68"/>
        <v>0.9</v>
      </c>
      <c r="M761" s="141">
        <f t="shared" si="69"/>
        <v>0.71</v>
      </c>
      <c r="N761" s="141">
        <f t="shared" si="70"/>
        <v>7.81</v>
      </c>
      <c r="O761" s="140" t="s">
        <v>194</v>
      </c>
      <c r="P761" s="185" t="s">
        <v>108</v>
      </c>
      <c r="Q761" s="260">
        <f t="shared" si="71"/>
        <v>2.85</v>
      </c>
      <c r="R761" s="247">
        <v>3</v>
      </c>
      <c r="S761" s="243">
        <v>27.38</v>
      </c>
      <c r="T761">
        <v>0</v>
      </c>
    </row>
    <row r="762" spans="1:20" s="252" customFormat="1" ht="79.5" thickBot="1" x14ac:dyDescent="0.3">
      <c r="A762" s="137">
        <v>744</v>
      </c>
      <c r="B762" s="185" t="s">
        <v>886</v>
      </c>
      <c r="C762" s="185" t="s">
        <v>122</v>
      </c>
      <c r="D762" s="185" t="s">
        <v>477</v>
      </c>
      <c r="E762" s="185" t="s">
        <v>946</v>
      </c>
      <c r="F762" s="185">
        <v>6204631800</v>
      </c>
      <c r="G762" s="185" t="s">
        <v>131</v>
      </c>
      <c r="H762" s="185" t="s">
        <v>92</v>
      </c>
      <c r="I762" s="185">
        <v>10</v>
      </c>
      <c r="J762" s="141">
        <f t="shared" si="72"/>
        <v>6.2799999999999994</v>
      </c>
      <c r="K762" s="141">
        <f t="shared" si="67"/>
        <v>62.8</v>
      </c>
      <c r="L762" s="200">
        <f t="shared" si="68"/>
        <v>0.89968152866242035</v>
      </c>
      <c r="M762" s="141">
        <f t="shared" si="69"/>
        <v>0.63</v>
      </c>
      <c r="N762" s="141">
        <f t="shared" si="70"/>
        <v>6.3</v>
      </c>
      <c r="O762" s="140" t="s">
        <v>194</v>
      </c>
      <c r="P762" s="185" t="s">
        <v>108</v>
      </c>
      <c r="Q762" s="260">
        <f t="shared" si="71"/>
        <v>2.85</v>
      </c>
      <c r="R762" s="247">
        <v>3</v>
      </c>
      <c r="S762" s="242">
        <v>22.02</v>
      </c>
      <c r="T762">
        <v>0</v>
      </c>
    </row>
    <row r="763" spans="1:20" s="252" customFormat="1" ht="79.5" thickBot="1" x14ac:dyDescent="0.3">
      <c r="A763" s="137">
        <v>745</v>
      </c>
      <c r="B763" s="185" t="s">
        <v>887</v>
      </c>
      <c r="C763" s="185" t="s">
        <v>122</v>
      </c>
      <c r="D763" s="185" t="s">
        <v>959</v>
      </c>
      <c r="E763" s="185" t="s">
        <v>940</v>
      </c>
      <c r="F763" s="185">
        <v>6204631800</v>
      </c>
      <c r="G763" s="185" t="s">
        <v>132</v>
      </c>
      <c r="H763" s="185" t="s">
        <v>92</v>
      </c>
      <c r="I763" s="185">
        <v>3</v>
      </c>
      <c r="J763" s="141">
        <f t="shared" si="72"/>
        <v>8.68</v>
      </c>
      <c r="K763" s="141">
        <f t="shared" si="67"/>
        <v>26.04</v>
      </c>
      <c r="L763" s="200">
        <f t="shared" si="68"/>
        <v>0.89976958525345618</v>
      </c>
      <c r="M763" s="141">
        <f t="shared" si="69"/>
        <v>0.87</v>
      </c>
      <c r="N763" s="141">
        <f t="shared" si="70"/>
        <v>2.61</v>
      </c>
      <c r="O763" s="140" t="s">
        <v>194</v>
      </c>
      <c r="P763" s="185" t="s">
        <v>108</v>
      </c>
      <c r="Q763" s="260">
        <f t="shared" si="71"/>
        <v>0.95</v>
      </c>
      <c r="R763" s="247">
        <v>1</v>
      </c>
      <c r="S763" s="243">
        <v>27.38</v>
      </c>
      <c r="T763">
        <v>0</v>
      </c>
    </row>
    <row r="764" spans="1:20" s="252" customFormat="1" ht="63.75" thickBot="1" x14ac:dyDescent="0.3">
      <c r="A764" s="137">
        <v>746</v>
      </c>
      <c r="B764" s="185" t="s">
        <v>888</v>
      </c>
      <c r="C764" s="185" t="s">
        <v>122</v>
      </c>
      <c r="D764" s="185" t="s">
        <v>959</v>
      </c>
      <c r="E764" s="185" t="s">
        <v>940</v>
      </c>
      <c r="F764" s="185">
        <v>6204631800</v>
      </c>
      <c r="G764" s="185" t="s">
        <v>132</v>
      </c>
      <c r="H764" s="185" t="s">
        <v>92</v>
      </c>
      <c r="I764" s="185">
        <v>2</v>
      </c>
      <c r="J764" s="141">
        <f t="shared" si="72"/>
        <v>6.58</v>
      </c>
      <c r="K764" s="141">
        <f t="shared" si="67"/>
        <v>13.16</v>
      </c>
      <c r="L764" s="200">
        <f t="shared" si="68"/>
        <v>0.89969604863221886</v>
      </c>
      <c r="M764" s="141">
        <f t="shared" si="69"/>
        <v>0.66</v>
      </c>
      <c r="N764" s="141">
        <f t="shared" si="70"/>
        <v>1.32</v>
      </c>
      <c r="O764" s="140" t="s">
        <v>194</v>
      </c>
      <c r="P764" s="185" t="s">
        <v>108</v>
      </c>
      <c r="Q764" s="260">
        <f t="shared" si="71"/>
        <v>0.48</v>
      </c>
      <c r="R764" s="247">
        <v>0.5</v>
      </c>
      <c r="S764" s="242">
        <v>27.38</v>
      </c>
      <c r="T764">
        <v>0</v>
      </c>
    </row>
    <row r="765" spans="1:20" s="252" customFormat="1" ht="79.5" thickBot="1" x14ac:dyDescent="0.3">
      <c r="A765" s="137">
        <v>747</v>
      </c>
      <c r="B765" s="185" t="s">
        <v>889</v>
      </c>
      <c r="C765" s="185" t="s">
        <v>122</v>
      </c>
      <c r="D765" s="185" t="s">
        <v>959</v>
      </c>
      <c r="E765" s="185" t="s">
        <v>940</v>
      </c>
      <c r="F765" s="185">
        <v>6204631800</v>
      </c>
      <c r="G765" s="185" t="s">
        <v>132</v>
      </c>
      <c r="H765" s="185" t="s">
        <v>92</v>
      </c>
      <c r="I765" s="185">
        <v>5</v>
      </c>
      <c r="J765" s="141">
        <f t="shared" si="72"/>
        <v>13.04</v>
      </c>
      <c r="K765" s="141">
        <f t="shared" si="67"/>
        <v>65.2</v>
      </c>
      <c r="L765" s="200">
        <f t="shared" si="68"/>
        <v>0.90030674846625769</v>
      </c>
      <c r="M765" s="141">
        <f t="shared" si="69"/>
        <v>1.3</v>
      </c>
      <c r="N765" s="141">
        <f t="shared" si="70"/>
        <v>6.5</v>
      </c>
      <c r="O765" s="140" t="s">
        <v>194</v>
      </c>
      <c r="P765" s="185" t="s">
        <v>108</v>
      </c>
      <c r="Q765" s="260">
        <f t="shared" si="71"/>
        <v>2.38</v>
      </c>
      <c r="R765" s="247">
        <v>2.5</v>
      </c>
      <c r="S765" s="243">
        <v>27.38</v>
      </c>
      <c r="T765">
        <v>0</v>
      </c>
    </row>
    <row r="766" spans="1:20" s="252" customFormat="1" ht="79.5" thickBot="1" x14ac:dyDescent="0.3">
      <c r="A766" s="137">
        <v>748</v>
      </c>
      <c r="B766" s="185" t="s">
        <v>886</v>
      </c>
      <c r="C766" s="185" t="s">
        <v>122</v>
      </c>
      <c r="D766" s="185" t="s">
        <v>477</v>
      </c>
      <c r="E766" s="185" t="s">
        <v>946</v>
      </c>
      <c r="F766" s="185">
        <v>6204631800</v>
      </c>
      <c r="G766" s="185" t="s">
        <v>131</v>
      </c>
      <c r="H766" s="185" t="s">
        <v>92</v>
      </c>
      <c r="I766" s="185">
        <v>4</v>
      </c>
      <c r="J766" s="141">
        <f t="shared" si="72"/>
        <v>5.2299999999999995</v>
      </c>
      <c r="K766" s="141">
        <f t="shared" si="67"/>
        <v>20.92</v>
      </c>
      <c r="L766" s="200">
        <f t="shared" si="68"/>
        <v>0.9005736137667304</v>
      </c>
      <c r="M766" s="141">
        <f t="shared" si="69"/>
        <v>0.52</v>
      </c>
      <c r="N766" s="141">
        <f t="shared" si="70"/>
        <v>2.08</v>
      </c>
      <c r="O766" s="140" t="s">
        <v>194</v>
      </c>
      <c r="P766" s="185" t="s">
        <v>108</v>
      </c>
      <c r="Q766" s="260">
        <f t="shared" si="71"/>
        <v>0.95</v>
      </c>
      <c r="R766" s="247">
        <v>1</v>
      </c>
      <c r="S766" s="242">
        <v>22.02</v>
      </c>
      <c r="T766">
        <v>0</v>
      </c>
    </row>
    <row r="767" spans="1:20" s="252" customFormat="1" ht="95.25" thickBot="1" x14ac:dyDescent="0.3">
      <c r="A767" s="137">
        <v>749</v>
      </c>
      <c r="B767" s="185" t="s">
        <v>890</v>
      </c>
      <c r="C767" s="185" t="s">
        <v>122</v>
      </c>
      <c r="D767" s="185" t="s">
        <v>158</v>
      </c>
      <c r="E767" s="185" t="s">
        <v>158</v>
      </c>
      <c r="F767" s="185">
        <v>6204633900</v>
      </c>
      <c r="G767" s="185" t="s">
        <v>132</v>
      </c>
      <c r="H767" s="185" t="s">
        <v>92</v>
      </c>
      <c r="I767" s="185">
        <v>12</v>
      </c>
      <c r="J767" s="141">
        <f t="shared" si="72"/>
        <v>21.55</v>
      </c>
      <c r="K767" s="141">
        <f t="shared" si="67"/>
        <v>258.60000000000002</v>
      </c>
      <c r="L767" s="200">
        <f t="shared" si="68"/>
        <v>0.89976798143851511</v>
      </c>
      <c r="M767" s="141">
        <f t="shared" si="69"/>
        <v>2.16</v>
      </c>
      <c r="N767" s="141">
        <f t="shared" si="70"/>
        <v>25.92</v>
      </c>
      <c r="O767" s="140" t="s">
        <v>194</v>
      </c>
      <c r="P767" s="185" t="s">
        <v>108</v>
      </c>
      <c r="Q767" s="260">
        <f t="shared" si="71"/>
        <v>7.6</v>
      </c>
      <c r="R767" s="247">
        <v>8</v>
      </c>
      <c r="S767" s="243">
        <v>34.020000000000003</v>
      </c>
      <c r="T767" s="251">
        <v>0</v>
      </c>
    </row>
    <row r="768" spans="1:20" s="252" customFormat="1" ht="79.5" thickBot="1" x14ac:dyDescent="0.3">
      <c r="A768" s="137">
        <v>750</v>
      </c>
      <c r="B768" s="185" t="s">
        <v>891</v>
      </c>
      <c r="C768" s="185" t="s">
        <v>122</v>
      </c>
      <c r="D768" s="185" t="s">
        <v>158</v>
      </c>
      <c r="E768" s="185" t="s">
        <v>158</v>
      </c>
      <c r="F768" s="185">
        <v>6204633900</v>
      </c>
      <c r="G768" s="185" t="s">
        <v>132</v>
      </c>
      <c r="H768" s="185" t="s">
        <v>92</v>
      </c>
      <c r="I768" s="185">
        <v>1</v>
      </c>
      <c r="J768" s="141">
        <f t="shared" si="72"/>
        <v>16.330000000000002</v>
      </c>
      <c r="K768" s="141">
        <f t="shared" si="67"/>
        <v>16.329999999999998</v>
      </c>
      <c r="L768" s="200">
        <f t="shared" si="68"/>
        <v>0.90018371096142069</v>
      </c>
      <c r="M768" s="141">
        <f t="shared" si="69"/>
        <v>1.63</v>
      </c>
      <c r="N768" s="141">
        <f t="shared" si="70"/>
        <v>1.63</v>
      </c>
      <c r="O768" s="140" t="s">
        <v>194</v>
      </c>
      <c r="P768" s="185" t="s">
        <v>108</v>
      </c>
      <c r="Q768" s="260">
        <f t="shared" si="71"/>
        <v>0.48</v>
      </c>
      <c r="R768" s="247">
        <v>0.5</v>
      </c>
      <c r="S768" s="242">
        <v>34.020000000000003</v>
      </c>
      <c r="T768" s="251">
        <v>0</v>
      </c>
    </row>
    <row r="769" spans="1:20" s="252" customFormat="1" ht="79.5" thickBot="1" x14ac:dyDescent="0.3">
      <c r="A769" s="137">
        <v>751</v>
      </c>
      <c r="B769" s="185" t="s">
        <v>892</v>
      </c>
      <c r="C769" s="185" t="s">
        <v>122</v>
      </c>
      <c r="D769" s="185" t="s">
        <v>158</v>
      </c>
      <c r="E769" s="185" t="s">
        <v>158</v>
      </c>
      <c r="F769" s="185">
        <v>6204633900</v>
      </c>
      <c r="G769" s="185" t="s">
        <v>132</v>
      </c>
      <c r="H769" s="185" t="s">
        <v>92</v>
      </c>
      <c r="I769" s="185">
        <v>6</v>
      </c>
      <c r="J769" s="141">
        <f t="shared" si="72"/>
        <v>21.55</v>
      </c>
      <c r="K769" s="141">
        <f t="shared" si="67"/>
        <v>129.30000000000001</v>
      </c>
      <c r="L769" s="200">
        <f t="shared" si="68"/>
        <v>0.89976798143851511</v>
      </c>
      <c r="M769" s="141">
        <f t="shared" si="69"/>
        <v>2.16</v>
      </c>
      <c r="N769" s="141">
        <f t="shared" si="70"/>
        <v>12.96</v>
      </c>
      <c r="O769" s="140" t="s">
        <v>194</v>
      </c>
      <c r="P769" s="185" t="s">
        <v>108</v>
      </c>
      <c r="Q769" s="260">
        <f t="shared" si="71"/>
        <v>3.8</v>
      </c>
      <c r="R769" s="247">
        <v>4</v>
      </c>
      <c r="S769" s="243">
        <v>34.020000000000003</v>
      </c>
      <c r="T769" s="251">
        <v>0</v>
      </c>
    </row>
    <row r="770" spans="1:20" s="252" customFormat="1" ht="63.75" thickBot="1" x14ac:dyDescent="0.3">
      <c r="A770" s="137">
        <v>752</v>
      </c>
      <c r="B770" s="185" t="s">
        <v>893</v>
      </c>
      <c r="C770" s="185" t="s">
        <v>122</v>
      </c>
      <c r="D770" s="185" t="s">
        <v>158</v>
      </c>
      <c r="E770" s="185" t="s">
        <v>158</v>
      </c>
      <c r="F770" s="185">
        <v>6204633900</v>
      </c>
      <c r="G770" s="185" t="s">
        <v>132</v>
      </c>
      <c r="H770" s="185" t="s">
        <v>92</v>
      </c>
      <c r="I770" s="185">
        <v>1</v>
      </c>
      <c r="J770" s="141">
        <f t="shared" si="72"/>
        <v>16.330000000000002</v>
      </c>
      <c r="K770" s="141">
        <f t="shared" si="67"/>
        <v>16.329999999999998</v>
      </c>
      <c r="L770" s="200">
        <f t="shared" si="68"/>
        <v>0.90018371096142069</v>
      </c>
      <c r="M770" s="141">
        <f t="shared" si="69"/>
        <v>1.63</v>
      </c>
      <c r="N770" s="141">
        <f t="shared" si="70"/>
        <v>1.63</v>
      </c>
      <c r="O770" s="140" t="s">
        <v>194</v>
      </c>
      <c r="P770" s="185" t="s">
        <v>108</v>
      </c>
      <c r="Q770" s="260">
        <f t="shared" si="71"/>
        <v>0.48</v>
      </c>
      <c r="R770" s="247">
        <v>0.5</v>
      </c>
      <c r="S770" s="242">
        <v>34.020000000000003</v>
      </c>
      <c r="T770" s="251">
        <v>0</v>
      </c>
    </row>
    <row r="771" spans="1:20" s="252" customFormat="1" ht="79.5" thickBot="1" x14ac:dyDescent="0.3">
      <c r="A771" s="137">
        <v>753</v>
      </c>
      <c r="B771" s="185" t="s">
        <v>891</v>
      </c>
      <c r="C771" s="185" t="s">
        <v>122</v>
      </c>
      <c r="D771" s="185" t="s">
        <v>158</v>
      </c>
      <c r="E771" s="185" t="s">
        <v>158</v>
      </c>
      <c r="F771" s="185">
        <v>6204633900</v>
      </c>
      <c r="G771" s="185" t="s">
        <v>132</v>
      </c>
      <c r="H771" s="185" t="s">
        <v>92</v>
      </c>
      <c r="I771" s="185">
        <v>1</v>
      </c>
      <c r="J771" s="141">
        <f t="shared" si="72"/>
        <v>16.330000000000002</v>
      </c>
      <c r="K771" s="141">
        <f t="shared" si="67"/>
        <v>16.329999999999998</v>
      </c>
      <c r="L771" s="200">
        <f t="shared" si="68"/>
        <v>0.90018371096142069</v>
      </c>
      <c r="M771" s="141">
        <f t="shared" si="69"/>
        <v>1.63</v>
      </c>
      <c r="N771" s="141">
        <f t="shared" si="70"/>
        <v>1.63</v>
      </c>
      <c r="O771" s="140" t="s">
        <v>194</v>
      </c>
      <c r="P771" s="185" t="s">
        <v>108</v>
      </c>
      <c r="Q771" s="260">
        <f t="shared" si="71"/>
        <v>0.48</v>
      </c>
      <c r="R771" s="247">
        <v>0.5</v>
      </c>
      <c r="S771" s="243">
        <v>34.020000000000003</v>
      </c>
      <c r="T771" s="251">
        <v>0</v>
      </c>
    </row>
    <row r="772" spans="1:20" s="252" customFormat="1" ht="95.25" thickBot="1" x14ac:dyDescent="0.3">
      <c r="A772" s="137">
        <v>754</v>
      </c>
      <c r="B772" s="185" t="s">
        <v>894</v>
      </c>
      <c r="C772" s="185" t="s">
        <v>122</v>
      </c>
      <c r="D772" s="185" t="s">
        <v>158</v>
      </c>
      <c r="E772" s="185" t="s">
        <v>158</v>
      </c>
      <c r="F772" s="185">
        <v>6204633900</v>
      </c>
      <c r="G772" s="185" t="s">
        <v>132</v>
      </c>
      <c r="H772" s="185" t="s">
        <v>92</v>
      </c>
      <c r="I772" s="185">
        <v>4</v>
      </c>
      <c r="J772" s="141">
        <f t="shared" si="72"/>
        <v>16.16</v>
      </c>
      <c r="K772" s="141">
        <f t="shared" si="67"/>
        <v>64.64</v>
      </c>
      <c r="L772" s="200">
        <f t="shared" si="68"/>
        <v>0.89975247524752477</v>
      </c>
      <c r="M772" s="141">
        <f t="shared" si="69"/>
        <v>1.62</v>
      </c>
      <c r="N772" s="141">
        <f t="shared" si="70"/>
        <v>6.48</v>
      </c>
      <c r="O772" s="140" t="s">
        <v>194</v>
      </c>
      <c r="P772" s="185" t="s">
        <v>108</v>
      </c>
      <c r="Q772" s="260">
        <f t="shared" si="71"/>
        <v>1.9</v>
      </c>
      <c r="R772" s="247">
        <v>2</v>
      </c>
      <c r="S772" s="242">
        <v>34.020000000000003</v>
      </c>
      <c r="T772" s="251">
        <v>0</v>
      </c>
    </row>
    <row r="773" spans="1:20" s="252" customFormat="1" ht="95.25" thickBot="1" x14ac:dyDescent="0.3">
      <c r="A773" s="137">
        <v>755</v>
      </c>
      <c r="B773" s="185" t="s">
        <v>895</v>
      </c>
      <c r="C773" s="185" t="s">
        <v>122</v>
      </c>
      <c r="D773" s="185" t="s">
        <v>158</v>
      </c>
      <c r="E773" s="185" t="s">
        <v>158</v>
      </c>
      <c r="F773" s="185">
        <v>6204633900</v>
      </c>
      <c r="G773" s="185" t="s">
        <v>132</v>
      </c>
      <c r="H773" s="185" t="s">
        <v>92</v>
      </c>
      <c r="I773" s="185">
        <v>28</v>
      </c>
      <c r="J773" s="141">
        <f t="shared" si="72"/>
        <v>11.549999999999999</v>
      </c>
      <c r="K773" s="141">
        <f t="shared" si="67"/>
        <v>323.39999999999998</v>
      </c>
      <c r="L773" s="200">
        <f t="shared" si="68"/>
        <v>0.89956709956709957</v>
      </c>
      <c r="M773" s="141">
        <f t="shared" si="69"/>
        <v>1.1599999999999999</v>
      </c>
      <c r="N773" s="141">
        <f t="shared" si="70"/>
        <v>32.479999999999997</v>
      </c>
      <c r="O773" s="140" t="s">
        <v>194</v>
      </c>
      <c r="P773" s="185" t="s">
        <v>108</v>
      </c>
      <c r="Q773" s="260">
        <f t="shared" si="71"/>
        <v>9.5</v>
      </c>
      <c r="R773" s="247">
        <v>10</v>
      </c>
      <c r="S773" s="243">
        <v>34.020000000000003</v>
      </c>
      <c r="T773" s="251">
        <v>0</v>
      </c>
    </row>
    <row r="774" spans="1:20" s="252" customFormat="1" ht="79.5" thickBot="1" x14ac:dyDescent="0.3">
      <c r="A774" s="137">
        <v>756</v>
      </c>
      <c r="B774" s="185" t="s">
        <v>896</v>
      </c>
      <c r="C774" s="185" t="s">
        <v>122</v>
      </c>
      <c r="D774" s="185" t="s">
        <v>158</v>
      </c>
      <c r="E774" s="185" t="s">
        <v>158</v>
      </c>
      <c r="F774" s="185">
        <v>6204633900</v>
      </c>
      <c r="G774" s="185" t="s">
        <v>132</v>
      </c>
      <c r="H774" s="185" t="s">
        <v>92</v>
      </c>
      <c r="I774" s="185">
        <v>1</v>
      </c>
      <c r="J774" s="141">
        <f t="shared" si="72"/>
        <v>16.330000000000002</v>
      </c>
      <c r="K774" s="141">
        <f t="shared" si="67"/>
        <v>16.329999999999998</v>
      </c>
      <c r="L774" s="200">
        <f t="shared" si="68"/>
        <v>0.90018371096142069</v>
      </c>
      <c r="M774" s="141">
        <f t="shared" si="69"/>
        <v>1.63</v>
      </c>
      <c r="N774" s="141">
        <f t="shared" si="70"/>
        <v>1.63</v>
      </c>
      <c r="O774" s="140" t="s">
        <v>194</v>
      </c>
      <c r="P774" s="185" t="s">
        <v>108</v>
      </c>
      <c r="Q774" s="260">
        <f t="shared" si="71"/>
        <v>0.48</v>
      </c>
      <c r="R774" s="247">
        <v>0.5</v>
      </c>
      <c r="S774" s="242">
        <v>34.020000000000003</v>
      </c>
      <c r="T774" s="251">
        <v>0</v>
      </c>
    </row>
    <row r="775" spans="1:20" s="252" customFormat="1" ht="79.5" thickBot="1" x14ac:dyDescent="0.3">
      <c r="A775" s="137">
        <v>757</v>
      </c>
      <c r="B775" s="185" t="s">
        <v>897</v>
      </c>
      <c r="C775" s="185" t="s">
        <v>122</v>
      </c>
      <c r="D775" s="185" t="s">
        <v>158</v>
      </c>
      <c r="E775" s="185" t="s">
        <v>158</v>
      </c>
      <c r="F775" s="185">
        <v>6204633900</v>
      </c>
      <c r="G775" s="185" t="s">
        <v>132</v>
      </c>
      <c r="H775" s="185" t="s">
        <v>92</v>
      </c>
      <c r="I775" s="185">
        <v>4</v>
      </c>
      <c r="J775" s="141">
        <f t="shared" si="72"/>
        <v>12.17</v>
      </c>
      <c r="K775" s="141">
        <f t="shared" si="67"/>
        <v>48.68</v>
      </c>
      <c r="L775" s="200">
        <f t="shared" si="68"/>
        <v>0.89975349219391942</v>
      </c>
      <c r="M775" s="141">
        <f t="shared" si="69"/>
        <v>1.22</v>
      </c>
      <c r="N775" s="141">
        <f t="shared" si="70"/>
        <v>4.88</v>
      </c>
      <c r="O775" s="140" t="s">
        <v>194</v>
      </c>
      <c r="P775" s="185" t="s">
        <v>108</v>
      </c>
      <c r="Q775" s="260">
        <f t="shared" si="71"/>
        <v>1.43</v>
      </c>
      <c r="R775" s="247">
        <v>1.5</v>
      </c>
      <c r="S775" s="243">
        <v>34.020000000000003</v>
      </c>
      <c r="T775" s="251">
        <v>0</v>
      </c>
    </row>
    <row r="776" spans="1:20" s="252" customFormat="1" ht="79.5" thickBot="1" x14ac:dyDescent="0.3">
      <c r="A776" s="137">
        <v>758</v>
      </c>
      <c r="B776" s="185" t="s">
        <v>892</v>
      </c>
      <c r="C776" s="185" t="s">
        <v>122</v>
      </c>
      <c r="D776" s="185" t="s">
        <v>158</v>
      </c>
      <c r="E776" s="185" t="s">
        <v>158</v>
      </c>
      <c r="F776" s="185">
        <v>6204633900</v>
      </c>
      <c r="G776" s="185" t="s">
        <v>132</v>
      </c>
      <c r="H776" s="185" t="s">
        <v>92</v>
      </c>
      <c r="I776" s="185">
        <v>12</v>
      </c>
      <c r="J776" s="141">
        <f t="shared" si="72"/>
        <v>10.78</v>
      </c>
      <c r="K776" s="141">
        <f t="shared" si="67"/>
        <v>129.36000000000001</v>
      </c>
      <c r="L776" s="200">
        <f t="shared" si="68"/>
        <v>0.8998144712430427</v>
      </c>
      <c r="M776" s="141">
        <f t="shared" si="69"/>
        <v>1.08</v>
      </c>
      <c r="N776" s="141">
        <f t="shared" si="70"/>
        <v>12.96</v>
      </c>
      <c r="O776" s="140" t="s">
        <v>194</v>
      </c>
      <c r="P776" s="185" t="s">
        <v>108</v>
      </c>
      <c r="Q776" s="260">
        <f t="shared" si="71"/>
        <v>3.8</v>
      </c>
      <c r="R776" s="247">
        <v>4</v>
      </c>
      <c r="S776" s="242">
        <v>34.020000000000003</v>
      </c>
      <c r="T776" s="251">
        <v>0</v>
      </c>
    </row>
    <row r="777" spans="1:20" s="252" customFormat="1" ht="111" thickBot="1" x14ac:dyDescent="0.3">
      <c r="A777" s="137">
        <v>759</v>
      </c>
      <c r="B777" s="185" t="s">
        <v>898</v>
      </c>
      <c r="C777" s="185" t="s">
        <v>122</v>
      </c>
      <c r="D777" s="185" t="s">
        <v>959</v>
      </c>
      <c r="E777" s="185" t="s">
        <v>940</v>
      </c>
      <c r="F777" s="185">
        <v>6204691800</v>
      </c>
      <c r="G777" s="185" t="s">
        <v>132</v>
      </c>
      <c r="H777" s="185" t="s">
        <v>92</v>
      </c>
      <c r="I777" s="185">
        <v>5</v>
      </c>
      <c r="J777" s="141">
        <f t="shared" si="72"/>
        <v>11.16</v>
      </c>
      <c r="K777" s="141">
        <f t="shared" si="67"/>
        <v>55.8</v>
      </c>
      <c r="L777" s="200">
        <f t="shared" si="68"/>
        <v>0.89964157706093184</v>
      </c>
      <c r="M777" s="141">
        <f t="shared" si="69"/>
        <v>1.1200000000000001</v>
      </c>
      <c r="N777" s="141">
        <f t="shared" si="70"/>
        <v>5.6</v>
      </c>
      <c r="O777" s="140" t="s">
        <v>194</v>
      </c>
      <c r="P777" s="185" t="s">
        <v>108</v>
      </c>
      <c r="Q777" s="260">
        <f t="shared" si="71"/>
        <v>1.9</v>
      </c>
      <c r="R777" s="247">
        <v>2</v>
      </c>
      <c r="S777" s="243">
        <v>29.35</v>
      </c>
      <c r="T777">
        <v>0</v>
      </c>
    </row>
    <row r="778" spans="1:20" s="252" customFormat="1" ht="111" thickBot="1" x14ac:dyDescent="0.3">
      <c r="A778" s="137">
        <v>760</v>
      </c>
      <c r="B778" s="185" t="s">
        <v>899</v>
      </c>
      <c r="C778" s="185" t="s">
        <v>122</v>
      </c>
      <c r="D778" s="185" t="s">
        <v>959</v>
      </c>
      <c r="E778" s="185" t="s">
        <v>940</v>
      </c>
      <c r="F778" s="185">
        <v>6204691800</v>
      </c>
      <c r="G778" s="185" t="s">
        <v>132</v>
      </c>
      <c r="H778" s="185" t="s">
        <v>92</v>
      </c>
      <c r="I778" s="185">
        <v>8</v>
      </c>
      <c r="J778" s="141">
        <f t="shared" si="72"/>
        <v>6.2799999999999994</v>
      </c>
      <c r="K778" s="141">
        <f t="shared" si="67"/>
        <v>50.24</v>
      </c>
      <c r="L778" s="200">
        <f t="shared" si="68"/>
        <v>0.89968152866242035</v>
      </c>
      <c r="M778" s="141">
        <f t="shared" si="69"/>
        <v>0.63</v>
      </c>
      <c r="N778" s="141">
        <f t="shared" si="70"/>
        <v>5.04</v>
      </c>
      <c r="O778" s="140" t="s">
        <v>194</v>
      </c>
      <c r="P778" s="185" t="s">
        <v>108</v>
      </c>
      <c r="Q778" s="260">
        <f t="shared" si="71"/>
        <v>1.71</v>
      </c>
      <c r="R778" s="247">
        <v>1.8</v>
      </c>
      <c r="S778" s="242">
        <v>29.35</v>
      </c>
      <c r="T778">
        <v>0</v>
      </c>
    </row>
    <row r="779" spans="1:20" s="252" customFormat="1" ht="95.25" thickBot="1" x14ac:dyDescent="0.3">
      <c r="A779" s="137">
        <v>761</v>
      </c>
      <c r="B779" s="185" t="s">
        <v>900</v>
      </c>
      <c r="C779" s="185" t="s">
        <v>122</v>
      </c>
      <c r="D779" s="185" t="s">
        <v>477</v>
      </c>
      <c r="E779" s="185" t="s">
        <v>946</v>
      </c>
      <c r="F779" s="185">
        <v>6204691800</v>
      </c>
      <c r="G779" s="185" t="s">
        <v>131</v>
      </c>
      <c r="H779" s="185" t="s">
        <v>92</v>
      </c>
      <c r="I779" s="185">
        <v>16</v>
      </c>
      <c r="J779" s="141">
        <f t="shared" si="72"/>
        <v>6.66</v>
      </c>
      <c r="K779" s="141">
        <f t="shared" si="67"/>
        <v>106.56</v>
      </c>
      <c r="L779" s="200">
        <f t="shared" si="68"/>
        <v>0.89939939939939939</v>
      </c>
      <c r="M779" s="141">
        <f t="shared" si="69"/>
        <v>0.67</v>
      </c>
      <c r="N779" s="141">
        <f t="shared" si="70"/>
        <v>10.72</v>
      </c>
      <c r="O779" s="140" t="s">
        <v>194</v>
      </c>
      <c r="P779" s="185" t="s">
        <v>108</v>
      </c>
      <c r="Q779" s="260">
        <f t="shared" si="71"/>
        <v>4.09</v>
      </c>
      <c r="R779" s="247">
        <v>4.3</v>
      </c>
      <c r="S779" s="243">
        <v>26.02</v>
      </c>
      <c r="T779">
        <v>0</v>
      </c>
    </row>
    <row r="780" spans="1:20" s="252" customFormat="1" ht="79.5" thickBot="1" x14ac:dyDescent="0.3">
      <c r="A780" s="137">
        <v>762</v>
      </c>
      <c r="B780" s="185" t="s">
        <v>901</v>
      </c>
      <c r="C780" s="185" t="s">
        <v>122</v>
      </c>
      <c r="D780" s="185" t="s">
        <v>477</v>
      </c>
      <c r="E780" s="185" t="s">
        <v>946</v>
      </c>
      <c r="F780" s="185">
        <v>6204691800</v>
      </c>
      <c r="G780" s="185" t="s">
        <v>131</v>
      </c>
      <c r="H780" s="185" t="s">
        <v>92</v>
      </c>
      <c r="I780" s="185">
        <v>4</v>
      </c>
      <c r="J780" s="141">
        <f t="shared" si="72"/>
        <v>9.31</v>
      </c>
      <c r="K780" s="141">
        <f t="shared" si="67"/>
        <v>37.24</v>
      </c>
      <c r="L780" s="200">
        <f t="shared" si="68"/>
        <v>0.9001074113856069</v>
      </c>
      <c r="M780" s="141">
        <f t="shared" si="69"/>
        <v>0.93</v>
      </c>
      <c r="N780" s="141">
        <f t="shared" si="70"/>
        <v>3.72</v>
      </c>
      <c r="O780" s="140" t="s">
        <v>194</v>
      </c>
      <c r="P780" s="185" t="s">
        <v>108</v>
      </c>
      <c r="Q780" s="260">
        <f t="shared" si="71"/>
        <v>1.43</v>
      </c>
      <c r="R780" s="247">
        <v>1.5</v>
      </c>
      <c r="S780" s="242">
        <v>26.02</v>
      </c>
      <c r="T780">
        <v>0</v>
      </c>
    </row>
    <row r="781" spans="1:20" s="252" customFormat="1" ht="63.75" thickBot="1" x14ac:dyDescent="0.3">
      <c r="A781" s="137">
        <v>763</v>
      </c>
      <c r="B781" s="185" t="s">
        <v>902</v>
      </c>
      <c r="C781" s="185" t="s">
        <v>122</v>
      </c>
      <c r="D781" s="185" t="s">
        <v>959</v>
      </c>
      <c r="E781" s="185" t="s">
        <v>940</v>
      </c>
      <c r="F781" s="185">
        <v>6204691800</v>
      </c>
      <c r="G781" s="185" t="s">
        <v>132</v>
      </c>
      <c r="H781" s="185" t="s">
        <v>92</v>
      </c>
      <c r="I781" s="185">
        <v>2</v>
      </c>
      <c r="J781" s="141">
        <f t="shared" si="72"/>
        <v>13.95</v>
      </c>
      <c r="K781" s="141">
        <f t="shared" si="67"/>
        <v>27.9</v>
      </c>
      <c r="L781" s="200">
        <f t="shared" si="68"/>
        <v>0.89964157706093184</v>
      </c>
      <c r="M781" s="141">
        <f t="shared" si="69"/>
        <v>1.4</v>
      </c>
      <c r="N781" s="141">
        <f t="shared" si="70"/>
        <v>2.8</v>
      </c>
      <c r="O781" s="140" t="s">
        <v>194</v>
      </c>
      <c r="P781" s="185" t="s">
        <v>108</v>
      </c>
      <c r="Q781" s="260">
        <f t="shared" si="71"/>
        <v>0.95</v>
      </c>
      <c r="R781" s="247">
        <v>1</v>
      </c>
      <c r="S781" s="243">
        <v>29.35</v>
      </c>
      <c r="T781">
        <v>0</v>
      </c>
    </row>
    <row r="782" spans="1:20" s="252" customFormat="1" ht="79.5" thickBot="1" x14ac:dyDescent="0.3">
      <c r="A782" s="137">
        <v>764</v>
      </c>
      <c r="B782" s="185" t="s">
        <v>903</v>
      </c>
      <c r="C782" s="185" t="s">
        <v>122</v>
      </c>
      <c r="D782" s="185" t="s">
        <v>960</v>
      </c>
      <c r="E782" s="185" t="s">
        <v>960</v>
      </c>
      <c r="F782" s="185">
        <v>6206300000</v>
      </c>
      <c r="G782" s="185" t="s">
        <v>132</v>
      </c>
      <c r="H782" s="185" t="s">
        <v>92</v>
      </c>
      <c r="I782" s="185">
        <v>3</v>
      </c>
      <c r="J782" s="141">
        <f t="shared" si="72"/>
        <v>11.45</v>
      </c>
      <c r="K782" s="141">
        <f t="shared" si="67"/>
        <v>34.35</v>
      </c>
      <c r="L782" s="200">
        <f t="shared" si="68"/>
        <v>0.89956331877729256</v>
      </c>
      <c r="M782" s="141">
        <f t="shared" si="69"/>
        <v>1.1499999999999999</v>
      </c>
      <c r="N782" s="141">
        <f t="shared" si="70"/>
        <v>3.45</v>
      </c>
      <c r="O782" s="140" t="s">
        <v>194</v>
      </c>
      <c r="P782" s="185" t="s">
        <v>108</v>
      </c>
      <c r="Q782" s="260">
        <f t="shared" si="71"/>
        <v>1.43</v>
      </c>
      <c r="R782" s="247">
        <v>1.5</v>
      </c>
      <c r="S782" s="242">
        <v>24.02</v>
      </c>
      <c r="T782">
        <v>0</v>
      </c>
    </row>
    <row r="783" spans="1:20" s="252" customFormat="1" ht="95.25" thickBot="1" x14ac:dyDescent="0.3">
      <c r="A783" s="137">
        <v>765</v>
      </c>
      <c r="B783" s="185" t="s">
        <v>904</v>
      </c>
      <c r="C783" s="185" t="s">
        <v>122</v>
      </c>
      <c r="D783" s="185" t="s">
        <v>158</v>
      </c>
      <c r="E783" s="185" t="s">
        <v>158</v>
      </c>
      <c r="F783" s="185">
        <v>6206300000</v>
      </c>
      <c r="G783" s="185" t="s">
        <v>132</v>
      </c>
      <c r="H783" s="185" t="s">
        <v>92</v>
      </c>
      <c r="I783" s="185">
        <v>14</v>
      </c>
      <c r="J783" s="141">
        <f t="shared" si="72"/>
        <v>3.26</v>
      </c>
      <c r="K783" s="141">
        <f t="shared" si="67"/>
        <v>45.64</v>
      </c>
      <c r="L783" s="200">
        <f t="shared" si="68"/>
        <v>0.89877300613496935</v>
      </c>
      <c r="M783" s="141">
        <f t="shared" si="69"/>
        <v>0.33</v>
      </c>
      <c r="N783" s="141">
        <f t="shared" si="70"/>
        <v>4.62</v>
      </c>
      <c r="O783" s="140" t="s">
        <v>194</v>
      </c>
      <c r="P783" s="185" t="s">
        <v>108</v>
      </c>
      <c r="Q783" s="260">
        <f t="shared" si="71"/>
        <v>1.9</v>
      </c>
      <c r="R783" s="247">
        <v>2</v>
      </c>
      <c r="S783" s="243">
        <v>24.02</v>
      </c>
      <c r="T783">
        <v>0</v>
      </c>
    </row>
    <row r="784" spans="1:20" ht="95.25" thickBot="1" x14ac:dyDescent="0.3">
      <c r="A784" s="137">
        <v>766</v>
      </c>
      <c r="B784" s="185" t="s">
        <v>905</v>
      </c>
      <c r="C784" s="185" t="s">
        <v>122</v>
      </c>
      <c r="D784" s="185" t="s">
        <v>158</v>
      </c>
      <c r="E784" s="185" t="s">
        <v>158</v>
      </c>
      <c r="F784" s="185">
        <v>6206300000</v>
      </c>
      <c r="G784" s="185" t="s">
        <v>132</v>
      </c>
      <c r="H784" s="185" t="s">
        <v>92</v>
      </c>
      <c r="I784" s="185">
        <v>3</v>
      </c>
      <c r="J784" s="141">
        <f t="shared" si="72"/>
        <v>3.8499999999999996</v>
      </c>
      <c r="K784" s="141">
        <f t="shared" si="67"/>
        <v>11.55</v>
      </c>
      <c r="L784" s="200">
        <f t="shared" si="68"/>
        <v>0.89870129870129867</v>
      </c>
      <c r="M784" s="141">
        <f t="shared" si="69"/>
        <v>0.39</v>
      </c>
      <c r="N784" s="141">
        <f t="shared" si="70"/>
        <v>1.17</v>
      </c>
      <c r="O784" s="140" t="s">
        <v>194</v>
      </c>
      <c r="P784" s="185" t="s">
        <v>108</v>
      </c>
      <c r="Q784" s="260">
        <f t="shared" si="71"/>
        <v>0.48</v>
      </c>
      <c r="R784" s="247">
        <v>0.5</v>
      </c>
      <c r="S784" s="242">
        <v>24.02</v>
      </c>
      <c r="T784">
        <v>0</v>
      </c>
    </row>
    <row r="785" spans="1:20" ht="95.25" thickBot="1" x14ac:dyDescent="0.3">
      <c r="A785" s="137">
        <v>767</v>
      </c>
      <c r="B785" s="185" t="s">
        <v>906</v>
      </c>
      <c r="C785" s="185" t="s">
        <v>122</v>
      </c>
      <c r="D785" s="185" t="s">
        <v>158</v>
      </c>
      <c r="E785" s="185" t="s">
        <v>158</v>
      </c>
      <c r="F785" s="185">
        <v>6206300000</v>
      </c>
      <c r="G785" s="185" t="s">
        <v>132</v>
      </c>
      <c r="H785" s="185" t="s">
        <v>92</v>
      </c>
      <c r="I785" s="185">
        <v>4</v>
      </c>
      <c r="J785" s="141">
        <f t="shared" si="72"/>
        <v>3.4299999999999997</v>
      </c>
      <c r="K785" s="141">
        <f t="shared" ref="K785:K848" si="73">ROUND(J785*I785,2)</f>
        <v>13.72</v>
      </c>
      <c r="L785" s="200">
        <f t="shared" ref="L785:L885" si="74">1-M785/J785</f>
        <v>0.9008746355685131</v>
      </c>
      <c r="M785" s="141">
        <f t="shared" ref="M785:M885" si="75">ROUND(J785/10,2)</f>
        <v>0.34</v>
      </c>
      <c r="N785" s="141">
        <f t="shared" ref="N785:N885" si="76">ROUND(M785*I785,2)</f>
        <v>1.36</v>
      </c>
      <c r="O785" s="140" t="s">
        <v>194</v>
      </c>
      <c r="P785" s="185" t="s">
        <v>108</v>
      </c>
      <c r="Q785" s="260">
        <f t="shared" ref="Q785:Q885" si="77">ROUNDUP(R785*0.95,2)</f>
        <v>0.56999999999999995</v>
      </c>
      <c r="R785" s="247">
        <v>0.6</v>
      </c>
      <c r="S785" s="243">
        <v>24.02</v>
      </c>
      <c r="T785">
        <v>0</v>
      </c>
    </row>
    <row r="786" spans="1:20" ht="79.5" thickBot="1" x14ac:dyDescent="0.3">
      <c r="A786" s="137">
        <v>768</v>
      </c>
      <c r="B786" s="185" t="s">
        <v>907</v>
      </c>
      <c r="C786" s="185" t="s">
        <v>122</v>
      </c>
      <c r="D786" s="185" t="s">
        <v>141</v>
      </c>
      <c r="E786" s="185" t="s">
        <v>141</v>
      </c>
      <c r="F786" s="185">
        <v>6206300000</v>
      </c>
      <c r="G786" s="185" t="s">
        <v>131</v>
      </c>
      <c r="H786" s="185" t="s">
        <v>92</v>
      </c>
      <c r="I786" s="185">
        <v>50</v>
      </c>
      <c r="J786" s="141">
        <f t="shared" si="72"/>
        <v>3.44</v>
      </c>
      <c r="K786" s="141">
        <f t="shared" si="73"/>
        <v>172</v>
      </c>
      <c r="L786" s="200">
        <f t="shared" si="74"/>
        <v>0.90116279069767447</v>
      </c>
      <c r="M786" s="141">
        <f t="shared" si="75"/>
        <v>0.34</v>
      </c>
      <c r="N786" s="141">
        <f t="shared" si="76"/>
        <v>17</v>
      </c>
      <c r="O786" s="140" t="s">
        <v>194</v>
      </c>
      <c r="P786" s="185">
        <v>1</v>
      </c>
      <c r="Q786" s="260">
        <f t="shared" si="77"/>
        <v>9.0299999999999994</v>
      </c>
      <c r="R786" s="247">
        <v>9.5</v>
      </c>
      <c r="S786" s="242">
        <v>19.02</v>
      </c>
      <c r="T786">
        <v>0</v>
      </c>
    </row>
    <row r="787" spans="1:20" ht="79.5" thickBot="1" x14ac:dyDescent="0.3">
      <c r="A787" s="137">
        <v>769</v>
      </c>
      <c r="B787" s="185" t="s">
        <v>908</v>
      </c>
      <c r="C787" s="185" t="s">
        <v>122</v>
      </c>
      <c r="D787" s="185" t="s">
        <v>158</v>
      </c>
      <c r="E787" s="185" t="s">
        <v>158</v>
      </c>
      <c r="F787" s="185">
        <v>6206300000</v>
      </c>
      <c r="G787" s="185" t="s">
        <v>132</v>
      </c>
      <c r="H787" s="185" t="s">
        <v>92</v>
      </c>
      <c r="I787" s="185">
        <v>1</v>
      </c>
      <c r="J787" s="141">
        <f t="shared" si="72"/>
        <v>6.97</v>
      </c>
      <c r="K787" s="141">
        <f t="shared" si="73"/>
        <v>6.97</v>
      </c>
      <c r="L787" s="200">
        <f t="shared" si="74"/>
        <v>0.8995695839311334</v>
      </c>
      <c r="M787" s="141">
        <f t="shared" si="75"/>
        <v>0.7</v>
      </c>
      <c r="N787" s="141">
        <f t="shared" si="76"/>
        <v>0.7</v>
      </c>
      <c r="O787" s="140" t="s">
        <v>194</v>
      </c>
      <c r="P787" s="185" t="s">
        <v>108</v>
      </c>
      <c r="Q787" s="260">
        <f t="shared" si="77"/>
        <v>0.29000000000000004</v>
      </c>
      <c r="R787" s="247">
        <v>0.3</v>
      </c>
      <c r="S787" s="243">
        <v>24.02</v>
      </c>
      <c r="T787">
        <v>0</v>
      </c>
    </row>
    <row r="788" spans="1:20" ht="79.5" thickBot="1" x14ac:dyDescent="0.3">
      <c r="A788" s="137">
        <v>770</v>
      </c>
      <c r="B788" s="185" t="s">
        <v>903</v>
      </c>
      <c r="C788" s="185" t="s">
        <v>122</v>
      </c>
      <c r="D788" s="185" t="s">
        <v>158</v>
      </c>
      <c r="E788" s="185" t="s">
        <v>158</v>
      </c>
      <c r="F788" s="185">
        <v>6206300000</v>
      </c>
      <c r="G788" s="185" t="s">
        <v>132</v>
      </c>
      <c r="H788" s="185" t="s">
        <v>92</v>
      </c>
      <c r="I788" s="185">
        <v>30</v>
      </c>
      <c r="J788" s="141">
        <f t="shared" si="72"/>
        <v>6.09</v>
      </c>
      <c r="K788" s="141">
        <f t="shared" si="73"/>
        <v>182.7</v>
      </c>
      <c r="L788" s="200">
        <f t="shared" si="74"/>
        <v>0.89983579638752054</v>
      </c>
      <c r="M788" s="141">
        <f t="shared" si="75"/>
        <v>0.61</v>
      </c>
      <c r="N788" s="141">
        <f t="shared" si="76"/>
        <v>18.3</v>
      </c>
      <c r="O788" s="140" t="s">
        <v>194</v>
      </c>
      <c r="P788" s="185" t="s">
        <v>108</v>
      </c>
      <c r="Q788" s="260">
        <f t="shared" si="77"/>
        <v>7.6</v>
      </c>
      <c r="R788" s="247">
        <v>8</v>
      </c>
      <c r="S788" s="242">
        <v>24.02</v>
      </c>
      <c r="T788">
        <v>0</v>
      </c>
    </row>
    <row r="789" spans="1:20" ht="63.75" thickBot="1" x14ac:dyDescent="0.3">
      <c r="A789" s="137">
        <v>771</v>
      </c>
      <c r="B789" s="185" t="s">
        <v>909</v>
      </c>
      <c r="C789" s="185" t="s">
        <v>122</v>
      </c>
      <c r="D789" s="185" t="s">
        <v>158</v>
      </c>
      <c r="E789" s="185" t="s">
        <v>158</v>
      </c>
      <c r="F789" s="185">
        <v>6206300000</v>
      </c>
      <c r="G789" s="185" t="s">
        <v>132</v>
      </c>
      <c r="H789" s="185" t="s">
        <v>92</v>
      </c>
      <c r="I789" s="185">
        <v>1</v>
      </c>
      <c r="J789" s="141">
        <f t="shared" ref="J789:J820" si="78">ROUNDUP(S789*Q789/I789,2)</f>
        <v>11.53</v>
      </c>
      <c r="K789" s="141">
        <f t="shared" si="73"/>
        <v>11.53</v>
      </c>
      <c r="L789" s="200">
        <f t="shared" si="74"/>
        <v>0.90026019080659148</v>
      </c>
      <c r="M789" s="141">
        <f t="shared" si="75"/>
        <v>1.1499999999999999</v>
      </c>
      <c r="N789" s="141">
        <f t="shared" si="76"/>
        <v>1.1499999999999999</v>
      </c>
      <c r="O789" s="140" t="s">
        <v>194</v>
      </c>
      <c r="P789" s="185" t="s">
        <v>108</v>
      </c>
      <c r="Q789" s="260">
        <f t="shared" si="77"/>
        <v>0.48</v>
      </c>
      <c r="R789" s="247">
        <v>0.5</v>
      </c>
      <c r="S789" s="243">
        <v>24.02</v>
      </c>
      <c r="T789">
        <v>0</v>
      </c>
    </row>
    <row r="790" spans="1:20" ht="95.25" thickBot="1" x14ac:dyDescent="0.3">
      <c r="A790" s="137">
        <v>772</v>
      </c>
      <c r="B790" s="185" t="s">
        <v>910</v>
      </c>
      <c r="C790" s="185" t="s">
        <v>122</v>
      </c>
      <c r="D790" s="185" t="s">
        <v>960</v>
      </c>
      <c r="E790" s="185" t="s">
        <v>960</v>
      </c>
      <c r="F790" s="185">
        <v>6206300000</v>
      </c>
      <c r="G790" s="185" t="s">
        <v>132</v>
      </c>
      <c r="H790" s="185" t="s">
        <v>92</v>
      </c>
      <c r="I790" s="185">
        <v>2</v>
      </c>
      <c r="J790" s="141">
        <f t="shared" si="78"/>
        <v>5.77</v>
      </c>
      <c r="K790" s="141">
        <f t="shared" si="73"/>
        <v>11.54</v>
      </c>
      <c r="L790" s="200">
        <f t="shared" si="74"/>
        <v>0.89948006932409008</v>
      </c>
      <c r="M790" s="141">
        <f t="shared" si="75"/>
        <v>0.57999999999999996</v>
      </c>
      <c r="N790" s="141">
        <f t="shared" si="76"/>
        <v>1.1599999999999999</v>
      </c>
      <c r="O790" s="140" t="s">
        <v>194</v>
      </c>
      <c r="P790" s="185" t="s">
        <v>108</v>
      </c>
      <c r="Q790" s="260">
        <f t="shared" si="77"/>
        <v>0.48</v>
      </c>
      <c r="R790" s="247">
        <v>0.5</v>
      </c>
      <c r="S790" s="242">
        <v>24.02</v>
      </c>
      <c r="T790">
        <v>0</v>
      </c>
    </row>
    <row r="791" spans="1:20" ht="63.75" thickBot="1" x14ac:dyDescent="0.3">
      <c r="A791" s="137">
        <v>773</v>
      </c>
      <c r="B791" s="185" t="s">
        <v>911</v>
      </c>
      <c r="C791" s="185" t="s">
        <v>122</v>
      </c>
      <c r="D791" s="185" t="s">
        <v>960</v>
      </c>
      <c r="E791" s="185" t="s">
        <v>960</v>
      </c>
      <c r="F791" s="185">
        <v>6206300000</v>
      </c>
      <c r="G791" s="185" t="s">
        <v>132</v>
      </c>
      <c r="H791" s="185" t="s">
        <v>92</v>
      </c>
      <c r="I791" s="185">
        <v>3</v>
      </c>
      <c r="J791" s="141">
        <f t="shared" si="78"/>
        <v>6.09</v>
      </c>
      <c r="K791" s="141">
        <f t="shared" si="73"/>
        <v>18.27</v>
      </c>
      <c r="L791" s="200">
        <f t="shared" si="74"/>
        <v>0.89983579638752054</v>
      </c>
      <c r="M791" s="141">
        <f t="shared" si="75"/>
        <v>0.61</v>
      </c>
      <c r="N791" s="141">
        <f t="shared" si="76"/>
        <v>1.83</v>
      </c>
      <c r="O791" s="140" t="s">
        <v>194</v>
      </c>
      <c r="P791" s="185" t="s">
        <v>108</v>
      </c>
      <c r="Q791" s="260">
        <f t="shared" si="77"/>
        <v>0.76</v>
      </c>
      <c r="R791" s="247">
        <v>0.8</v>
      </c>
      <c r="S791" s="243">
        <v>24.02</v>
      </c>
      <c r="T791">
        <v>0</v>
      </c>
    </row>
    <row r="792" spans="1:20" ht="95.25" thickBot="1" x14ac:dyDescent="0.3">
      <c r="A792" s="137">
        <v>774</v>
      </c>
      <c r="B792" s="185" t="s">
        <v>912</v>
      </c>
      <c r="C792" s="185" t="s">
        <v>122</v>
      </c>
      <c r="D792" s="185" t="s">
        <v>960</v>
      </c>
      <c r="E792" s="185" t="s">
        <v>960</v>
      </c>
      <c r="F792" s="185">
        <v>6206300000</v>
      </c>
      <c r="G792" s="185" t="s">
        <v>132</v>
      </c>
      <c r="H792" s="185" t="s">
        <v>92</v>
      </c>
      <c r="I792" s="185">
        <v>5</v>
      </c>
      <c r="J792" s="141">
        <f t="shared" si="78"/>
        <v>6.87</v>
      </c>
      <c r="K792" s="141">
        <f t="shared" si="73"/>
        <v>34.35</v>
      </c>
      <c r="L792" s="200">
        <f t="shared" si="74"/>
        <v>0.89956331877729256</v>
      </c>
      <c r="M792" s="141">
        <f t="shared" si="75"/>
        <v>0.69</v>
      </c>
      <c r="N792" s="141">
        <f t="shared" si="76"/>
        <v>3.45</v>
      </c>
      <c r="O792" s="140" t="s">
        <v>194</v>
      </c>
      <c r="P792" s="185" t="s">
        <v>108</v>
      </c>
      <c r="Q792" s="260">
        <f t="shared" si="77"/>
        <v>1.43</v>
      </c>
      <c r="R792" s="247">
        <v>1.5</v>
      </c>
      <c r="S792" s="242">
        <v>24.02</v>
      </c>
      <c r="T792">
        <v>0</v>
      </c>
    </row>
    <row r="793" spans="1:20" ht="95.25" thickBot="1" x14ac:dyDescent="0.3">
      <c r="A793" s="137">
        <v>775</v>
      </c>
      <c r="B793" s="185" t="s">
        <v>912</v>
      </c>
      <c r="C793" s="185" t="s">
        <v>122</v>
      </c>
      <c r="D793" s="185" t="s">
        <v>960</v>
      </c>
      <c r="E793" s="185" t="s">
        <v>960</v>
      </c>
      <c r="F793" s="185">
        <v>6206300000</v>
      </c>
      <c r="G793" s="185" t="s">
        <v>132</v>
      </c>
      <c r="H793" s="185" t="s">
        <v>92</v>
      </c>
      <c r="I793" s="185">
        <v>6</v>
      </c>
      <c r="J793" s="141">
        <f t="shared" si="78"/>
        <v>7.6099999999999994</v>
      </c>
      <c r="K793" s="141">
        <f t="shared" si="73"/>
        <v>45.66</v>
      </c>
      <c r="L793" s="200">
        <f t="shared" si="74"/>
        <v>0.90013140604467801</v>
      </c>
      <c r="M793" s="141">
        <f t="shared" si="75"/>
        <v>0.76</v>
      </c>
      <c r="N793" s="141">
        <f t="shared" si="76"/>
        <v>4.5599999999999996</v>
      </c>
      <c r="O793" s="140" t="s">
        <v>194</v>
      </c>
      <c r="P793" s="185" t="s">
        <v>108</v>
      </c>
      <c r="Q793" s="260">
        <f t="shared" si="77"/>
        <v>1.9</v>
      </c>
      <c r="R793" s="247">
        <v>2</v>
      </c>
      <c r="S793" s="243">
        <v>24.02</v>
      </c>
      <c r="T793">
        <v>0</v>
      </c>
    </row>
    <row r="794" spans="1:20" ht="63.75" thickBot="1" x14ac:dyDescent="0.3">
      <c r="A794" s="137">
        <v>776</v>
      </c>
      <c r="B794" s="185" t="s">
        <v>911</v>
      </c>
      <c r="C794" s="185" t="s">
        <v>122</v>
      </c>
      <c r="D794" s="185" t="s">
        <v>960</v>
      </c>
      <c r="E794" s="185" t="s">
        <v>960</v>
      </c>
      <c r="F794" s="185">
        <v>6206300000</v>
      </c>
      <c r="G794" s="185" t="s">
        <v>132</v>
      </c>
      <c r="H794" s="185" t="s">
        <v>92</v>
      </c>
      <c r="I794" s="185">
        <v>7</v>
      </c>
      <c r="J794" s="141">
        <f t="shared" si="78"/>
        <v>3.26</v>
      </c>
      <c r="K794" s="141">
        <f t="shared" si="73"/>
        <v>22.82</v>
      </c>
      <c r="L794" s="200">
        <f t="shared" si="74"/>
        <v>0.89877300613496935</v>
      </c>
      <c r="M794" s="141">
        <f t="shared" si="75"/>
        <v>0.33</v>
      </c>
      <c r="N794" s="141">
        <f t="shared" si="76"/>
        <v>2.31</v>
      </c>
      <c r="O794" s="140" t="s">
        <v>194</v>
      </c>
      <c r="P794" s="185" t="s">
        <v>108</v>
      </c>
      <c r="Q794" s="260">
        <f t="shared" si="77"/>
        <v>0.95</v>
      </c>
      <c r="R794" s="247">
        <v>1</v>
      </c>
      <c r="S794" s="242">
        <v>24.02</v>
      </c>
      <c r="T794">
        <v>0</v>
      </c>
    </row>
    <row r="795" spans="1:20" ht="79.5" thickBot="1" x14ac:dyDescent="0.3">
      <c r="A795" s="137">
        <v>777</v>
      </c>
      <c r="B795" s="185" t="s">
        <v>903</v>
      </c>
      <c r="C795" s="185" t="s">
        <v>122</v>
      </c>
      <c r="D795" s="185" t="s">
        <v>960</v>
      </c>
      <c r="E795" s="185" t="s">
        <v>960</v>
      </c>
      <c r="F795" s="185">
        <v>6206300000</v>
      </c>
      <c r="G795" s="185" t="s">
        <v>132</v>
      </c>
      <c r="H795" s="185" t="s">
        <v>92</v>
      </c>
      <c r="I795" s="185">
        <v>12</v>
      </c>
      <c r="J795" s="141">
        <f t="shared" si="78"/>
        <v>3.8099999999999996</v>
      </c>
      <c r="K795" s="141">
        <f t="shared" si="73"/>
        <v>45.72</v>
      </c>
      <c r="L795" s="200">
        <f t="shared" si="74"/>
        <v>0.90026246719160108</v>
      </c>
      <c r="M795" s="141">
        <f t="shared" si="75"/>
        <v>0.38</v>
      </c>
      <c r="N795" s="141">
        <f t="shared" si="76"/>
        <v>4.5599999999999996</v>
      </c>
      <c r="O795" s="140" t="s">
        <v>194</v>
      </c>
      <c r="P795" s="185" t="s">
        <v>108</v>
      </c>
      <c r="Q795" s="260">
        <f t="shared" si="77"/>
        <v>1.9</v>
      </c>
      <c r="R795" s="247">
        <v>2</v>
      </c>
      <c r="S795" s="243">
        <v>24.02</v>
      </c>
      <c r="T795">
        <v>0</v>
      </c>
    </row>
    <row r="796" spans="1:20" ht="79.5" thickBot="1" x14ac:dyDescent="0.3">
      <c r="A796" s="137">
        <v>778</v>
      </c>
      <c r="B796" s="185" t="s">
        <v>903</v>
      </c>
      <c r="C796" s="185" t="s">
        <v>122</v>
      </c>
      <c r="D796" s="185" t="s">
        <v>960</v>
      </c>
      <c r="E796" s="185" t="s">
        <v>960</v>
      </c>
      <c r="F796" s="185">
        <v>6206300000</v>
      </c>
      <c r="G796" s="185" t="s">
        <v>132</v>
      </c>
      <c r="H796" s="185" t="s">
        <v>92</v>
      </c>
      <c r="I796" s="185">
        <v>20</v>
      </c>
      <c r="J796" s="141">
        <f t="shared" si="78"/>
        <v>4.5699999999999994</v>
      </c>
      <c r="K796" s="141">
        <f t="shared" si="73"/>
        <v>91.4</v>
      </c>
      <c r="L796" s="200">
        <f t="shared" si="74"/>
        <v>0.89934354485776802</v>
      </c>
      <c r="M796" s="141">
        <f t="shared" si="75"/>
        <v>0.46</v>
      </c>
      <c r="N796" s="141">
        <f t="shared" si="76"/>
        <v>9.1999999999999993</v>
      </c>
      <c r="O796" s="140" t="s">
        <v>194</v>
      </c>
      <c r="P796" s="185" t="s">
        <v>108</v>
      </c>
      <c r="Q796" s="260">
        <f t="shared" si="77"/>
        <v>3.8</v>
      </c>
      <c r="R796" s="247">
        <v>4</v>
      </c>
      <c r="S796" s="242">
        <v>24.02</v>
      </c>
      <c r="T796">
        <v>0</v>
      </c>
    </row>
    <row r="797" spans="1:20" ht="63.75" thickBot="1" x14ac:dyDescent="0.3">
      <c r="A797" s="137">
        <v>779</v>
      </c>
      <c r="B797" s="185" t="s">
        <v>911</v>
      </c>
      <c r="C797" s="185" t="s">
        <v>122</v>
      </c>
      <c r="D797" s="185" t="s">
        <v>960</v>
      </c>
      <c r="E797" s="185" t="s">
        <v>960</v>
      </c>
      <c r="F797" s="185">
        <v>6206300000</v>
      </c>
      <c r="G797" s="185" t="s">
        <v>132</v>
      </c>
      <c r="H797" s="185" t="s">
        <v>92</v>
      </c>
      <c r="I797" s="185">
        <v>20</v>
      </c>
      <c r="J797" s="141">
        <f t="shared" si="78"/>
        <v>5.4799999999999995</v>
      </c>
      <c r="K797" s="141">
        <f t="shared" si="73"/>
        <v>109.6</v>
      </c>
      <c r="L797" s="200">
        <f t="shared" si="74"/>
        <v>0.89963503649635035</v>
      </c>
      <c r="M797" s="141">
        <f t="shared" si="75"/>
        <v>0.55000000000000004</v>
      </c>
      <c r="N797" s="141">
        <f t="shared" si="76"/>
        <v>11</v>
      </c>
      <c r="O797" s="140" t="s">
        <v>194</v>
      </c>
      <c r="P797" s="185" t="s">
        <v>108</v>
      </c>
      <c r="Q797" s="260">
        <f t="shared" si="77"/>
        <v>4.5599999999999996</v>
      </c>
      <c r="R797" s="247">
        <v>4.8</v>
      </c>
      <c r="S797" s="243">
        <v>24.02</v>
      </c>
      <c r="T797">
        <v>0</v>
      </c>
    </row>
    <row r="798" spans="1:20" ht="79.5" thickBot="1" x14ac:dyDescent="0.3">
      <c r="A798" s="137">
        <v>780</v>
      </c>
      <c r="B798" s="185" t="s">
        <v>913</v>
      </c>
      <c r="C798" s="185" t="s">
        <v>122</v>
      </c>
      <c r="D798" s="185" t="s">
        <v>961</v>
      </c>
      <c r="E798" s="185" t="s">
        <v>961</v>
      </c>
      <c r="F798" s="185">
        <v>6206300000</v>
      </c>
      <c r="G798" s="185" t="s">
        <v>132</v>
      </c>
      <c r="H798" s="185" t="s">
        <v>92</v>
      </c>
      <c r="I798" s="185">
        <v>21</v>
      </c>
      <c r="J798" s="141">
        <f t="shared" si="78"/>
        <v>4.3499999999999996</v>
      </c>
      <c r="K798" s="141">
        <f t="shared" si="73"/>
        <v>91.35</v>
      </c>
      <c r="L798" s="200">
        <f t="shared" si="74"/>
        <v>0.89885057471264362</v>
      </c>
      <c r="M798" s="141">
        <f t="shared" si="75"/>
        <v>0.44</v>
      </c>
      <c r="N798" s="141">
        <f t="shared" si="76"/>
        <v>9.24</v>
      </c>
      <c r="O798" s="140" t="s">
        <v>194</v>
      </c>
      <c r="P798" s="185" t="s">
        <v>108</v>
      </c>
      <c r="Q798" s="260">
        <f t="shared" si="77"/>
        <v>3.8</v>
      </c>
      <c r="R798" s="247">
        <v>4</v>
      </c>
      <c r="S798" s="242">
        <v>24.02</v>
      </c>
      <c r="T798">
        <v>0</v>
      </c>
    </row>
    <row r="799" spans="1:20" ht="95.25" thickBot="1" x14ac:dyDescent="0.3">
      <c r="A799" s="137">
        <v>781</v>
      </c>
      <c r="B799" s="185" t="s">
        <v>912</v>
      </c>
      <c r="C799" s="185" t="s">
        <v>122</v>
      </c>
      <c r="D799" s="185" t="s">
        <v>961</v>
      </c>
      <c r="E799" s="185" t="s">
        <v>961</v>
      </c>
      <c r="F799" s="185">
        <v>6206300000</v>
      </c>
      <c r="G799" s="185" t="s">
        <v>132</v>
      </c>
      <c r="H799" s="185" t="s">
        <v>92</v>
      </c>
      <c r="I799" s="185">
        <v>39</v>
      </c>
      <c r="J799" s="141">
        <f t="shared" si="78"/>
        <v>5.8599999999999994</v>
      </c>
      <c r="K799" s="141">
        <f t="shared" si="73"/>
        <v>228.54</v>
      </c>
      <c r="L799" s="200">
        <f t="shared" si="74"/>
        <v>0.89931740614334466</v>
      </c>
      <c r="M799" s="141">
        <f t="shared" si="75"/>
        <v>0.59</v>
      </c>
      <c r="N799" s="141">
        <f t="shared" si="76"/>
        <v>23.01</v>
      </c>
      <c r="O799" s="140" t="s">
        <v>194</v>
      </c>
      <c r="P799" s="185" t="s">
        <v>108</v>
      </c>
      <c r="Q799" s="260">
        <f t="shared" si="77"/>
        <v>9.5</v>
      </c>
      <c r="R799" s="247">
        <v>10</v>
      </c>
      <c r="S799" s="243">
        <v>24.02</v>
      </c>
      <c r="T799">
        <v>0</v>
      </c>
    </row>
    <row r="800" spans="1:20" ht="79.5" thickBot="1" x14ac:dyDescent="0.3">
      <c r="A800" s="137">
        <v>782</v>
      </c>
      <c r="B800" s="185" t="s">
        <v>903</v>
      </c>
      <c r="C800" s="185" t="s">
        <v>122</v>
      </c>
      <c r="D800" s="185" t="s">
        <v>141</v>
      </c>
      <c r="E800" s="185" t="s">
        <v>141</v>
      </c>
      <c r="F800" s="185">
        <v>6206300000</v>
      </c>
      <c r="G800" s="185" t="s">
        <v>131</v>
      </c>
      <c r="H800" s="185" t="s">
        <v>92</v>
      </c>
      <c r="I800" s="185">
        <v>2</v>
      </c>
      <c r="J800" s="141">
        <f t="shared" si="78"/>
        <v>4.5699999999999994</v>
      </c>
      <c r="K800" s="141">
        <f t="shared" si="73"/>
        <v>9.14</v>
      </c>
      <c r="L800" s="200">
        <f t="shared" si="74"/>
        <v>0.89934354485776802</v>
      </c>
      <c r="M800" s="141">
        <f t="shared" si="75"/>
        <v>0.46</v>
      </c>
      <c r="N800" s="141">
        <f t="shared" si="76"/>
        <v>0.92</v>
      </c>
      <c r="O800" s="140" t="s">
        <v>194</v>
      </c>
      <c r="P800" s="185" t="s">
        <v>108</v>
      </c>
      <c r="Q800" s="260">
        <f t="shared" si="77"/>
        <v>0.48</v>
      </c>
      <c r="R800" s="247">
        <v>0.5</v>
      </c>
      <c r="S800" s="242">
        <v>19.02</v>
      </c>
      <c r="T800">
        <v>0</v>
      </c>
    </row>
    <row r="801" spans="1:20" ht="79.5" thickBot="1" x14ac:dyDescent="0.3">
      <c r="A801" s="137">
        <v>783</v>
      </c>
      <c r="B801" s="185" t="s">
        <v>903</v>
      </c>
      <c r="C801" s="185" t="s">
        <v>122</v>
      </c>
      <c r="D801" s="185" t="s">
        <v>141</v>
      </c>
      <c r="E801" s="185" t="s">
        <v>141</v>
      </c>
      <c r="F801" s="185">
        <v>6206300000</v>
      </c>
      <c r="G801" s="185" t="s">
        <v>131</v>
      </c>
      <c r="H801" s="185" t="s">
        <v>92</v>
      </c>
      <c r="I801" s="185">
        <v>6</v>
      </c>
      <c r="J801" s="141">
        <f t="shared" si="78"/>
        <v>6.0299999999999994</v>
      </c>
      <c r="K801" s="141">
        <f t="shared" si="73"/>
        <v>36.18</v>
      </c>
      <c r="L801" s="200">
        <f t="shared" si="74"/>
        <v>0.90049751243781095</v>
      </c>
      <c r="M801" s="141">
        <f t="shared" si="75"/>
        <v>0.6</v>
      </c>
      <c r="N801" s="141">
        <f t="shared" si="76"/>
        <v>3.6</v>
      </c>
      <c r="O801" s="140" t="s">
        <v>194</v>
      </c>
      <c r="P801" s="185" t="s">
        <v>108</v>
      </c>
      <c r="Q801" s="260">
        <f t="shared" si="77"/>
        <v>1.9</v>
      </c>
      <c r="R801" s="247">
        <v>2</v>
      </c>
      <c r="S801" s="243">
        <v>19.02</v>
      </c>
      <c r="T801">
        <v>0</v>
      </c>
    </row>
    <row r="802" spans="1:20" ht="63.75" thickBot="1" x14ac:dyDescent="0.3">
      <c r="A802" s="137">
        <v>784</v>
      </c>
      <c r="B802" s="185" t="s">
        <v>911</v>
      </c>
      <c r="C802" s="185" t="s">
        <v>122</v>
      </c>
      <c r="D802" s="185" t="s">
        <v>961</v>
      </c>
      <c r="E802" s="185" t="s">
        <v>961</v>
      </c>
      <c r="F802" s="185">
        <v>6206300000</v>
      </c>
      <c r="G802" s="185" t="s">
        <v>132</v>
      </c>
      <c r="H802" s="185" t="s">
        <v>92</v>
      </c>
      <c r="I802" s="185">
        <v>28</v>
      </c>
      <c r="J802" s="141">
        <f t="shared" si="78"/>
        <v>3.6799999999999997</v>
      </c>
      <c r="K802" s="141">
        <f t="shared" si="73"/>
        <v>103.04</v>
      </c>
      <c r="L802" s="200">
        <f t="shared" si="74"/>
        <v>0.89945652173913038</v>
      </c>
      <c r="M802" s="141">
        <f t="shared" si="75"/>
        <v>0.37</v>
      </c>
      <c r="N802" s="141">
        <f t="shared" si="76"/>
        <v>10.36</v>
      </c>
      <c r="O802" s="140" t="s">
        <v>194</v>
      </c>
      <c r="P802" s="185" t="s">
        <v>108</v>
      </c>
      <c r="Q802" s="260">
        <f t="shared" si="77"/>
        <v>4.2799999999999994</v>
      </c>
      <c r="R802" s="247">
        <v>4.5</v>
      </c>
      <c r="S802" s="242">
        <v>24.02</v>
      </c>
      <c r="T802">
        <v>0</v>
      </c>
    </row>
    <row r="803" spans="1:20" ht="63.75" thickBot="1" x14ac:dyDescent="0.3">
      <c r="A803" s="137">
        <v>785</v>
      </c>
      <c r="B803" s="185" t="s">
        <v>911</v>
      </c>
      <c r="C803" s="185" t="s">
        <v>122</v>
      </c>
      <c r="D803" s="185" t="s">
        <v>961</v>
      </c>
      <c r="E803" s="185" t="s">
        <v>961</v>
      </c>
      <c r="F803" s="185">
        <v>6206300000</v>
      </c>
      <c r="G803" s="185" t="s">
        <v>132</v>
      </c>
      <c r="H803" s="185" t="s">
        <v>92</v>
      </c>
      <c r="I803" s="185">
        <v>40</v>
      </c>
      <c r="J803" s="141">
        <f t="shared" si="78"/>
        <v>5.71</v>
      </c>
      <c r="K803" s="141">
        <f t="shared" si="73"/>
        <v>228.4</v>
      </c>
      <c r="L803" s="200">
        <f t="shared" si="74"/>
        <v>0.90017513134851135</v>
      </c>
      <c r="M803" s="141">
        <f t="shared" si="75"/>
        <v>0.56999999999999995</v>
      </c>
      <c r="N803" s="141">
        <f t="shared" si="76"/>
        <v>22.8</v>
      </c>
      <c r="O803" s="140" t="s">
        <v>194</v>
      </c>
      <c r="P803" s="185" t="s">
        <v>108</v>
      </c>
      <c r="Q803" s="260">
        <f t="shared" si="77"/>
        <v>9.5</v>
      </c>
      <c r="R803" s="247">
        <v>10</v>
      </c>
      <c r="S803" s="243">
        <v>24.02</v>
      </c>
      <c r="T803">
        <v>0</v>
      </c>
    </row>
    <row r="804" spans="1:20" ht="63.75" thickBot="1" x14ac:dyDescent="0.3">
      <c r="A804" s="137">
        <v>786</v>
      </c>
      <c r="B804" s="185" t="s">
        <v>911</v>
      </c>
      <c r="C804" s="185" t="s">
        <v>122</v>
      </c>
      <c r="D804" s="185" t="s">
        <v>961</v>
      </c>
      <c r="E804" s="185" t="s">
        <v>961</v>
      </c>
      <c r="F804" s="185">
        <v>6206300000</v>
      </c>
      <c r="G804" s="185" t="s">
        <v>132</v>
      </c>
      <c r="H804" s="185" t="s">
        <v>92</v>
      </c>
      <c r="I804" s="185">
        <v>40</v>
      </c>
      <c r="J804" s="141">
        <f t="shared" si="78"/>
        <v>10.11</v>
      </c>
      <c r="K804" s="141">
        <f t="shared" si="73"/>
        <v>404.4</v>
      </c>
      <c r="L804" s="200">
        <f t="shared" si="74"/>
        <v>0.90009891196834813</v>
      </c>
      <c r="M804" s="141">
        <f t="shared" si="75"/>
        <v>1.01</v>
      </c>
      <c r="N804" s="141">
        <f t="shared" si="76"/>
        <v>40.4</v>
      </c>
      <c r="O804" s="140" t="s">
        <v>194</v>
      </c>
      <c r="P804" s="185">
        <v>1</v>
      </c>
      <c r="Q804" s="260">
        <f t="shared" si="77"/>
        <v>16.82</v>
      </c>
      <c r="R804" s="247">
        <v>17.7</v>
      </c>
      <c r="S804" s="242">
        <v>24.02</v>
      </c>
      <c r="T804">
        <v>0</v>
      </c>
    </row>
    <row r="805" spans="1:20" ht="63.75" thickBot="1" x14ac:dyDescent="0.3">
      <c r="A805" s="137">
        <v>787</v>
      </c>
      <c r="B805" s="185" t="s">
        <v>911</v>
      </c>
      <c r="C805" s="185" t="s">
        <v>122</v>
      </c>
      <c r="D805" s="185" t="s">
        <v>961</v>
      </c>
      <c r="E805" s="185" t="s">
        <v>961</v>
      </c>
      <c r="F805" s="185">
        <v>6206300000</v>
      </c>
      <c r="G805" s="185" t="s">
        <v>132</v>
      </c>
      <c r="H805" s="185" t="s">
        <v>92</v>
      </c>
      <c r="I805" s="185">
        <v>51</v>
      </c>
      <c r="J805" s="141">
        <f t="shared" si="78"/>
        <v>3.1399999999999997</v>
      </c>
      <c r="K805" s="141">
        <f t="shared" si="73"/>
        <v>160.13999999999999</v>
      </c>
      <c r="L805" s="200">
        <f t="shared" si="74"/>
        <v>0.90127388535031849</v>
      </c>
      <c r="M805" s="141">
        <f t="shared" si="75"/>
        <v>0.31</v>
      </c>
      <c r="N805" s="141">
        <f t="shared" si="76"/>
        <v>15.81</v>
      </c>
      <c r="O805" s="140" t="s">
        <v>194</v>
      </c>
      <c r="P805" s="185" t="s">
        <v>108</v>
      </c>
      <c r="Q805" s="260">
        <f t="shared" si="77"/>
        <v>6.65</v>
      </c>
      <c r="R805" s="247">
        <v>7</v>
      </c>
      <c r="S805" s="243">
        <v>24.02</v>
      </c>
      <c r="T805">
        <v>0</v>
      </c>
    </row>
    <row r="806" spans="1:20" ht="63.75" thickBot="1" x14ac:dyDescent="0.3">
      <c r="A806" s="137">
        <v>788</v>
      </c>
      <c r="B806" s="185" t="s">
        <v>911</v>
      </c>
      <c r="C806" s="185" t="s">
        <v>122</v>
      </c>
      <c r="D806" s="185" t="s">
        <v>961</v>
      </c>
      <c r="E806" s="185" t="s">
        <v>961</v>
      </c>
      <c r="F806" s="185">
        <v>6206300000</v>
      </c>
      <c r="G806" s="185" t="s">
        <v>132</v>
      </c>
      <c r="H806" s="185" t="s">
        <v>92</v>
      </c>
      <c r="I806" s="185">
        <v>70</v>
      </c>
      <c r="J806" s="141">
        <f t="shared" si="78"/>
        <v>5.3199999999999994</v>
      </c>
      <c r="K806" s="141">
        <f t="shared" si="73"/>
        <v>372.4</v>
      </c>
      <c r="L806" s="200">
        <f t="shared" si="74"/>
        <v>0.90037593984962405</v>
      </c>
      <c r="M806" s="141">
        <f t="shared" si="75"/>
        <v>0.53</v>
      </c>
      <c r="N806" s="141">
        <f t="shared" si="76"/>
        <v>37.1</v>
      </c>
      <c r="O806" s="140" t="s">
        <v>194</v>
      </c>
      <c r="P806" s="185">
        <v>1</v>
      </c>
      <c r="Q806" s="260">
        <f t="shared" si="77"/>
        <v>15.49</v>
      </c>
      <c r="R806" s="247">
        <v>16.3</v>
      </c>
      <c r="S806" s="242">
        <v>24.02</v>
      </c>
      <c r="T806">
        <v>0</v>
      </c>
    </row>
    <row r="807" spans="1:20" ht="63.75" thickBot="1" x14ac:dyDescent="0.3">
      <c r="A807" s="137">
        <v>789</v>
      </c>
      <c r="B807" s="185" t="s">
        <v>911</v>
      </c>
      <c r="C807" s="185" t="s">
        <v>122</v>
      </c>
      <c r="D807" s="185" t="s">
        <v>961</v>
      </c>
      <c r="E807" s="185" t="s">
        <v>961</v>
      </c>
      <c r="F807" s="185">
        <v>6206300000</v>
      </c>
      <c r="G807" s="185" t="s">
        <v>132</v>
      </c>
      <c r="H807" s="185" t="s">
        <v>92</v>
      </c>
      <c r="I807" s="185">
        <v>74</v>
      </c>
      <c r="J807" s="141">
        <f t="shared" si="78"/>
        <v>4.63</v>
      </c>
      <c r="K807" s="141">
        <f t="shared" si="73"/>
        <v>342.62</v>
      </c>
      <c r="L807" s="200">
        <f t="shared" si="74"/>
        <v>0.90064794816414684</v>
      </c>
      <c r="M807" s="141">
        <f t="shared" si="75"/>
        <v>0.46</v>
      </c>
      <c r="N807" s="141">
        <f t="shared" si="76"/>
        <v>34.04</v>
      </c>
      <c r="O807" s="140" t="s">
        <v>194</v>
      </c>
      <c r="P807" s="185" t="s">
        <v>108</v>
      </c>
      <c r="Q807" s="260">
        <f t="shared" si="77"/>
        <v>14.25</v>
      </c>
      <c r="R807" s="247">
        <v>15</v>
      </c>
      <c r="S807" s="243">
        <v>24.02</v>
      </c>
      <c r="T807">
        <v>0</v>
      </c>
    </row>
    <row r="808" spans="1:20" ht="79.5" thickBot="1" x14ac:dyDescent="0.3">
      <c r="A808" s="137">
        <v>790</v>
      </c>
      <c r="B808" s="185" t="s">
        <v>903</v>
      </c>
      <c r="C808" s="185" t="s">
        <v>122</v>
      </c>
      <c r="D808" s="185" t="s">
        <v>961</v>
      </c>
      <c r="E808" s="185" t="s">
        <v>961</v>
      </c>
      <c r="F808" s="185">
        <v>6206300000</v>
      </c>
      <c r="G808" s="185" t="s">
        <v>132</v>
      </c>
      <c r="H808" s="185" t="s">
        <v>92</v>
      </c>
      <c r="I808" s="185">
        <v>2</v>
      </c>
      <c r="J808" s="141">
        <f t="shared" si="78"/>
        <v>3.4899999999999998</v>
      </c>
      <c r="K808" s="141">
        <f t="shared" si="73"/>
        <v>6.98</v>
      </c>
      <c r="L808" s="200">
        <f t="shared" si="74"/>
        <v>0.89971346704871058</v>
      </c>
      <c r="M808" s="141">
        <f t="shared" si="75"/>
        <v>0.35</v>
      </c>
      <c r="N808" s="141">
        <f t="shared" si="76"/>
        <v>0.7</v>
      </c>
      <c r="O808" s="140" t="s">
        <v>194</v>
      </c>
      <c r="P808" s="185" t="s">
        <v>108</v>
      </c>
      <c r="Q808" s="260">
        <f t="shared" si="77"/>
        <v>0.29000000000000004</v>
      </c>
      <c r="R808" s="247">
        <v>0.3</v>
      </c>
      <c r="S808" s="242">
        <v>24.02</v>
      </c>
      <c r="T808">
        <v>0</v>
      </c>
    </row>
    <row r="809" spans="1:20" ht="95.25" thickBot="1" x14ac:dyDescent="0.3">
      <c r="A809" s="137">
        <v>791</v>
      </c>
      <c r="B809" s="185" t="s">
        <v>914</v>
      </c>
      <c r="C809" s="185" t="s">
        <v>122</v>
      </c>
      <c r="D809" s="185" t="s">
        <v>961</v>
      </c>
      <c r="E809" s="185" t="s">
        <v>961</v>
      </c>
      <c r="F809" s="185">
        <v>6206300000</v>
      </c>
      <c r="G809" s="185" t="s">
        <v>132</v>
      </c>
      <c r="H809" s="185" t="s">
        <v>92</v>
      </c>
      <c r="I809" s="185">
        <v>3</v>
      </c>
      <c r="J809" s="141">
        <f t="shared" si="78"/>
        <v>3.8499999999999996</v>
      </c>
      <c r="K809" s="141">
        <f t="shared" si="73"/>
        <v>11.55</v>
      </c>
      <c r="L809" s="200">
        <f t="shared" si="74"/>
        <v>0.89870129870129867</v>
      </c>
      <c r="M809" s="141">
        <f t="shared" si="75"/>
        <v>0.39</v>
      </c>
      <c r="N809" s="141">
        <f t="shared" si="76"/>
        <v>1.17</v>
      </c>
      <c r="O809" s="140" t="s">
        <v>194</v>
      </c>
      <c r="P809" s="185" t="s">
        <v>108</v>
      </c>
      <c r="Q809" s="260">
        <f t="shared" si="77"/>
        <v>0.48</v>
      </c>
      <c r="R809" s="247">
        <v>0.5</v>
      </c>
      <c r="S809" s="243">
        <v>24.02</v>
      </c>
      <c r="T809">
        <v>0</v>
      </c>
    </row>
    <row r="810" spans="1:20" ht="79.5" thickBot="1" x14ac:dyDescent="0.3">
      <c r="A810" s="137">
        <v>792</v>
      </c>
      <c r="B810" s="185" t="s">
        <v>915</v>
      </c>
      <c r="C810" s="185" t="s">
        <v>122</v>
      </c>
      <c r="D810" s="185" t="s">
        <v>962</v>
      </c>
      <c r="E810" s="185" t="s">
        <v>962</v>
      </c>
      <c r="F810" s="185">
        <v>6206300000</v>
      </c>
      <c r="G810" s="185" t="s">
        <v>132</v>
      </c>
      <c r="H810" s="185" t="s">
        <v>92</v>
      </c>
      <c r="I810" s="185">
        <v>10</v>
      </c>
      <c r="J810" s="141">
        <f t="shared" si="78"/>
        <v>4.5699999999999994</v>
      </c>
      <c r="K810" s="141">
        <f t="shared" si="73"/>
        <v>45.7</v>
      </c>
      <c r="L810" s="200">
        <f t="shared" si="74"/>
        <v>0.89934354485776802</v>
      </c>
      <c r="M810" s="141">
        <f t="shared" si="75"/>
        <v>0.46</v>
      </c>
      <c r="N810" s="141">
        <f t="shared" si="76"/>
        <v>4.5999999999999996</v>
      </c>
      <c r="O810" s="140" t="s">
        <v>194</v>
      </c>
      <c r="P810" s="185" t="s">
        <v>108</v>
      </c>
      <c r="Q810" s="260">
        <f t="shared" si="77"/>
        <v>1.9</v>
      </c>
      <c r="R810" s="247">
        <v>2</v>
      </c>
      <c r="S810" s="242">
        <v>24.02</v>
      </c>
      <c r="T810">
        <v>0</v>
      </c>
    </row>
    <row r="811" spans="1:20" ht="95.25" thickBot="1" x14ac:dyDescent="0.3">
      <c r="A811" s="137">
        <v>793</v>
      </c>
      <c r="B811" s="185" t="s">
        <v>916</v>
      </c>
      <c r="C811" s="185" t="s">
        <v>122</v>
      </c>
      <c r="D811" s="185" t="s">
        <v>141</v>
      </c>
      <c r="E811" s="185" t="s">
        <v>141</v>
      </c>
      <c r="F811" s="185">
        <v>6206400000</v>
      </c>
      <c r="G811" s="185" t="s">
        <v>131</v>
      </c>
      <c r="H811" s="185" t="s">
        <v>92</v>
      </c>
      <c r="I811" s="185">
        <v>10</v>
      </c>
      <c r="J811" s="141">
        <f t="shared" si="78"/>
        <v>4.95</v>
      </c>
      <c r="K811" s="141">
        <f t="shared" si="73"/>
        <v>49.5</v>
      </c>
      <c r="L811" s="200">
        <f t="shared" si="74"/>
        <v>0.89898989898989901</v>
      </c>
      <c r="M811" s="141">
        <f t="shared" si="75"/>
        <v>0.5</v>
      </c>
      <c r="N811" s="141">
        <f t="shared" si="76"/>
        <v>5</v>
      </c>
      <c r="O811" s="140" t="s">
        <v>194</v>
      </c>
      <c r="P811" s="185" t="s">
        <v>108</v>
      </c>
      <c r="Q811" s="260">
        <f t="shared" si="77"/>
        <v>1.9</v>
      </c>
      <c r="R811" s="247">
        <v>2</v>
      </c>
      <c r="S811" s="243">
        <v>26.02</v>
      </c>
      <c r="T811">
        <v>0</v>
      </c>
    </row>
    <row r="812" spans="1:20" ht="63.75" thickBot="1" x14ac:dyDescent="0.3">
      <c r="A812" s="137">
        <v>794</v>
      </c>
      <c r="B812" s="185" t="s">
        <v>917</v>
      </c>
      <c r="C812" s="185" t="s">
        <v>122</v>
      </c>
      <c r="D812" s="185" t="s">
        <v>962</v>
      </c>
      <c r="E812" s="185" t="s">
        <v>962</v>
      </c>
      <c r="F812" s="185">
        <v>6206400000</v>
      </c>
      <c r="G812" s="185" t="s">
        <v>132</v>
      </c>
      <c r="H812" s="185" t="s">
        <v>92</v>
      </c>
      <c r="I812" s="185">
        <v>6</v>
      </c>
      <c r="J812" s="141">
        <f t="shared" si="78"/>
        <v>5.39</v>
      </c>
      <c r="K812" s="141">
        <f t="shared" si="73"/>
        <v>32.340000000000003</v>
      </c>
      <c r="L812" s="200">
        <f t="shared" si="74"/>
        <v>0.8998144712430427</v>
      </c>
      <c r="M812" s="141">
        <f t="shared" si="75"/>
        <v>0.54</v>
      </c>
      <c r="N812" s="141">
        <f t="shared" si="76"/>
        <v>3.24</v>
      </c>
      <c r="O812" s="140" t="s">
        <v>194</v>
      </c>
      <c r="P812" s="185" t="s">
        <v>108</v>
      </c>
      <c r="Q812" s="260">
        <f t="shared" si="77"/>
        <v>0.95</v>
      </c>
      <c r="R812" s="247">
        <v>1</v>
      </c>
      <c r="S812" s="242">
        <v>34.020000000000003</v>
      </c>
      <c r="T812">
        <v>0</v>
      </c>
    </row>
    <row r="813" spans="1:20" ht="63.75" thickBot="1" x14ac:dyDescent="0.3">
      <c r="A813" s="137">
        <v>795</v>
      </c>
      <c r="B813" s="185" t="s">
        <v>918</v>
      </c>
      <c r="C813" s="185" t="s">
        <v>122</v>
      </c>
      <c r="D813" s="185" t="s">
        <v>962</v>
      </c>
      <c r="E813" s="185" t="s">
        <v>962</v>
      </c>
      <c r="F813" s="185">
        <v>6206400000</v>
      </c>
      <c r="G813" s="185" t="s">
        <v>132</v>
      </c>
      <c r="H813" s="185" t="s">
        <v>92</v>
      </c>
      <c r="I813" s="185">
        <v>10</v>
      </c>
      <c r="J813" s="141">
        <f t="shared" si="78"/>
        <v>6.47</v>
      </c>
      <c r="K813" s="141">
        <f t="shared" si="73"/>
        <v>64.7</v>
      </c>
      <c r="L813" s="200">
        <f t="shared" si="74"/>
        <v>0.89953632148377127</v>
      </c>
      <c r="M813" s="141">
        <f t="shared" si="75"/>
        <v>0.65</v>
      </c>
      <c r="N813" s="141">
        <f t="shared" si="76"/>
        <v>6.5</v>
      </c>
      <c r="O813" s="140" t="s">
        <v>194</v>
      </c>
      <c r="P813" s="185" t="s">
        <v>108</v>
      </c>
      <c r="Q813" s="260">
        <f t="shared" si="77"/>
        <v>1.9</v>
      </c>
      <c r="R813" s="247">
        <v>2</v>
      </c>
      <c r="S813" s="243">
        <v>34.020000000000003</v>
      </c>
      <c r="T813">
        <v>0</v>
      </c>
    </row>
    <row r="814" spans="1:20" ht="95.25" thickBot="1" x14ac:dyDescent="0.3">
      <c r="A814" s="137">
        <v>796</v>
      </c>
      <c r="B814" s="185" t="s">
        <v>919</v>
      </c>
      <c r="C814" s="185" t="s">
        <v>122</v>
      </c>
      <c r="D814" s="185" t="s">
        <v>141</v>
      </c>
      <c r="E814" s="185" t="s">
        <v>141</v>
      </c>
      <c r="F814" s="185">
        <v>6206400000</v>
      </c>
      <c r="G814" s="185" t="s">
        <v>131</v>
      </c>
      <c r="H814" s="185" t="s">
        <v>92</v>
      </c>
      <c r="I814" s="185">
        <v>3</v>
      </c>
      <c r="J814" s="141">
        <f t="shared" si="78"/>
        <v>4.17</v>
      </c>
      <c r="K814" s="141">
        <f t="shared" si="73"/>
        <v>12.51</v>
      </c>
      <c r="L814" s="200">
        <f t="shared" si="74"/>
        <v>0.89928057553956831</v>
      </c>
      <c r="M814" s="141">
        <f t="shared" si="75"/>
        <v>0.42</v>
      </c>
      <c r="N814" s="141">
        <f t="shared" si="76"/>
        <v>1.26</v>
      </c>
      <c r="O814" s="140" t="s">
        <v>194</v>
      </c>
      <c r="P814" s="185" t="s">
        <v>108</v>
      </c>
      <c r="Q814" s="260">
        <f t="shared" si="77"/>
        <v>0.48</v>
      </c>
      <c r="R814" s="247">
        <v>0.5</v>
      </c>
      <c r="S814" s="242">
        <v>26.02</v>
      </c>
      <c r="T814">
        <v>0</v>
      </c>
    </row>
    <row r="815" spans="1:20" ht="95.25" thickBot="1" x14ac:dyDescent="0.3">
      <c r="A815" s="137">
        <v>797</v>
      </c>
      <c r="B815" s="185" t="s">
        <v>919</v>
      </c>
      <c r="C815" s="185" t="s">
        <v>122</v>
      </c>
      <c r="D815" s="185" t="s">
        <v>136</v>
      </c>
      <c r="E815" s="185" t="s">
        <v>136</v>
      </c>
      <c r="F815" s="185">
        <v>6206400000</v>
      </c>
      <c r="G815" s="185" t="s">
        <v>131</v>
      </c>
      <c r="H815" s="185" t="s">
        <v>92</v>
      </c>
      <c r="I815" s="185">
        <v>6</v>
      </c>
      <c r="J815" s="141">
        <f t="shared" si="78"/>
        <v>4.12</v>
      </c>
      <c r="K815" s="141">
        <f t="shared" si="73"/>
        <v>24.72</v>
      </c>
      <c r="L815" s="200">
        <f t="shared" si="74"/>
        <v>0.90048543689320393</v>
      </c>
      <c r="M815" s="141">
        <f t="shared" si="75"/>
        <v>0.41</v>
      </c>
      <c r="N815" s="141">
        <f t="shared" si="76"/>
        <v>2.46</v>
      </c>
      <c r="O815" s="140" t="s">
        <v>194</v>
      </c>
      <c r="P815" s="185" t="s">
        <v>108</v>
      </c>
      <c r="Q815" s="260">
        <f t="shared" si="77"/>
        <v>0.95</v>
      </c>
      <c r="R815" s="247">
        <v>1</v>
      </c>
      <c r="S815" s="243">
        <v>26.02</v>
      </c>
      <c r="T815">
        <v>0</v>
      </c>
    </row>
    <row r="816" spans="1:20" ht="79.5" thickBot="1" x14ac:dyDescent="0.3">
      <c r="A816" s="137">
        <v>798</v>
      </c>
      <c r="B816" s="185" t="s">
        <v>920</v>
      </c>
      <c r="C816" s="185" t="s">
        <v>122</v>
      </c>
      <c r="D816" s="185" t="s">
        <v>136</v>
      </c>
      <c r="E816" s="185" t="s">
        <v>136</v>
      </c>
      <c r="F816" s="185">
        <v>6206400000</v>
      </c>
      <c r="G816" s="185" t="s">
        <v>131</v>
      </c>
      <c r="H816" s="185" t="s">
        <v>92</v>
      </c>
      <c r="I816" s="185">
        <v>6</v>
      </c>
      <c r="J816" s="141">
        <f t="shared" si="78"/>
        <v>4.12</v>
      </c>
      <c r="K816" s="141">
        <f t="shared" si="73"/>
        <v>24.72</v>
      </c>
      <c r="L816" s="200">
        <f t="shared" si="74"/>
        <v>0.90048543689320393</v>
      </c>
      <c r="M816" s="141">
        <f t="shared" si="75"/>
        <v>0.41</v>
      </c>
      <c r="N816" s="141">
        <f t="shared" si="76"/>
        <v>2.46</v>
      </c>
      <c r="O816" s="140" t="s">
        <v>194</v>
      </c>
      <c r="P816" s="185" t="s">
        <v>108</v>
      </c>
      <c r="Q816" s="260">
        <f t="shared" si="77"/>
        <v>0.95</v>
      </c>
      <c r="R816" s="247">
        <v>1</v>
      </c>
      <c r="S816" s="242">
        <v>26.02</v>
      </c>
      <c r="T816">
        <v>0</v>
      </c>
    </row>
    <row r="817" spans="1:20" ht="63.75" thickBot="1" x14ac:dyDescent="0.3">
      <c r="A817" s="137">
        <v>799</v>
      </c>
      <c r="B817" s="185" t="s">
        <v>918</v>
      </c>
      <c r="C817" s="185" t="s">
        <v>122</v>
      </c>
      <c r="D817" s="185" t="s">
        <v>962</v>
      </c>
      <c r="E817" s="185" t="s">
        <v>962</v>
      </c>
      <c r="F817" s="185">
        <v>6206400000</v>
      </c>
      <c r="G817" s="185" t="s">
        <v>132</v>
      </c>
      <c r="H817" s="185" t="s">
        <v>92</v>
      </c>
      <c r="I817" s="185">
        <v>26</v>
      </c>
      <c r="J817" s="141">
        <f t="shared" si="78"/>
        <v>6.22</v>
      </c>
      <c r="K817" s="141">
        <f t="shared" si="73"/>
        <v>161.72</v>
      </c>
      <c r="L817" s="200">
        <f t="shared" si="74"/>
        <v>0.90032154340836013</v>
      </c>
      <c r="M817" s="141">
        <f t="shared" si="75"/>
        <v>0.62</v>
      </c>
      <c r="N817" s="141">
        <f t="shared" si="76"/>
        <v>16.12</v>
      </c>
      <c r="O817" s="140" t="s">
        <v>194</v>
      </c>
      <c r="P817" s="185" t="s">
        <v>108</v>
      </c>
      <c r="Q817" s="260">
        <f t="shared" si="77"/>
        <v>4.75</v>
      </c>
      <c r="R817" s="247">
        <v>5</v>
      </c>
      <c r="S817" s="243">
        <v>34.020000000000003</v>
      </c>
      <c r="T817">
        <v>0</v>
      </c>
    </row>
    <row r="818" spans="1:20" ht="79.5" thickBot="1" x14ac:dyDescent="0.3">
      <c r="A818" s="137">
        <v>800</v>
      </c>
      <c r="B818" s="185" t="s">
        <v>921</v>
      </c>
      <c r="C818" s="185" t="s">
        <v>122</v>
      </c>
      <c r="D818" s="185" t="s">
        <v>136</v>
      </c>
      <c r="E818" s="185" t="s">
        <v>136</v>
      </c>
      <c r="F818" s="185">
        <v>6206400000</v>
      </c>
      <c r="G818" s="185" t="s">
        <v>131</v>
      </c>
      <c r="H818" s="185" t="s">
        <v>92</v>
      </c>
      <c r="I818" s="185">
        <v>5</v>
      </c>
      <c r="J818" s="141">
        <f t="shared" si="78"/>
        <v>4.95</v>
      </c>
      <c r="K818" s="141">
        <f t="shared" si="73"/>
        <v>24.75</v>
      </c>
      <c r="L818" s="200">
        <f t="shared" si="74"/>
        <v>0.89898989898989901</v>
      </c>
      <c r="M818" s="141">
        <f t="shared" si="75"/>
        <v>0.5</v>
      </c>
      <c r="N818" s="141">
        <f t="shared" si="76"/>
        <v>2.5</v>
      </c>
      <c r="O818" s="140" t="s">
        <v>194</v>
      </c>
      <c r="P818" s="185" t="s">
        <v>108</v>
      </c>
      <c r="Q818" s="260">
        <f t="shared" si="77"/>
        <v>0.95</v>
      </c>
      <c r="R818" s="247">
        <v>1</v>
      </c>
      <c r="S818" s="242">
        <v>26.02</v>
      </c>
      <c r="T818">
        <v>0</v>
      </c>
    </row>
    <row r="819" spans="1:20" ht="79.5" thickBot="1" x14ac:dyDescent="0.3">
      <c r="A819" s="137">
        <v>801</v>
      </c>
      <c r="B819" s="185" t="s">
        <v>921</v>
      </c>
      <c r="C819" s="185" t="s">
        <v>122</v>
      </c>
      <c r="D819" s="185" t="s">
        <v>963</v>
      </c>
      <c r="E819" s="185" t="s">
        <v>963</v>
      </c>
      <c r="F819" s="185">
        <v>6206400000</v>
      </c>
      <c r="G819" s="185" t="s">
        <v>131</v>
      </c>
      <c r="H819" s="185" t="s">
        <v>92</v>
      </c>
      <c r="I819" s="185">
        <v>5</v>
      </c>
      <c r="J819" s="141">
        <f t="shared" si="78"/>
        <v>3.96</v>
      </c>
      <c r="K819" s="141">
        <f t="shared" si="73"/>
        <v>19.8</v>
      </c>
      <c r="L819" s="200">
        <f t="shared" si="74"/>
        <v>0.89898989898989901</v>
      </c>
      <c r="M819" s="141">
        <f t="shared" si="75"/>
        <v>0.4</v>
      </c>
      <c r="N819" s="141">
        <f t="shared" si="76"/>
        <v>2</v>
      </c>
      <c r="O819" s="140" t="s">
        <v>194</v>
      </c>
      <c r="P819" s="185" t="s">
        <v>108</v>
      </c>
      <c r="Q819" s="260">
        <f t="shared" si="77"/>
        <v>0.76</v>
      </c>
      <c r="R819" s="247">
        <v>0.8</v>
      </c>
      <c r="S819" s="243">
        <v>26.02</v>
      </c>
      <c r="T819">
        <v>0</v>
      </c>
    </row>
    <row r="820" spans="1:20" ht="79.5" thickBot="1" x14ac:dyDescent="0.3">
      <c r="A820" s="137">
        <v>802</v>
      </c>
      <c r="B820" s="185" t="s">
        <v>922</v>
      </c>
      <c r="C820" s="185" t="s">
        <v>122</v>
      </c>
      <c r="D820" s="185" t="s">
        <v>962</v>
      </c>
      <c r="E820" s="185" t="s">
        <v>962</v>
      </c>
      <c r="F820" s="185">
        <v>6206400000</v>
      </c>
      <c r="G820" s="185" t="s">
        <v>132</v>
      </c>
      <c r="H820" s="185" t="s">
        <v>92</v>
      </c>
      <c r="I820" s="185">
        <v>23</v>
      </c>
      <c r="J820" s="141">
        <f t="shared" si="78"/>
        <v>9.84</v>
      </c>
      <c r="K820" s="141">
        <f t="shared" si="73"/>
        <v>226.32</v>
      </c>
      <c r="L820" s="200">
        <f t="shared" si="74"/>
        <v>0.90040650406504064</v>
      </c>
      <c r="M820" s="141">
        <f t="shared" si="75"/>
        <v>0.98</v>
      </c>
      <c r="N820" s="141">
        <f t="shared" si="76"/>
        <v>22.54</v>
      </c>
      <c r="O820" s="140" t="s">
        <v>194</v>
      </c>
      <c r="P820" s="185" t="s">
        <v>108</v>
      </c>
      <c r="Q820" s="260">
        <f t="shared" si="77"/>
        <v>6.65</v>
      </c>
      <c r="R820" s="247">
        <v>7</v>
      </c>
      <c r="S820" s="242">
        <v>34.020000000000003</v>
      </c>
      <c r="T820">
        <v>0</v>
      </c>
    </row>
    <row r="821" spans="1:20" ht="79.5" thickBot="1" x14ac:dyDescent="0.3">
      <c r="A821" s="137">
        <v>803</v>
      </c>
      <c r="B821" s="185" t="s">
        <v>923</v>
      </c>
      <c r="C821" s="185" t="s">
        <v>122</v>
      </c>
      <c r="D821" s="185" t="s">
        <v>962</v>
      </c>
      <c r="E821" s="185" t="s">
        <v>962</v>
      </c>
      <c r="F821" s="185">
        <v>6206400000</v>
      </c>
      <c r="G821" s="185" t="s">
        <v>132</v>
      </c>
      <c r="H821" s="185" t="s">
        <v>92</v>
      </c>
      <c r="I821" s="185">
        <v>28</v>
      </c>
      <c r="J821" s="141">
        <f t="shared" ref="J821:J840" si="79">ROUNDUP(S821*Q821/I821,2)</f>
        <v>8.08</v>
      </c>
      <c r="K821" s="141">
        <f t="shared" si="73"/>
        <v>226.24</v>
      </c>
      <c r="L821" s="200">
        <f t="shared" si="74"/>
        <v>0.89975247524752477</v>
      </c>
      <c r="M821" s="141">
        <f t="shared" si="75"/>
        <v>0.81</v>
      </c>
      <c r="N821" s="141">
        <f t="shared" si="76"/>
        <v>22.68</v>
      </c>
      <c r="O821" s="140" t="s">
        <v>194</v>
      </c>
      <c r="P821" s="185" t="s">
        <v>108</v>
      </c>
      <c r="Q821" s="260">
        <f t="shared" si="77"/>
        <v>6.65</v>
      </c>
      <c r="R821" s="247">
        <v>7</v>
      </c>
      <c r="S821" s="243">
        <v>34.020000000000003</v>
      </c>
      <c r="T821">
        <v>0</v>
      </c>
    </row>
    <row r="822" spans="1:20" ht="79.5" thickBot="1" x14ac:dyDescent="0.3">
      <c r="A822" s="137">
        <v>804</v>
      </c>
      <c r="B822" s="185" t="s">
        <v>922</v>
      </c>
      <c r="C822" s="185" t="s">
        <v>122</v>
      </c>
      <c r="D822" s="185" t="s">
        <v>962</v>
      </c>
      <c r="E822" s="185" t="s">
        <v>962</v>
      </c>
      <c r="F822" s="185">
        <v>6206400000</v>
      </c>
      <c r="G822" s="185" t="s">
        <v>132</v>
      </c>
      <c r="H822" s="185" t="s">
        <v>92</v>
      </c>
      <c r="I822" s="185">
        <v>38</v>
      </c>
      <c r="J822" s="141">
        <f t="shared" si="79"/>
        <v>5.96</v>
      </c>
      <c r="K822" s="141">
        <f t="shared" si="73"/>
        <v>226.48</v>
      </c>
      <c r="L822" s="200">
        <f t="shared" si="74"/>
        <v>0.89932885906040272</v>
      </c>
      <c r="M822" s="141">
        <f t="shared" si="75"/>
        <v>0.6</v>
      </c>
      <c r="N822" s="141">
        <f t="shared" si="76"/>
        <v>22.8</v>
      </c>
      <c r="O822" s="140" t="s">
        <v>194</v>
      </c>
      <c r="P822" s="185" t="s">
        <v>108</v>
      </c>
      <c r="Q822" s="260">
        <f t="shared" si="77"/>
        <v>6.65</v>
      </c>
      <c r="R822" s="247">
        <v>7</v>
      </c>
      <c r="S822" s="242">
        <v>34.020000000000003</v>
      </c>
      <c r="T822">
        <v>0</v>
      </c>
    </row>
    <row r="823" spans="1:20" ht="63.75" thickBot="1" x14ac:dyDescent="0.3">
      <c r="A823" s="137">
        <v>805</v>
      </c>
      <c r="B823" s="185" t="s">
        <v>924</v>
      </c>
      <c r="C823" s="185" t="s">
        <v>122</v>
      </c>
      <c r="D823" s="185" t="s">
        <v>962</v>
      </c>
      <c r="E823" s="185" t="s">
        <v>962</v>
      </c>
      <c r="F823" s="185">
        <v>6206400000</v>
      </c>
      <c r="G823" s="185" t="s">
        <v>132</v>
      </c>
      <c r="H823" s="185" t="s">
        <v>92</v>
      </c>
      <c r="I823" s="185">
        <v>14</v>
      </c>
      <c r="J823" s="141">
        <f t="shared" si="79"/>
        <v>11.549999999999999</v>
      </c>
      <c r="K823" s="141">
        <f t="shared" si="73"/>
        <v>161.69999999999999</v>
      </c>
      <c r="L823" s="200">
        <f t="shared" si="74"/>
        <v>0.89956709956709957</v>
      </c>
      <c r="M823" s="141">
        <f t="shared" si="75"/>
        <v>1.1599999999999999</v>
      </c>
      <c r="N823" s="141">
        <f t="shared" si="76"/>
        <v>16.239999999999998</v>
      </c>
      <c r="O823" s="140" t="s">
        <v>194</v>
      </c>
      <c r="P823" s="185" t="s">
        <v>108</v>
      </c>
      <c r="Q823" s="260">
        <f t="shared" si="77"/>
        <v>4.75</v>
      </c>
      <c r="R823" s="247">
        <v>5</v>
      </c>
      <c r="S823" s="243">
        <v>34.020000000000003</v>
      </c>
      <c r="T823">
        <v>0</v>
      </c>
    </row>
    <row r="824" spans="1:20" ht="79.5" thickBot="1" x14ac:dyDescent="0.3">
      <c r="A824" s="137">
        <v>806</v>
      </c>
      <c r="B824" s="185" t="s">
        <v>925</v>
      </c>
      <c r="C824" s="185" t="s">
        <v>122</v>
      </c>
      <c r="D824" s="185" t="s">
        <v>479</v>
      </c>
      <c r="E824" s="185" t="s">
        <v>479</v>
      </c>
      <c r="F824" s="185">
        <v>6211429000</v>
      </c>
      <c r="G824" s="185" t="s">
        <v>132</v>
      </c>
      <c r="H824" s="185" t="s">
        <v>92</v>
      </c>
      <c r="I824" s="185">
        <v>4</v>
      </c>
      <c r="J824" s="141">
        <f t="shared" si="79"/>
        <v>23.76</v>
      </c>
      <c r="K824" s="141">
        <f t="shared" si="73"/>
        <v>95.04</v>
      </c>
      <c r="L824" s="200">
        <f t="shared" si="74"/>
        <v>0.89983164983164987</v>
      </c>
      <c r="M824" s="141">
        <f t="shared" si="75"/>
        <v>2.38</v>
      </c>
      <c r="N824" s="141">
        <f t="shared" si="76"/>
        <v>9.52</v>
      </c>
      <c r="O824" s="140" t="s">
        <v>194</v>
      </c>
      <c r="P824" s="185" t="s">
        <v>108</v>
      </c>
      <c r="Q824" s="260">
        <f t="shared" si="77"/>
        <v>1.9</v>
      </c>
      <c r="R824" s="247">
        <v>2</v>
      </c>
      <c r="S824" s="242">
        <v>50.02</v>
      </c>
      <c r="T824">
        <v>0</v>
      </c>
    </row>
    <row r="825" spans="1:20" ht="79.5" thickBot="1" x14ac:dyDescent="0.3">
      <c r="A825" s="137">
        <v>807</v>
      </c>
      <c r="B825" s="185" t="s">
        <v>926</v>
      </c>
      <c r="C825" s="185" t="s">
        <v>122</v>
      </c>
      <c r="D825" s="185" t="s">
        <v>444</v>
      </c>
      <c r="E825" s="185" t="s">
        <v>444</v>
      </c>
      <c r="F825" s="185">
        <v>6211429000</v>
      </c>
      <c r="G825" s="185" t="s">
        <v>131</v>
      </c>
      <c r="H825" s="185" t="s">
        <v>92</v>
      </c>
      <c r="I825" s="185">
        <v>6</v>
      </c>
      <c r="J825" s="141">
        <f t="shared" si="79"/>
        <v>9.0399999999999991</v>
      </c>
      <c r="K825" s="141">
        <f t="shared" si="73"/>
        <v>54.24</v>
      </c>
      <c r="L825" s="200">
        <f t="shared" si="74"/>
        <v>0.90044247787610621</v>
      </c>
      <c r="M825" s="141">
        <f t="shared" si="75"/>
        <v>0.9</v>
      </c>
      <c r="N825" s="141">
        <f t="shared" si="76"/>
        <v>5.4</v>
      </c>
      <c r="O825" s="140" t="s">
        <v>194</v>
      </c>
      <c r="P825" s="185" t="s">
        <v>108</v>
      </c>
      <c r="Q825" s="260">
        <f t="shared" si="77"/>
        <v>2.85</v>
      </c>
      <c r="R825" s="247">
        <v>3</v>
      </c>
      <c r="S825" s="243">
        <v>19.02</v>
      </c>
      <c r="T825">
        <v>0</v>
      </c>
    </row>
    <row r="826" spans="1:20" ht="95.25" thickBot="1" x14ac:dyDescent="0.3">
      <c r="A826" s="137">
        <v>808</v>
      </c>
      <c r="B826" s="185" t="s">
        <v>927</v>
      </c>
      <c r="C826" s="185" t="s">
        <v>122</v>
      </c>
      <c r="D826" s="185" t="s">
        <v>444</v>
      </c>
      <c r="E826" s="185" t="s">
        <v>444</v>
      </c>
      <c r="F826" s="185">
        <v>6211439000</v>
      </c>
      <c r="G826" s="185" t="s">
        <v>132</v>
      </c>
      <c r="H826" s="185" t="s">
        <v>92</v>
      </c>
      <c r="I826" s="185">
        <v>2</v>
      </c>
      <c r="J826" s="141">
        <f t="shared" si="79"/>
        <v>12.93</v>
      </c>
      <c r="K826" s="141">
        <f t="shared" si="73"/>
        <v>25.86</v>
      </c>
      <c r="L826" s="200">
        <f t="shared" si="74"/>
        <v>0.90023201856148494</v>
      </c>
      <c r="M826" s="141">
        <f t="shared" si="75"/>
        <v>1.29</v>
      </c>
      <c r="N826" s="141">
        <f t="shared" si="76"/>
        <v>2.58</v>
      </c>
      <c r="O826" s="140" t="s">
        <v>194</v>
      </c>
      <c r="P826" s="185" t="s">
        <v>108</v>
      </c>
      <c r="Q826" s="260">
        <f t="shared" si="77"/>
        <v>0.76</v>
      </c>
      <c r="R826" s="247">
        <v>0.8</v>
      </c>
      <c r="S826" s="242">
        <v>34.020000000000003</v>
      </c>
      <c r="T826">
        <v>0</v>
      </c>
    </row>
    <row r="827" spans="1:20" ht="63.75" thickBot="1" x14ac:dyDescent="0.3">
      <c r="A827" s="137">
        <v>809</v>
      </c>
      <c r="B827" s="185" t="s">
        <v>928</v>
      </c>
      <c r="C827" s="185" t="s">
        <v>122</v>
      </c>
      <c r="D827" s="185" t="s">
        <v>440</v>
      </c>
      <c r="E827" s="185" t="s">
        <v>440</v>
      </c>
      <c r="F827" s="185">
        <v>6211439000</v>
      </c>
      <c r="G827" s="185" t="s">
        <v>137</v>
      </c>
      <c r="H827" s="185" t="s">
        <v>92</v>
      </c>
      <c r="I827" s="185">
        <v>2</v>
      </c>
      <c r="J827" s="141">
        <f t="shared" si="79"/>
        <v>3.36</v>
      </c>
      <c r="K827" s="141">
        <f t="shared" si="73"/>
        <v>6.72</v>
      </c>
      <c r="L827" s="200">
        <f t="shared" si="74"/>
        <v>0.89880952380952384</v>
      </c>
      <c r="M827" s="141">
        <f t="shared" si="75"/>
        <v>0.34</v>
      </c>
      <c r="N827" s="141">
        <f t="shared" si="76"/>
        <v>0.68</v>
      </c>
      <c r="O827" s="140" t="s">
        <v>194</v>
      </c>
      <c r="P827" s="185" t="s">
        <v>108</v>
      </c>
      <c r="Q827" s="260">
        <f t="shared" si="77"/>
        <v>0.48</v>
      </c>
      <c r="R827" s="247">
        <v>0.5</v>
      </c>
      <c r="S827" s="243">
        <v>14</v>
      </c>
      <c r="T827">
        <v>0</v>
      </c>
    </row>
    <row r="828" spans="1:20" ht="79.5" thickBot="1" x14ac:dyDescent="0.3">
      <c r="A828" s="137">
        <v>810</v>
      </c>
      <c r="B828" s="185" t="s">
        <v>929</v>
      </c>
      <c r="C828" s="185" t="s">
        <v>122</v>
      </c>
      <c r="D828" s="185" t="s">
        <v>480</v>
      </c>
      <c r="E828" s="185" t="s">
        <v>480</v>
      </c>
      <c r="F828" s="185">
        <v>6211439000</v>
      </c>
      <c r="G828" s="185" t="s">
        <v>131</v>
      </c>
      <c r="H828" s="185" t="s">
        <v>92</v>
      </c>
      <c r="I828" s="185">
        <v>4</v>
      </c>
      <c r="J828" s="141">
        <f t="shared" si="79"/>
        <v>6.18</v>
      </c>
      <c r="K828" s="141">
        <f t="shared" si="73"/>
        <v>24.72</v>
      </c>
      <c r="L828" s="200">
        <f t="shared" si="74"/>
        <v>0.89967637540453071</v>
      </c>
      <c r="M828" s="141">
        <f t="shared" si="75"/>
        <v>0.62</v>
      </c>
      <c r="N828" s="141">
        <f t="shared" si="76"/>
        <v>2.48</v>
      </c>
      <c r="O828" s="140" t="s">
        <v>194</v>
      </c>
      <c r="P828" s="185" t="s">
        <v>108</v>
      </c>
      <c r="Q828" s="260">
        <f t="shared" si="77"/>
        <v>0.95</v>
      </c>
      <c r="R828" s="247">
        <v>1</v>
      </c>
      <c r="S828" s="242">
        <v>26.02</v>
      </c>
      <c r="T828">
        <v>0</v>
      </c>
    </row>
    <row r="829" spans="1:20" ht="79.5" thickBot="1" x14ac:dyDescent="0.3">
      <c r="A829" s="137">
        <v>811</v>
      </c>
      <c r="B829" s="185" t="s">
        <v>930</v>
      </c>
      <c r="C829" s="185" t="s">
        <v>122</v>
      </c>
      <c r="D829" s="185" t="s">
        <v>481</v>
      </c>
      <c r="E829" s="185" t="s">
        <v>481</v>
      </c>
      <c r="F829" s="185">
        <v>6402190000</v>
      </c>
      <c r="G829" s="185" t="s">
        <v>137</v>
      </c>
      <c r="H829" s="185" t="s">
        <v>92</v>
      </c>
      <c r="I829" s="185">
        <v>11</v>
      </c>
      <c r="J829" s="141">
        <f>T829</f>
        <v>10.52</v>
      </c>
      <c r="K829" s="141">
        <f>ROUND(J829*I829,2)</f>
        <v>115.72</v>
      </c>
      <c r="L829" s="200">
        <f>1-M829/J829</f>
        <v>0.90019011406844107</v>
      </c>
      <c r="M829" s="141">
        <f>ROUND(J829/10,2)</f>
        <v>1.05</v>
      </c>
      <c r="N829" s="141">
        <f>ROUND(M829*I829,2)</f>
        <v>11.55</v>
      </c>
      <c r="O829" s="140" t="s">
        <v>194</v>
      </c>
      <c r="P829" s="185">
        <v>1</v>
      </c>
      <c r="Q829" s="260">
        <f t="shared" si="77"/>
        <v>8.08</v>
      </c>
      <c r="R829" s="247">
        <v>8.5</v>
      </c>
      <c r="S829" s="243">
        <v>0</v>
      </c>
      <c r="T829">
        <v>10.52</v>
      </c>
    </row>
    <row r="830" spans="1:20" ht="79.5" thickBot="1" x14ac:dyDescent="0.3">
      <c r="A830" s="137">
        <v>812</v>
      </c>
      <c r="B830" s="185" t="s">
        <v>930</v>
      </c>
      <c r="C830" s="185" t="s">
        <v>122</v>
      </c>
      <c r="D830" s="185" t="s">
        <v>482</v>
      </c>
      <c r="E830" s="185" t="s">
        <v>482</v>
      </c>
      <c r="F830" s="185">
        <v>6402190000</v>
      </c>
      <c r="G830" s="185" t="s">
        <v>137</v>
      </c>
      <c r="H830" s="185" t="s">
        <v>92</v>
      </c>
      <c r="I830" s="185">
        <v>3</v>
      </c>
      <c r="J830" s="141">
        <f>T830</f>
        <v>10.52</v>
      </c>
      <c r="K830" s="141">
        <f t="shared" si="73"/>
        <v>31.56</v>
      </c>
      <c r="L830" s="200">
        <f t="shared" si="74"/>
        <v>0.90019011406844107</v>
      </c>
      <c r="M830" s="141">
        <f t="shared" si="75"/>
        <v>1.05</v>
      </c>
      <c r="N830" s="141">
        <f t="shared" si="76"/>
        <v>3.15</v>
      </c>
      <c r="O830" s="140" t="s">
        <v>194</v>
      </c>
      <c r="P830" s="185" t="s">
        <v>108</v>
      </c>
      <c r="Q830" s="260">
        <f t="shared" si="77"/>
        <v>1.9</v>
      </c>
      <c r="R830" s="247">
        <v>2</v>
      </c>
      <c r="S830" s="242">
        <v>0</v>
      </c>
      <c r="T830">
        <v>10.52</v>
      </c>
    </row>
    <row r="831" spans="1:20" ht="48" thickBot="1" x14ac:dyDescent="0.3">
      <c r="A831" s="137">
        <v>813</v>
      </c>
      <c r="B831" s="185" t="s">
        <v>931</v>
      </c>
      <c r="C831" s="185" t="s">
        <v>122</v>
      </c>
      <c r="D831" s="185" t="s">
        <v>483</v>
      </c>
      <c r="E831" s="185" t="s">
        <v>483</v>
      </c>
      <c r="F831" s="185">
        <v>6402995000</v>
      </c>
      <c r="G831" s="185" t="s">
        <v>132</v>
      </c>
      <c r="H831" s="185" t="s">
        <v>92</v>
      </c>
      <c r="I831" s="185">
        <v>56</v>
      </c>
      <c r="J831" s="141">
        <f t="shared" si="79"/>
        <v>5.09</v>
      </c>
      <c r="K831" s="141">
        <f t="shared" si="73"/>
        <v>285.04000000000002</v>
      </c>
      <c r="L831" s="200">
        <f t="shared" si="74"/>
        <v>0.89980353634577603</v>
      </c>
      <c r="M831" s="141">
        <f t="shared" si="75"/>
        <v>0.51</v>
      </c>
      <c r="N831" s="141">
        <f t="shared" si="76"/>
        <v>28.56</v>
      </c>
      <c r="O831" s="140" t="s">
        <v>194</v>
      </c>
      <c r="P831" s="185" t="s">
        <v>108</v>
      </c>
      <c r="Q831" s="260">
        <f t="shared" si="77"/>
        <v>28.5</v>
      </c>
      <c r="R831" s="247">
        <v>30</v>
      </c>
      <c r="S831" s="243">
        <v>10</v>
      </c>
      <c r="T831">
        <v>0</v>
      </c>
    </row>
    <row r="832" spans="1:20" ht="63.75" thickBot="1" x14ac:dyDescent="0.3">
      <c r="A832" s="137">
        <v>814</v>
      </c>
      <c r="B832" s="185" t="s">
        <v>932</v>
      </c>
      <c r="C832" s="185" t="s">
        <v>122</v>
      </c>
      <c r="D832" s="185" t="s">
        <v>484</v>
      </c>
      <c r="E832" s="185" t="s">
        <v>484</v>
      </c>
      <c r="F832" s="185">
        <v>6403919800</v>
      </c>
      <c r="G832" s="185" t="s">
        <v>132</v>
      </c>
      <c r="H832" s="185" t="s">
        <v>92</v>
      </c>
      <c r="I832" s="185">
        <v>3</v>
      </c>
      <c r="J832" s="141">
        <f t="shared" ref="J832:J837" si="80">T832</f>
        <v>30.02</v>
      </c>
      <c r="K832" s="141">
        <f t="shared" si="73"/>
        <v>90.06</v>
      </c>
      <c r="L832" s="200">
        <f t="shared" si="74"/>
        <v>0.90006662225183209</v>
      </c>
      <c r="M832" s="141">
        <f t="shared" si="75"/>
        <v>3</v>
      </c>
      <c r="N832" s="141">
        <f t="shared" si="76"/>
        <v>9</v>
      </c>
      <c r="O832" s="140" t="s">
        <v>194</v>
      </c>
      <c r="P832" s="185" t="s">
        <v>108</v>
      </c>
      <c r="Q832" s="260">
        <f t="shared" si="77"/>
        <v>1.43</v>
      </c>
      <c r="R832" s="247">
        <v>1.5</v>
      </c>
      <c r="S832" s="242">
        <v>0</v>
      </c>
      <c r="T832">
        <v>30.02</v>
      </c>
    </row>
    <row r="833" spans="1:20" ht="63.75" thickBot="1" x14ac:dyDescent="0.3">
      <c r="A833" s="137">
        <v>815</v>
      </c>
      <c r="B833" s="185" t="s">
        <v>932</v>
      </c>
      <c r="C833" s="185" t="s">
        <v>122</v>
      </c>
      <c r="D833" s="185" t="s">
        <v>438</v>
      </c>
      <c r="E833" s="185" t="s">
        <v>438</v>
      </c>
      <c r="F833" s="185">
        <v>6403919800</v>
      </c>
      <c r="G833" s="185" t="s">
        <v>132</v>
      </c>
      <c r="H833" s="185" t="s">
        <v>92</v>
      </c>
      <c r="I833" s="185">
        <v>12</v>
      </c>
      <c r="J833" s="141">
        <f t="shared" si="80"/>
        <v>30.02</v>
      </c>
      <c r="K833" s="141">
        <f t="shared" si="73"/>
        <v>360.24</v>
      </c>
      <c r="L833" s="200">
        <f t="shared" si="74"/>
        <v>0.90006662225183209</v>
      </c>
      <c r="M833" s="141">
        <f t="shared" si="75"/>
        <v>3</v>
      </c>
      <c r="N833" s="141">
        <f t="shared" si="76"/>
        <v>36</v>
      </c>
      <c r="O833" s="140" t="s">
        <v>194</v>
      </c>
      <c r="P833" s="185">
        <v>1</v>
      </c>
      <c r="Q833" s="260">
        <f t="shared" si="77"/>
        <v>9.0299999999999994</v>
      </c>
      <c r="R833" s="247">
        <v>9.5</v>
      </c>
      <c r="S833" s="243">
        <v>0</v>
      </c>
      <c r="T833">
        <v>30.02</v>
      </c>
    </row>
    <row r="834" spans="1:20" ht="63.75" thickBot="1" x14ac:dyDescent="0.3">
      <c r="A834" s="137">
        <v>816</v>
      </c>
      <c r="B834" s="185" t="s">
        <v>932</v>
      </c>
      <c r="C834" s="185" t="s">
        <v>122</v>
      </c>
      <c r="D834" s="185" t="s">
        <v>481</v>
      </c>
      <c r="E834" s="185" t="s">
        <v>481</v>
      </c>
      <c r="F834" s="185">
        <v>6403919800</v>
      </c>
      <c r="G834" s="185" t="s">
        <v>132</v>
      </c>
      <c r="H834" s="185" t="s">
        <v>92</v>
      </c>
      <c r="I834" s="185">
        <v>15</v>
      </c>
      <c r="J834" s="141">
        <f t="shared" si="80"/>
        <v>30.02</v>
      </c>
      <c r="K834" s="141">
        <f t="shared" si="73"/>
        <v>450.3</v>
      </c>
      <c r="L834" s="200">
        <f t="shared" si="74"/>
        <v>0.90006662225183209</v>
      </c>
      <c r="M834" s="141">
        <f t="shared" si="75"/>
        <v>3</v>
      </c>
      <c r="N834" s="141">
        <f t="shared" si="76"/>
        <v>45</v>
      </c>
      <c r="O834" s="140" t="s">
        <v>194</v>
      </c>
      <c r="P834" s="185">
        <v>1</v>
      </c>
      <c r="Q834" s="260">
        <f t="shared" si="77"/>
        <v>10.549999999999999</v>
      </c>
      <c r="R834" s="247">
        <v>11.1</v>
      </c>
      <c r="S834" s="242">
        <v>0</v>
      </c>
      <c r="T834">
        <v>30.02</v>
      </c>
    </row>
    <row r="835" spans="1:20" ht="63.75" thickBot="1" x14ac:dyDescent="0.3">
      <c r="A835" s="137">
        <v>817</v>
      </c>
      <c r="B835" s="185" t="s">
        <v>933</v>
      </c>
      <c r="C835" s="185" t="s">
        <v>122</v>
      </c>
      <c r="D835" s="185" t="s">
        <v>154</v>
      </c>
      <c r="E835" s="185" t="s">
        <v>154</v>
      </c>
      <c r="F835" s="185">
        <v>6403999800</v>
      </c>
      <c r="G835" s="185" t="s">
        <v>132</v>
      </c>
      <c r="H835" s="185" t="s">
        <v>92</v>
      </c>
      <c r="I835" s="185">
        <v>10</v>
      </c>
      <c r="J835" s="141">
        <f t="shared" si="80"/>
        <v>30.02</v>
      </c>
      <c r="K835" s="141">
        <f t="shared" si="73"/>
        <v>300.2</v>
      </c>
      <c r="L835" s="200">
        <f t="shared" si="74"/>
        <v>0.90006662225183209</v>
      </c>
      <c r="M835" s="141">
        <f t="shared" si="75"/>
        <v>3</v>
      </c>
      <c r="N835" s="141">
        <f t="shared" si="76"/>
        <v>30</v>
      </c>
      <c r="O835" s="140" t="s">
        <v>194</v>
      </c>
      <c r="P835" s="185" t="s">
        <v>108</v>
      </c>
      <c r="Q835" s="260">
        <f t="shared" si="77"/>
        <v>2.85</v>
      </c>
      <c r="R835" s="247">
        <v>3</v>
      </c>
      <c r="S835" s="243">
        <v>0</v>
      </c>
      <c r="T835">
        <v>30.02</v>
      </c>
    </row>
    <row r="836" spans="1:20" ht="63.75" thickBot="1" x14ac:dyDescent="0.3">
      <c r="A836" s="137">
        <v>818</v>
      </c>
      <c r="B836" s="185" t="s">
        <v>933</v>
      </c>
      <c r="C836" s="185" t="s">
        <v>122</v>
      </c>
      <c r="D836" s="185" t="s">
        <v>140</v>
      </c>
      <c r="E836" s="185" t="s">
        <v>140</v>
      </c>
      <c r="F836" s="185">
        <v>6403999800</v>
      </c>
      <c r="G836" s="185" t="s">
        <v>132</v>
      </c>
      <c r="H836" s="185" t="s">
        <v>92</v>
      </c>
      <c r="I836" s="185">
        <v>12</v>
      </c>
      <c r="J836" s="141">
        <f t="shared" si="80"/>
        <v>30.02</v>
      </c>
      <c r="K836" s="141">
        <f t="shared" si="73"/>
        <v>360.24</v>
      </c>
      <c r="L836" s="200">
        <f t="shared" si="74"/>
        <v>0.90006662225183209</v>
      </c>
      <c r="M836" s="141">
        <f t="shared" si="75"/>
        <v>3</v>
      </c>
      <c r="N836" s="141">
        <f t="shared" si="76"/>
        <v>36</v>
      </c>
      <c r="O836" s="140" t="s">
        <v>194</v>
      </c>
      <c r="P836" s="185" t="s">
        <v>108</v>
      </c>
      <c r="Q836" s="260">
        <f t="shared" si="77"/>
        <v>3.8</v>
      </c>
      <c r="R836" s="247">
        <v>4</v>
      </c>
      <c r="S836" s="242">
        <v>0</v>
      </c>
      <c r="T836">
        <v>30.02</v>
      </c>
    </row>
    <row r="837" spans="1:20" ht="63.75" thickBot="1" x14ac:dyDescent="0.3">
      <c r="A837" s="137">
        <v>819</v>
      </c>
      <c r="B837" s="185" t="s">
        <v>933</v>
      </c>
      <c r="C837" s="185" t="s">
        <v>122</v>
      </c>
      <c r="D837" s="185" t="s">
        <v>140</v>
      </c>
      <c r="E837" s="185" t="s">
        <v>140</v>
      </c>
      <c r="F837" s="185">
        <v>6403999800</v>
      </c>
      <c r="G837" s="185" t="s">
        <v>131</v>
      </c>
      <c r="H837" s="185" t="s">
        <v>92</v>
      </c>
      <c r="I837" s="185">
        <v>5</v>
      </c>
      <c r="J837" s="141">
        <f t="shared" si="80"/>
        <v>30.02</v>
      </c>
      <c r="K837" s="141">
        <f t="shared" si="73"/>
        <v>150.1</v>
      </c>
      <c r="L837" s="200">
        <f t="shared" si="74"/>
        <v>0.90006662225183209</v>
      </c>
      <c r="M837" s="141">
        <f t="shared" si="75"/>
        <v>3</v>
      </c>
      <c r="N837" s="141">
        <f t="shared" si="76"/>
        <v>15</v>
      </c>
      <c r="O837" s="140" t="s">
        <v>194</v>
      </c>
      <c r="P837" s="185" t="s">
        <v>108</v>
      </c>
      <c r="Q837" s="260">
        <f t="shared" si="77"/>
        <v>3.8</v>
      </c>
      <c r="R837" s="247">
        <v>4</v>
      </c>
      <c r="S837" s="243">
        <v>0</v>
      </c>
      <c r="T837">
        <v>30.02</v>
      </c>
    </row>
    <row r="838" spans="1:20" ht="63.75" thickBot="1" x14ac:dyDescent="0.3">
      <c r="A838" s="137">
        <v>820</v>
      </c>
      <c r="B838" s="185" t="s">
        <v>933</v>
      </c>
      <c r="C838" s="185" t="s">
        <v>122</v>
      </c>
      <c r="D838" s="185" t="s">
        <v>138</v>
      </c>
      <c r="E838" s="185" t="s">
        <v>138</v>
      </c>
      <c r="F838" s="185">
        <v>6403999800</v>
      </c>
      <c r="G838" s="185" t="s">
        <v>137</v>
      </c>
      <c r="H838" s="185" t="s">
        <v>92</v>
      </c>
      <c r="I838" s="185">
        <v>6</v>
      </c>
      <c r="J838" s="141">
        <f t="shared" si="79"/>
        <v>1.75</v>
      </c>
      <c r="K838" s="141">
        <f t="shared" si="73"/>
        <v>10.5</v>
      </c>
      <c r="L838" s="200">
        <f t="shared" si="74"/>
        <v>0.89714285714285713</v>
      </c>
      <c r="M838" s="141">
        <f t="shared" si="75"/>
        <v>0.18</v>
      </c>
      <c r="N838" s="141">
        <f t="shared" si="76"/>
        <v>1.08</v>
      </c>
      <c r="O838" s="140" t="s">
        <v>194</v>
      </c>
      <c r="P838" s="185" t="s">
        <v>108</v>
      </c>
      <c r="Q838" s="260">
        <f t="shared" si="77"/>
        <v>1.9</v>
      </c>
      <c r="R838" s="247">
        <v>2</v>
      </c>
      <c r="S838" s="242">
        <v>5.5</v>
      </c>
      <c r="T838">
        <v>0</v>
      </c>
    </row>
    <row r="839" spans="1:20" ht="63.75" thickBot="1" x14ac:dyDescent="0.3">
      <c r="A839" s="137">
        <v>821</v>
      </c>
      <c r="B839" s="185" t="s">
        <v>933</v>
      </c>
      <c r="C839" s="185" t="s">
        <v>122</v>
      </c>
      <c r="D839" s="185" t="s">
        <v>155</v>
      </c>
      <c r="E839" s="185" t="s">
        <v>155</v>
      </c>
      <c r="F839" s="185">
        <v>6403999800</v>
      </c>
      <c r="G839" s="185" t="s">
        <v>137</v>
      </c>
      <c r="H839" s="185" t="s">
        <v>92</v>
      </c>
      <c r="I839" s="185">
        <v>4</v>
      </c>
      <c r="J839" s="141">
        <f t="shared" si="79"/>
        <v>3.92</v>
      </c>
      <c r="K839" s="141">
        <f t="shared" si="73"/>
        <v>15.68</v>
      </c>
      <c r="L839" s="200">
        <f t="shared" si="74"/>
        <v>0.90051020408163263</v>
      </c>
      <c r="M839" s="141">
        <f t="shared" si="75"/>
        <v>0.39</v>
      </c>
      <c r="N839" s="141">
        <f t="shared" si="76"/>
        <v>1.56</v>
      </c>
      <c r="O839" s="140" t="s">
        <v>194</v>
      </c>
      <c r="P839" s="185" t="s">
        <v>108</v>
      </c>
      <c r="Q839" s="260">
        <f t="shared" si="77"/>
        <v>2.85</v>
      </c>
      <c r="R839" s="247">
        <v>3</v>
      </c>
      <c r="S839" s="243">
        <v>5.5</v>
      </c>
      <c r="T839">
        <v>0</v>
      </c>
    </row>
    <row r="840" spans="1:20" ht="63.75" thickBot="1" x14ac:dyDescent="0.3">
      <c r="A840" s="137">
        <v>822</v>
      </c>
      <c r="B840" s="185" t="s">
        <v>933</v>
      </c>
      <c r="C840" s="185" t="s">
        <v>122</v>
      </c>
      <c r="D840" s="185" t="s">
        <v>136</v>
      </c>
      <c r="E840" s="185" t="s">
        <v>136</v>
      </c>
      <c r="F840" s="185">
        <v>6403999800</v>
      </c>
      <c r="G840" s="185" t="s">
        <v>137</v>
      </c>
      <c r="H840" s="185" t="s">
        <v>92</v>
      </c>
      <c r="I840" s="185">
        <v>3</v>
      </c>
      <c r="J840" s="141">
        <f t="shared" si="79"/>
        <v>3.4899999999999998</v>
      </c>
      <c r="K840" s="141">
        <f t="shared" si="73"/>
        <v>10.47</v>
      </c>
      <c r="L840" s="200">
        <f t="shared" si="74"/>
        <v>0.89971346704871058</v>
      </c>
      <c r="M840" s="141">
        <f t="shared" si="75"/>
        <v>0.35</v>
      </c>
      <c r="N840" s="141">
        <f t="shared" si="76"/>
        <v>1.05</v>
      </c>
      <c r="O840" s="140" t="s">
        <v>194</v>
      </c>
      <c r="P840" s="185" t="s">
        <v>108</v>
      </c>
      <c r="Q840" s="260">
        <f t="shared" si="77"/>
        <v>1.9</v>
      </c>
      <c r="R840" s="247">
        <v>2</v>
      </c>
      <c r="S840" s="242">
        <v>5.5</v>
      </c>
      <c r="T840">
        <v>0</v>
      </c>
    </row>
    <row r="841" spans="1:20" ht="63.75" thickBot="1" x14ac:dyDescent="0.3">
      <c r="A841" s="137">
        <v>823</v>
      </c>
      <c r="B841" s="185" t="s">
        <v>934</v>
      </c>
      <c r="C841" s="185" t="s">
        <v>122</v>
      </c>
      <c r="D841" s="185" t="s">
        <v>155</v>
      </c>
      <c r="E841" s="185" t="s">
        <v>155</v>
      </c>
      <c r="F841" s="185">
        <v>6403999800</v>
      </c>
      <c r="G841" s="185" t="s">
        <v>131</v>
      </c>
      <c r="H841" s="185" t="s">
        <v>92</v>
      </c>
      <c r="I841" s="185">
        <v>6</v>
      </c>
      <c r="J841" s="141">
        <f>T841</f>
        <v>30.02</v>
      </c>
      <c r="K841" s="141">
        <f t="shared" si="73"/>
        <v>180.12</v>
      </c>
      <c r="L841" s="200">
        <f t="shared" si="74"/>
        <v>0.90006662225183209</v>
      </c>
      <c r="M841" s="141">
        <f t="shared" si="75"/>
        <v>3</v>
      </c>
      <c r="N841" s="141">
        <f t="shared" si="76"/>
        <v>18</v>
      </c>
      <c r="O841" s="140" t="s">
        <v>194</v>
      </c>
      <c r="P841" s="185" t="s">
        <v>108</v>
      </c>
      <c r="Q841" s="260">
        <f t="shared" si="77"/>
        <v>5.7</v>
      </c>
      <c r="R841" s="247">
        <v>6</v>
      </c>
      <c r="S841" s="243">
        <v>0</v>
      </c>
      <c r="T841">
        <v>30.02</v>
      </c>
    </row>
    <row r="842" spans="1:20" ht="63.75" thickBot="1" x14ac:dyDescent="0.3">
      <c r="A842" s="137">
        <v>824</v>
      </c>
      <c r="B842" s="185" t="s">
        <v>933</v>
      </c>
      <c r="C842" s="185" t="s">
        <v>122</v>
      </c>
      <c r="D842" s="185" t="s">
        <v>155</v>
      </c>
      <c r="E842" s="185" t="s">
        <v>155</v>
      </c>
      <c r="F842" s="185">
        <v>6403999800</v>
      </c>
      <c r="G842" s="185" t="s">
        <v>132</v>
      </c>
      <c r="H842" s="185" t="s">
        <v>92</v>
      </c>
      <c r="I842" s="185">
        <v>5</v>
      </c>
      <c r="J842" s="141">
        <f>T842</f>
        <v>30.02</v>
      </c>
      <c r="K842" s="141">
        <f t="shared" si="73"/>
        <v>150.1</v>
      </c>
      <c r="L842" s="200">
        <f t="shared" si="74"/>
        <v>0.90006662225183209</v>
      </c>
      <c r="M842" s="141">
        <f t="shared" si="75"/>
        <v>3</v>
      </c>
      <c r="N842" s="141">
        <f t="shared" si="76"/>
        <v>15</v>
      </c>
      <c r="O842" s="140" t="s">
        <v>194</v>
      </c>
      <c r="P842" s="185" t="s">
        <v>108</v>
      </c>
      <c r="Q842" s="260">
        <f t="shared" si="77"/>
        <v>2.85</v>
      </c>
      <c r="R842" s="247">
        <v>3</v>
      </c>
      <c r="S842" s="242">
        <v>0</v>
      </c>
      <c r="T842">
        <v>30.02</v>
      </c>
    </row>
    <row r="843" spans="1:20" ht="63.75" thickBot="1" x14ac:dyDescent="0.3">
      <c r="A843" s="137">
        <v>825</v>
      </c>
      <c r="B843" s="185" t="s">
        <v>934</v>
      </c>
      <c r="C843" s="185" t="s">
        <v>122</v>
      </c>
      <c r="D843" s="185" t="s">
        <v>155</v>
      </c>
      <c r="E843" s="185" t="s">
        <v>155</v>
      </c>
      <c r="F843" s="185">
        <v>6403999800</v>
      </c>
      <c r="G843" s="185" t="s">
        <v>131</v>
      </c>
      <c r="H843" s="185" t="s">
        <v>92</v>
      </c>
      <c r="I843" s="185">
        <v>3</v>
      </c>
      <c r="J843" s="141">
        <f>T843</f>
        <v>30.02</v>
      </c>
      <c r="K843" s="141">
        <f t="shared" si="73"/>
        <v>90.06</v>
      </c>
      <c r="L843" s="200">
        <f t="shared" si="74"/>
        <v>0.90006662225183209</v>
      </c>
      <c r="M843" s="141">
        <f t="shared" si="75"/>
        <v>3</v>
      </c>
      <c r="N843" s="141">
        <f t="shared" si="76"/>
        <v>9</v>
      </c>
      <c r="O843" s="140" t="s">
        <v>194</v>
      </c>
      <c r="P843" s="185" t="s">
        <v>108</v>
      </c>
      <c r="Q843" s="260">
        <f t="shared" si="77"/>
        <v>2.85</v>
      </c>
      <c r="R843" s="247">
        <v>3</v>
      </c>
      <c r="S843" s="243">
        <v>0</v>
      </c>
      <c r="T843">
        <v>30.02</v>
      </c>
    </row>
    <row r="844" spans="1:20" ht="95.25" thickBot="1" x14ac:dyDescent="0.3">
      <c r="A844" s="137">
        <v>826</v>
      </c>
      <c r="B844" s="255" t="s">
        <v>964</v>
      </c>
      <c r="C844" s="171" t="s">
        <v>122</v>
      </c>
      <c r="D844" s="255" t="s">
        <v>965</v>
      </c>
      <c r="E844" s="255" t="s">
        <v>966</v>
      </c>
      <c r="F844" s="255">
        <v>6110209900</v>
      </c>
      <c r="G844" s="171" t="s">
        <v>131</v>
      </c>
      <c r="H844" s="171" t="s">
        <v>92</v>
      </c>
      <c r="I844" s="255">
        <v>25</v>
      </c>
      <c r="J844" s="129">
        <f t="shared" ref="J844:J884" si="81">ROUNDUP(S844*Q844/I844,2)</f>
        <v>6.01</v>
      </c>
      <c r="K844" s="129">
        <f t="shared" si="73"/>
        <v>150.25</v>
      </c>
      <c r="L844" s="201">
        <f t="shared" si="74"/>
        <v>0.90016638935108151</v>
      </c>
      <c r="M844" s="129">
        <f t="shared" si="75"/>
        <v>0.6</v>
      </c>
      <c r="N844" s="129">
        <f t="shared" si="76"/>
        <v>15</v>
      </c>
      <c r="O844" s="128" t="s">
        <v>194</v>
      </c>
      <c r="P844" s="255">
        <v>1</v>
      </c>
      <c r="Q844" s="258">
        <f t="shared" si="77"/>
        <v>7.89</v>
      </c>
      <c r="R844" s="259">
        <v>8.3000000000000007</v>
      </c>
      <c r="S844" s="249">
        <v>19.02</v>
      </c>
      <c r="T844" s="1">
        <v>30556</v>
      </c>
    </row>
    <row r="845" spans="1:20" ht="95.25" thickBot="1" x14ac:dyDescent="0.3">
      <c r="A845" s="137">
        <v>827</v>
      </c>
      <c r="B845" s="257" t="s">
        <v>967</v>
      </c>
      <c r="C845" s="185" t="s">
        <v>122</v>
      </c>
      <c r="D845" s="256" t="s">
        <v>968</v>
      </c>
      <c r="E845" s="255" t="s">
        <v>966</v>
      </c>
      <c r="F845" s="256">
        <v>6110309900</v>
      </c>
      <c r="G845" s="185" t="s">
        <v>131</v>
      </c>
      <c r="H845" s="185" t="s">
        <v>92</v>
      </c>
      <c r="I845" s="256">
        <v>295</v>
      </c>
      <c r="J845" s="141">
        <f t="shared" si="81"/>
        <v>3.11</v>
      </c>
      <c r="K845" s="141">
        <f t="shared" si="73"/>
        <v>917.45</v>
      </c>
      <c r="L845" s="200">
        <f t="shared" si="74"/>
        <v>0.90032154340836013</v>
      </c>
      <c r="M845" s="141">
        <f t="shared" si="75"/>
        <v>0.31</v>
      </c>
      <c r="N845" s="141">
        <f t="shared" si="76"/>
        <v>91.45</v>
      </c>
      <c r="O845" s="140" t="s">
        <v>194</v>
      </c>
      <c r="P845" s="256">
        <v>1</v>
      </c>
      <c r="Q845" s="260">
        <f t="shared" si="77"/>
        <v>35.15</v>
      </c>
      <c r="R845" s="261">
        <v>37</v>
      </c>
      <c r="S845" s="249">
        <v>26.02</v>
      </c>
      <c r="T845" s="1">
        <v>30556</v>
      </c>
    </row>
    <row r="846" spans="1:20" ht="111" thickBot="1" x14ac:dyDescent="0.3">
      <c r="A846" s="137">
        <v>828</v>
      </c>
      <c r="B846" s="257" t="s">
        <v>969</v>
      </c>
      <c r="C846" s="185" t="s">
        <v>122</v>
      </c>
      <c r="D846" s="256" t="s">
        <v>968</v>
      </c>
      <c r="E846" s="255" t="s">
        <v>966</v>
      </c>
      <c r="F846" s="256">
        <v>6110209900</v>
      </c>
      <c r="G846" s="185" t="s">
        <v>131</v>
      </c>
      <c r="H846" s="185" t="s">
        <v>92</v>
      </c>
      <c r="I846" s="256">
        <v>198</v>
      </c>
      <c r="J846" s="141">
        <f t="shared" si="81"/>
        <v>3.7699999999999996</v>
      </c>
      <c r="K846" s="141">
        <f t="shared" si="73"/>
        <v>746.46</v>
      </c>
      <c r="L846" s="200">
        <f t="shared" si="74"/>
        <v>0.89920424403183019</v>
      </c>
      <c r="M846" s="141">
        <f t="shared" si="75"/>
        <v>0.38</v>
      </c>
      <c r="N846" s="141">
        <f t="shared" si="76"/>
        <v>75.239999999999995</v>
      </c>
      <c r="O846" s="140" t="s">
        <v>194</v>
      </c>
      <c r="P846" s="256">
        <v>1</v>
      </c>
      <c r="Q846" s="260">
        <f t="shared" si="77"/>
        <v>39.239999999999995</v>
      </c>
      <c r="R846" s="261">
        <v>41.3</v>
      </c>
      <c r="S846" s="249">
        <v>19.02</v>
      </c>
      <c r="T846" s="1">
        <v>30556</v>
      </c>
    </row>
    <row r="847" spans="1:20" ht="95.25" thickBot="1" x14ac:dyDescent="0.3">
      <c r="A847" s="137">
        <v>829</v>
      </c>
      <c r="B847" s="257" t="s">
        <v>964</v>
      </c>
      <c r="C847" s="185" t="s">
        <v>122</v>
      </c>
      <c r="D847" s="256" t="s">
        <v>968</v>
      </c>
      <c r="E847" s="255" t="s">
        <v>966</v>
      </c>
      <c r="F847" s="256">
        <v>6110209900</v>
      </c>
      <c r="G847" s="185" t="s">
        <v>131</v>
      </c>
      <c r="H847" s="185" t="s">
        <v>92</v>
      </c>
      <c r="I847" s="256">
        <v>260</v>
      </c>
      <c r="J847" s="141">
        <f t="shared" si="81"/>
        <v>2.4099999999999997</v>
      </c>
      <c r="K847" s="141">
        <f t="shared" si="73"/>
        <v>626.6</v>
      </c>
      <c r="L847" s="200">
        <f t="shared" si="74"/>
        <v>0.90041493775933612</v>
      </c>
      <c r="M847" s="141">
        <f t="shared" si="75"/>
        <v>0.24</v>
      </c>
      <c r="N847" s="141">
        <f t="shared" si="76"/>
        <v>62.4</v>
      </c>
      <c r="O847" s="140" t="s">
        <v>194</v>
      </c>
      <c r="P847" s="256">
        <v>1</v>
      </c>
      <c r="Q847" s="260">
        <f t="shared" si="77"/>
        <v>32.869999999999997</v>
      </c>
      <c r="R847" s="261">
        <v>34.6</v>
      </c>
      <c r="S847" s="249">
        <v>19.02</v>
      </c>
      <c r="T847" s="1">
        <v>30556</v>
      </c>
    </row>
    <row r="848" spans="1:20" ht="111" thickBot="1" x14ac:dyDescent="0.3">
      <c r="A848" s="137">
        <v>830</v>
      </c>
      <c r="B848" s="257" t="s">
        <v>969</v>
      </c>
      <c r="C848" s="185" t="s">
        <v>122</v>
      </c>
      <c r="D848" s="256" t="s">
        <v>968</v>
      </c>
      <c r="E848" s="255" t="s">
        <v>966</v>
      </c>
      <c r="F848" s="256">
        <v>6110209900</v>
      </c>
      <c r="G848" s="185" t="s">
        <v>131</v>
      </c>
      <c r="H848" s="185" t="s">
        <v>92</v>
      </c>
      <c r="I848" s="256">
        <v>245</v>
      </c>
      <c r="J848" s="141">
        <f t="shared" si="81"/>
        <v>2.73</v>
      </c>
      <c r="K848" s="141">
        <f t="shared" si="73"/>
        <v>668.85</v>
      </c>
      <c r="L848" s="200">
        <f t="shared" si="74"/>
        <v>0.90109890109890112</v>
      </c>
      <c r="M848" s="141">
        <f t="shared" si="75"/>
        <v>0.27</v>
      </c>
      <c r="N848" s="141">
        <f t="shared" si="76"/>
        <v>66.150000000000006</v>
      </c>
      <c r="O848" s="140" t="s">
        <v>194</v>
      </c>
      <c r="P848" s="256">
        <v>1</v>
      </c>
      <c r="Q848" s="260">
        <f t="shared" si="77"/>
        <v>35.15</v>
      </c>
      <c r="R848" s="261">
        <v>37</v>
      </c>
      <c r="S848" s="249">
        <v>19.02</v>
      </c>
      <c r="T848" s="1">
        <v>30556</v>
      </c>
    </row>
    <row r="849" spans="1:20" ht="95.25" thickBot="1" x14ac:dyDescent="0.3">
      <c r="A849" s="137">
        <v>831</v>
      </c>
      <c r="B849" s="257" t="s">
        <v>970</v>
      </c>
      <c r="C849" s="185" t="s">
        <v>122</v>
      </c>
      <c r="D849" s="255" t="s">
        <v>965</v>
      </c>
      <c r="E849" s="255" t="s">
        <v>966</v>
      </c>
      <c r="F849" s="262" t="s">
        <v>971</v>
      </c>
      <c r="G849" s="185" t="s">
        <v>131</v>
      </c>
      <c r="H849" s="185" t="s">
        <v>92</v>
      </c>
      <c r="I849" s="257">
        <v>40</v>
      </c>
      <c r="J849" s="141">
        <f t="shared" si="81"/>
        <v>10.39</v>
      </c>
      <c r="K849" s="141">
        <f t="shared" ref="K849:K884" si="82">ROUND(J849*I849,2)</f>
        <v>415.6</v>
      </c>
      <c r="L849" s="200">
        <f t="shared" si="74"/>
        <v>0.89990375360923969</v>
      </c>
      <c r="M849" s="141">
        <f t="shared" si="75"/>
        <v>1.04</v>
      </c>
      <c r="N849" s="141">
        <f t="shared" si="76"/>
        <v>41.6</v>
      </c>
      <c r="O849" s="140" t="s">
        <v>194</v>
      </c>
      <c r="P849" s="257">
        <v>1</v>
      </c>
      <c r="Q849" s="260">
        <f t="shared" si="77"/>
        <v>21.85</v>
      </c>
      <c r="R849" s="263">
        <v>23</v>
      </c>
      <c r="S849" s="249">
        <v>19.02</v>
      </c>
      <c r="T849" s="1">
        <v>30556</v>
      </c>
    </row>
    <row r="850" spans="1:20" ht="111" thickBot="1" x14ac:dyDescent="0.3">
      <c r="A850" s="137">
        <v>832</v>
      </c>
      <c r="B850" s="257" t="s">
        <v>972</v>
      </c>
      <c r="C850" s="185" t="s">
        <v>122</v>
      </c>
      <c r="D850" s="256" t="s">
        <v>973</v>
      </c>
      <c r="E850" s="255" t="s">
        <v>966</v>
      </c>
      <c r="F850" s="256">
        <v>6110309900</v>
      </c>
      <c r="G850" s="185" t="s">
        <v>131</v>
      </c>
      <c r="H850" s="185" t="s">
        <v>92</v>
      </c>
      <c r="I850" s="256">
        <v>96</v>
      </c>
      <c r="J850" s="141">
        <f t="shared" si="81"/>
        <v>8.84</v>
      </c>
      <c r="K850" s="141">
        <f t="shared" si="82"/>
        <v>848.64</v>
      </c>
      <c r="L850" s="200">
        <f t="shared" si="74"/>
        <v>0.90045248868778283</v>
      </c>
      <c r="M850" s="141">
        <f t="shared" si="75"/>
        <v>0.88</v>
      </c>
      <c r="N850" s="141">
        <f t="shared" si="76"/>
        <v>84.48</v>
      </c>
      <c r="O850" s="140" t="s">
        <v>194</v>
      </c>
      <c r="P850" s="256">
        <v>1</v>
      </c>
      <c r="Q850" s="260">
        <f t="shared" si="77"/>
        <v>32.589999999999996</v>
      </c>
      <c r="R850" s="261">
        <v>34.299999999999997</v>
      </c>
      <c r="S850" s="249">
        <v>26.02</v>
      </c>
      <c r="T850" s="1">
        <v>30556</v>
      </c>
    </row>
    <row r="851" spans="1:20" ht="95.25" thickBot="1" x14ac:dyDescent="0.3">
      <c r="A851" s="137">
        <v>833</v>
      </c>
      <c r="B851" s="257" t="s">
        <v>964</v>
      </c>
      <c r="C851" s="185" t="s">
        <v>122</v>
      </c>
      <c r="D851" s="255" t="s">
        <v>965</v>
      </c>
      <c r="E851" s="255" t="s">
        <v>966</v>
      </c>
      <c r="F851" s="256">
        <v>6110209900</v>
      </c>
      <c r="G851" s="185" t="s">
        <v>131</v>
      </c>
      <c r="H851" s="185" t="s">
        <v>92</v>
      </c>
      <c r="I851" s="256">
        <v>55</v>
      </c>
      <c r="J851" s="141">
        <f t="shared" si="81"/>
        <v>8.84</v>
      </c>
      <c r="K851" s="141">
        <f t="shared" si="82"/>
        <v>486.2</v>
      </c>
      <c r="L851" s="200">
        <f t="shared" si="74"/>
        <v>0.90045248868778283</v>
      </c>
      <c r="M851" s="141">
        <f t="shared" si="75"/>
        <v>0.88</v>
      </c>
      <c r="N851" s="141">
        <f t="shared" si="76"/>
        <v>48.4</v>
      </c>
      <c r="O851" s="140" t="s">
        <v>194</v>
      </c>
      <c r="P851" s="256">
        <v>1</v>
      </c>
      <c r="Q851" s="260">
        <f t="shared" si="77"/>
        <v>25.560000000000002</v>
      </c>
      <c r="R851" s="261">
        <v>26.9</v>
      </c>
      <c r="S851" s="249">
        <v>19.02</v>
      </c>
      <c r="T851" s="1">
        <v>30556</v>
      </c>
    </row>
    <row r="852" spans="1:20" ht="111" thickBot="1" x14ac:dyDescent="0.3">
      <c r="A852" s="137">
        <v>834</v>
      </c>
      <c r="B852" s="257" t="s">
        <v>974</v>
      </c>
      <c r="C852" s="185" t="s">
        <v>122</v>
      </c>
      <c r="D852" s="256" t="s">
        <v>973</v>
      </c>
      <c r="E852" s="255" t="s">
        <v>966</v>
      </c>
      <c r="F852" s="256">
        <v>6110209900</v>
      </c>
      <c r="G852" s="185" t="s">
        <v>131</v>
      </c>
      <c r="H852" s="185" t="s">
        <v>92</v>
      </c>
      <c r="I852" s="256">
        <v>90</v>
      </c>
      <c r="J852" s="141">
        <f t="shared" si="81"/>
        <v>7.2299999999999995</v>
      </c>
      <c r="K852" s="141">
        <f t="shared" si="82"/>
        <v>650.70000000000005</v>
      </c>
      <c r="L852" s="200">
        <f t="shared" si="74"/>
        <v>0.90041493775933612</v>
      </c>
      <c r="M852" s="141">
        <f t="shared" si="75"/>
        <v>0.72</v>
      </c>
      <c r="N852" s="141">
        <f t="shared" si="76"/>
        <v>64.8</v>
      </c>
      <c r="O852" s="140" t="s">
        <v>194</v>
      </c>
      <c r="P852" s="256">
        <v>1</v>
      </c>
      <c r="Q852" s="260">
        <f t="shared" si="77"/>
        <v>34.200000000000003</v>
      </c>
      <c r="R852" s="261">
        <v>36</v>
      </c>
      <c r="S852" s="249">
        <v>19.02</v>
      </c>
      <c r="T852" s="1">
        <v>30556</v>
      </c>
    </row>
    <row r="853" spans="1:20" ht="111" thickBot="1" x14ac:dyDescent="0.3">
      <c r="A853" s="137">
        <v>835</v>
      </c>
      <c r="B853" s="257" t="s">
        <v>972</v>
      </c>
      <c r="C853" s="185" t="s">
        <v>122</v>
      </c>
      <c r="D853" s="256" t="s">
        <v>973</v>
      </c>
      <c r="E853" s="255" t="s">
        <v>966</v>
      </c>
      <c r="F853" s="256">
        <v>6110309900</v>
      </c>
      <c r="G853" s="185" t="s">
        <v>131</v>
      </c>
      <c r="H853" s="185" t="s">
        <v>92</v>
      </c>
      <c r="I853" s="256">
        <v>102</v>
      </c>
      <c r="J853" s="141">
        <f t="shared" si="81"/>
        <v>9.4599999999999991</v>
      </c>
      <c r="K853" s="141">
        <f t="shared" si="82"/>
        <v>964.92</v>
      </c>
      <c r="L853" s="200">
        <f t="shared" si="74"/>
        <v>0.89957716701902746</v>
      </c>
      <c r="M853" s="141">
        <f t="shared" si="75"/>
        <v>0.95</v>
      </c>
      <c r="N853" s="141">
        <f t="shared" si="76"/>
        <v>96.9</v>
      </c>
      <c r="O853" s="140" t="s">
        <v>194</v>
      </c>
      <c r="P853" s="256">
        <v>1</v>
      </c>
      <c r="Q853" s="260">
        <f t="shared" si="77"/>
        <v>37.049999999999997</v>
      </c>
      <c r="R853" s="261">
        <v>39</v>
      </c>
      <c r="S853" s="249">
        <v>26.02</v>
      </c>
      <c r="T853" s="1">
        <v>30556</v>
      </c>
    </row>
    <row r="854" spans="1:20" ht="95.25" thickBot="1" x14ac:dyDescent="0.3">
      <c r="A854" s="137">
        <v>836</v>
      </c>
      <c r="B854" s="257" t="s">
        <v>964</v>
      </c>
      <c r="C854" s="185" t="s">
        <v>122</v>
      </c>
      <c r="D854" s="256" t="s">
        <v>975</v>
      </c>
      <c r="E854" s="255" t="s">
        <v>966</v>
      </c>
      <c r="F854" s="256">
        <v>6110209900</v>
      </c>
      <c r="G854" s="185" t="s">
        <v>131</v>
      </c>
      <c r="H854" s="185" t="s">
        <v>92</v>
      </c>
      <c r="I854" s="256">
        <v>75</v>
      </c>
      <c r="J854" s="141">
        <f t="shared" si="81"/>
        <v>7.14</v>
      </c>
      <c r="K854" s="141">
        <f t="shared" si="82"/>
        <v>535.5</v>
      </c>
      <c r="L854" s="200">
        <f t="shared" si="74"/>
        <v>0.90056022408963587</v>
      </c>
      <c r="M854" s="141">
        <f t="shared" si="75"/>
        <v>0.71</v>
      </c>
      <c r="N854" s="141">
        <f t="shared" si="76"/>
        <v>53.25</v>
      </c>
      <c r="O854" s="140" t="s">
        <v>194</v>
      </c>
      <c r="P854" s="256">
        <v>1</v>
      </c>
      <c r="Q854" s="260">
        <f t="shared" si="77"/>
        <v>28.12</v>
      </c>
      <c r="R854" s="261">
        <v>29.6</v>
      </c>
      <c r="S854" s="249">
        <v>19.02</v>
      </c>
      <c r="T854" s="1">
        <v>30556</v>
      </c>
    </row>
    <row r="855" spans="1:20" ht="111" thickBot="1" x14ac:dyDescent="0.3">
      <c r="A855" s="137">
        <v>837</v>
      </c>
      <c r="B855" s="257" t="s">
        <v>976</v>
      </c>
      <c r="C855" s="185" t="s">
        <v>122</v>
      </c>
      <c r="D855" s="256" t="s">
        <v>977</v>
      </c>
      <c r="E855" s="255" t="s">
        <v>966</v>
      </c>
      <c r="F855" s="256">
        <v>6110209900</v>
      </c>
      <c r="G855" s="185" t="s">
        <v>131</v>
      </c>
      <c r="H855" s="185" t="s">
        <v>92</v>
      </c>
      <c r="I855" s="256">
        <v>74</v>
      </c>
      <c r="J855" s="141">
        <f t="shared" si="81"/>
        <v>7.09</v>
      </c>
      <c r="K855" s="141">
        <f t="shared" si="82"/>
        <v>524.66</v>
      </c>
      <c r="L855" s="200">
        <f t="shared" si="74"/>
        <v>0.89985895627644574</v>
      </c>
      <c r="M855" s="141">
        <f t="shared" si="75"/>
        <v>0.71</v>
      </c>
      <c r="N855" s="141">
        <f t="shared" si="76"/>
        <v>52.54</v>
      </c>
      <c r="O855" s="140" t="s">
        <v>194</v>
      </c>
      <c r="P855" s="256">
        <v>1</v>
      </c>
      <c r="Q855" s="260">
        <f t="shared" si="77"/>
        <v>27.55</v>
      </c>
      <c r="R855" s="261">
        <v>29</v>
      </c>
      <c r="S855" s="249">
        <v>19.02</v>
      </c>
      <c r="T855" s="1">
        <v>30556</v>
      </c>
    </row>
    <row r="856" spans="1:20" ht="111" thickBot="1" x14ac:dyDescent="0.3">
      <c r="A856" s="137">
        <v>838</v>
      </c>
      <c r="B856" s="257" t="s">
        <v>976</v>
      </c>
      <c r="C856" s="185" t="s">
        <v>122</v>
      </c>
      <c r="D856" s="256" t="s">
        <v>978</v>
      </c>
      <c r="E856" s="255" t="s">
        <v>966</v>
      </c>
      <c r="F856" s="256">
        <v>6110209900</v>
      </c>
      <c r="G856" s="185" t="s">
        <v>131</v>
      </c>
      <c r="H856" s="185" t="s">
        <v>92</v>
      </c>
      <c r="I856" s="256">
        <v>60</v>
      </c>
      <c r="J856" s="141">
        <f t="shared" si="81"/>
        <v>6.63</v>
      </c>
      <c r="K856" s="141">
        <f t="shared" si="82"/>
        <v>397.8</v>
      </c>
      <c r="L856" s="200">
        <f t="shared" si="74"/>
        <v>0.90045248868778283</v>
      </c>
      <c r="M856" s="141">
        <f t="shared" si="75"/>
        <v>0.66</v>
      </c>
      <c r="N856" s="141">
        <f t="shared" si="76"/>
        <v>39.6</v>
      </c>
      <c r="O856" s="140" t="s">
        <v>194</v>
      </c>
      <c r="P856" s="256">
        <v>1</v>
      </c>
      <c r="Q856" s="260">
        <f t="shared" si="77"/>
        <v>20.9</v>
      </c>
      <c r="R856" s="261">
        <v>22</v>
      </c>
      <c r="S856" s="249">
        <v>19.02</v>
      </c>
      <c r="T856" s="1">
        <v>30556</v>
      </c>
    </row>
    <row r="857" spans="1:20" ht="95.25" thickBot="1" x14ac:dyDescent="0.3">
      <c r="A857" s="137">
        <v>839</v>
      </c>
      <c r="B857" s="257" t="s">
        <v>964</v>
      </c>
      <c r="C857" s="185" t="s">
        <v>122</v>
      </c>
      <c r="D857" s="257" t="s">
        <v>979</v>
      </c>
      <c r="E857" s="255" t="s">
        <v>966</v>
      </c>
      <c r="F857" s="256">
        <v>6110209900</v>
      </c>
      <c r="G857" s="185" t="s">
        <v>131</v>
      </c>
      <c r="H857" s="185" t="s">
        <v>92</v>
      </c>
      <c r="I857" s="257">
        <v>40</v>
      </c>
      <c r="J857" s="141">
        <f t="shared" si="81"/>
        <v>4.84</v>
      </c>
      <c r="K857" s="141">
        <f t="shared" si="82"/>
        <v>193.6</v>
      </c>
      <c r="L857" s="200">
        <f t="shared" si="74"/>
        <v>0.90082644628099173</v>
      </c>
      <c r="M857" s="141">
        <f t="shared" si="75"/>
        <v>0.48</v>
      </c>
      <c r="N857" s="141">
        <f t="shared" si="76"/>
        <v>19.2</v>
      </c>
      <c r="O857" s="140" t="s">
        <v>194</v>
      </c>
      <c r="P857" s="256" t="s">
        <v>108</v>
      </c>
      <c r="Q857" s="260">
        <f t="shared" si="77"/>
        <v>10.17</v>
      </c>
      <c r="R857" s="261">
        <v>10.7</v>
      </c>
      <c r="S857" s="249">
        <v>19.02</v>
      </c>
      <c r="T857" s="1">
        <v>30556</v>
      </c>
    </row>
    <row r="858" spans="1:20" ht="95.25" thickBot="1" x14ac:dyDescent="0.3">
      <c r="A858" s="137">
        <v>840</v>
      </c>
      <c r="B858" s="257" t="s">
        <v>964</v>
      </c>
      <c r="C858" s="185" t="s">
        <v>122</v>
      </c>
      <c r="D858" s="257" t="s">
        <v>979</v>
      </c>
      <c r="E858" s="255" t="s">
        <v>966</v>
      </c>
      <c r="F858" s="256">
        <v>6110209900</v>
      </c>
      <c r="G858" s="185" t="s">
        <v>131</v>
      </c>
      <c r="H858" s="185" t="s">
        <v>92</v>
      </c>
      <c r="I858" s="257">
        <v>65</v>
      </c>
      <c r="J858" s="141">
        <f t="shared" si="81"/>
        <v>5.01</v>
      </c>
      <c r="K858" s="141">
        <f t="shared" si="82"/>
        <v>325.64999999999998</v>
      </c>
      <c r="L858" s="200">
        <f t="shared" si="74"/>
        <v>0.90019960079840322</v>
      </c>
      <c r="M858" s="141">
        <f t="shared" si="75"/>
        <v>0.5</v>
      </c>
      <c r="N858" s="141">
        <f t="shared" si="76"/>
        <v>32.5</v>
      </c>
      <c r="O858" s="140" t="s">
        <v>194</v>
      </c>
      <c r="P858" s="256" t="s">
        <v>108</v>
      </c>
      <c r="Q858" s="260">
        <f t="shared" si="77"/>
        <v>17.100000000000001</v>
      </c>
      <c r="R858" s="261">
        <v>18</v>
      </c>
      <c r="S858" s="249">
        <v>19.02</v>
      </c>
      <c r="T858" s="1">
        <v>30556</v>
      </c>
    </row>
    <row r="859" spans="1:20" ht="95.25" thickBot="1" x14ac:dyDescent="0.3">
      <c r="A859" s="137">
        <v>841</v>
      </c>
      <c r="B859" s="257" t="s">
        <v>970</v>
      </c>
      <c r="C859" s="185" t="s">
        <v>122</v>
      </c>
      <c r="D859" s="256" t="s">
        <v>980</v>
      </c>
      <c r="E859" s="255" t="s">
        <v>966</v>
      </c>
      <c r="F859" s="256">
        <v>6110209900</v>
      </c>
      <c r="G859" s="185" t="s">
        <v>131</v>
      </c>
      <c r="H859" s="185" t="s">
        <v>92</v>
      </c>
      <c r="I859" s="256">
        <v>40</v>
      </c>
      <c r="J859" s="141">
        <f t="shared" si="81"/>
        <v>5.43</v>
      </c>
      <c r="K859" s="141">
        <f t="shared" si="82"/>
        <v>217.2</v>
      </c>
      <c r="L859" s="200">
        <f t="shared" si="74"/>
        <v>0.90055248618784534</v>
      </c>
      <c r="M859" s="141">
        <f t="shared" si="75"/>
        <v>0.54</v>
      </c>
      <c r="N859" s="141">
        <f t="shared" si="76"/>
        <v>21.6</v>
      </c>
      <c r="O859" s="140" t="s">
        <v>194</v>
      </c>
      <c r="P859" s="256" t="s">
        <v>108</v>
      </c>
      <c r="Q859" s="260">
        <f t="shared" si="77"/>
        <v>11.4</v>
      </c>
      <c r="R859" s="261">
        <v>12</v>
      </c>
      <c r="S859" s="249">
        <v>19.02</v>
      </c>
      <c r="T859" s="1">
        <v>30556</v>
      </c>
    </row>
    <row r="860" spans="1:20" ht="95.25" thickBot="1" x14ac:dyDescent="0.3">
      <c r="A860" s="137">
        <v>842</v>
      </c>
      <c r="B860" s="257" t="s">
        <v>964</v>
      </c>
      <c r="C860" s="185" t="s">
        <v>122</v>
      </c>
      <c r="D860" s="257" t="s">
        <v>149</v>
      </c>
      <c r="E860" s="255" t="s">
        <v>966</v>
      </c>
      <c r="F860" s="256">
        <v>6110209900</v>
      </c>
      <c r="G860" s="185" t="s">
        <v>131</v>
      </c>
      <c r="H860" s="185" t="s">
        <v>92</v>
      </c>
      <c r="I860" s="257">
        <v>40</v>
      </c>
      <c r="J860" s="141">
        <f t="shared" si="81"/>
        <v>5.43</v>
      </c>
      <c r="K860" s="141">
        <f t="shared" si="82"/>
        <v>217.2</v>
      </c>
      <c r="L860" s="200">
        <f t="shared" si="74"/>
        <v>0.90055248618784534</v>
      </c>
      <c r="M860" s="141">
        <f t="shared" si="75"/>
        <v>0.54</v>
      </c>
      <c r="N860" s="141">
        <f t="shared" si="76"/>
        <v>21.6</v>
      </c>
      <c r="O860" s="140" t="s">
        <v>194</v>
      </c>
      <c r="P860" s="256" t="s">
        <v>108</v>
      </c>
      <c r="Q860" s="260">
        <f t="shared" si="77"/>
        <v>11.4</v>
      </c>
      <c r="R860" s="261">
        <v>12</v>
      </c>
      <c r="S860" s="249">
        <v>19.02</v>
      </c>
      <c r="T860" s="1">
        <v>30556</v>
      </c>
    </row>
    <row r="861" spans="1:20" ht="95.25" thickBot="1" x14ac:dyDescent="0.3">
      <c r="A861" s="137">
        <v>843</v>
      </c>
      <c r="B861" s="257" t="s">
        <v>981</v>
      </c>
      <c r="C861" s="185" t="s">
        <v>122</v>
      </c>
      <c r="D861" s="257" t="s">
        <v>982</v>
      </c>
      <c r="E861" s="255" t="s">
        <v>966</v>
      </c>
      <c r="F861" s="256">
        <v>6110209900</v>
      </c>
      <c r="G861" s="185" t="s">
        <v>131</v>
      </c>
      <c r="H861" s="185" t="s">
        <v>92</v>
      </c>
      <c r="I861" s="257">
        <v>55</v>
      </c>
      <c r="J861" s="141">
        <f t="shared" si="81"/>
        <v>4.2799999999999994</v>
      </c>
      <c r="K861" s="141">
        <f t="shared" si="82"/>
        <v>235.4</v>
      </c>
      <c r="L861" s="200">
        <f t="shared" si="74"/>
        <v>0.89953271028037385</v>
      </c>
      <c r="M861" s="141">
        <f t="shared" si="75"/>
        <v>0.43</v>
      </c>
      <c r="N861" s="141">
        <f t="shared" si="76"/>
        <v>23.65</v>
      </c>
      <c r="O861" s="140" t="s">
        <v>194</v>
      </c>
      <c r="P861" s="256">
        <v>1</v>
      </c>
      <c r="Q861" s="260">
        <f t="shared" si="77"/>
        <v>12.35</v>
      </c>
      <c r="R861" s="261">
        <v>13</v>
      </c>
      <c r="S861" s="249">
        <v>19.02</v>
      </c>
      <c r="T861" s="1">
        <v>30556</v>
      </c>
    </row>
    <row r="862" spans="1:20" ht="79.5" thickBot="1" x14ac:dyDescent="0.3">
      <c r="A862" s="137">
        <v>844</v>
      </c>
      <c r="B862" s="257" t="s">
        <v>983</v>
      </c>
      <c r="C862" s="185" t="s">
        <v>122</v>
      </c>
      <c r="D862" s="256" t="s">
        <v>172</v>
      </c>
      <c r="E862" s="256" t="s">
        <v>172</v>
      </c>
      <c r="F862" s="262" t="s">
        <v>984</v>
      </c>
      <c r="G862" s="185" t="s">
        <v>131</v>
      </c>
      <c r="H862" s="185" t="s">
        <v>92</v>
      </c>
      <c r="I862" s="256">
        <v>40</v>
      </c>
      <c r="J862" s="141">
        <f t="shared" si="81"/>
        <v>9.94</v>
      </c>
      <c r="K862" s="141">
        <f t="shared" si="82"/>
        <v>397.6</v>
      </c>
      <c r="L862" s="200">
        <f t="shared" si="74"/>
        <v>0.90040241448692149</v>
      </c>
      <c r="M862" s="141">
        <f t="shared" si="75"/>
        <v>0.99</v>
      </c>
      <c r="N862" s="141">
        <f t="shared" si="76"/>
        <v>39.6</v>
      </c>
      <c r="O862" s="140" t="s">
        <v>194</v>
      </c>
      <c r="P862" s="256">
        <v>1</v>
      </c>
      <c r="Q862" s="260">
        <f t="shared" si="77"/>
        <v>20.9</v>
      </c>
      <c r="R862" s="261">
        <v>22</v>
      </c>
      <c r="S862" s="249">
        <v>19.02</v>
      </c>
      <c r="T862" s="1">
        <v>35406</v>
      </c>
    </row>
    <row r="863" spans="1:20" ht="79.5" thickBot="1" x14ac:dyDescent="0.3">
      <c r="A863" s="137">
        <v>845</v>
      </c>
      <c r="B863" s="257" t="s">
        <v>983</v>
      </c>
      <c r="C863" s="185" t="s">
        <v>122</v>
      </c>
      <c r="D863" s="257" t="s">
        <v>160</v>
      </c>
      <c r="E863" s="257" t="s">
        <v>160</v>
      </c>
      <c r="F863" s="262" t="s">
        <v>984</v>
      </c>
      <c r="G863" s="185" t="s">
        <v>131</v>
      </c>
      <c r="H863" s="185" t="s">
        <v>92</v>
      </c>
      <c r="I863" s="257">
        <v>100</v>
      </c>
      <c r="J863" s="141">
        <f t="shared" si="81"/>
        <v>7.02</v>
      </c>
      <c r="K863" s="141">
        <f t="shared" si="82"/>
        <v>702</v>
      </c>
      <c r="L863" s="200">
        <f t="shared" si="74"/>
        <v>0.90028490028490027</v>
      </c>
      <c r="M863" s="141">
        <f t="shared" si="75"/>
        <v>0.7</v>
      </c>
      <c r="N863" s="141">
        <f t="shared" si="76"/>
        <v>70</v>
      </c>
      <c r="O863" s="140" t="s">
        <v>194</v>
      </c>
      <c r="P863" s="257">
        <v>1</v>
      </c>
      <c r="Q863" s="260">
        <f t="shared" si="77"/>
        <v>36.86</v>
      </c>
      <c r="R863" s="263">
        <v>38.799999999999997</v>
      </c>
      <c r="S863" s="249">
        <v>19.02</v>
      </c>
      <c r="T863" s="1">
        <v>35406</v>
      </c>
    </row>
    <row r="864" spans="1:20" ht="79.5" thickBot="1" x14ac:dyDescent="0.3">
      <c r="A864" s="137">
        <v>846</v>
      </c>
      <c r="B864" s="257" t="s">
        <v>983</v>
      </c>
      <c r="C864" s="185" t="s">
        <v>122</v>
      </c>
      <c r="D864" s="256" t="s">
        <v>172</v>
      </c>
      <c r="E864" s="256" t="s">
        <v>172</v>
      </c>
      <c r="F864" s="262" t="s">
        <v>984</v>
      </c>
      <c r="G864" s="185" t="s">
        <v>131</v>
      </c>
      <c r="H864" s="185" t="s">
        <v>92</v>
      </c>
      <c r="I864" s="256">
        <v>50</v>
      </c>
      <c r="J864" s="141">
        <f t="shared" si="81"/>
        <v>9.83</v>
      </c>
      <c r="K864" s="141">
        <f t="shared" si="82"/>
        <v>491.5</v>
      </c>
      <c r="L864" s="200">
        <f t="shared" si="74"/>
        <v>0.90030518819938965</v>
      </c>
      <c r="M864" s="141">
        <f t="shared" si="75"/>
        <v>0.98</v>
      </c>
      <c r="N864" s="141">
        <f t="shared" si="76"/>
        <v>49</v>
      </c>
      <c r="O864" s="140" t="s">
        <v>194</v>
      </c>
      <c r="P864" s="256">
        <v>1</v>
      </c>
      <c r="Q864" s="260">
        <f t="shared" si="77"/>
        <v>25.84</v>
      </c>
      <c r="R864" s="261">
        <v>27.2</v>
      </c>
      <c r="S864" s="249">
        <v>19.02</v>
      </c>
      <c r="T864" s="1">
        <v>35406</v>
      </c>
    </row>
    <row r="865" spans="1:20" ht="79.5" thickBot="1" x14ac:dyDescent="0.3">
      <c r="A865" s="137">
        <v>847</v>
      </c>
      <c r="B865" s="257" t="s">
        <v>985</v>
      </c>
      <c r="C865" s="185" t="s">
        <v>122</v>
      </c>
      <c r="D865" s="257" t="s">
        <v>160</v>
      </c>
      <c r="E865" s="257" t="s">
        <v>160</v>
      </c>
      <c r="F865" s="262" t="s">
        <v>984</v>
      </c>
      <c r="G865" s="185" t="s">
        <v>131</v>
      </c>
      <c r="H865" s="185" t="s">
        <v>92</v>
      </c>
      <c r="I865" s="257">
        <v>50</v>
      </c>
      <c r="J865" s="141">
        <f t="shared" si="81"/>
        <v>10.629999999999999</v>
      </c>
      <c r="K865" s="141">
        <f t="shared" si="82"/>
        <v>531.5</v>
      </c>
      <c r="L865" s="200">
        <f t="shared" si="74"/>
        <v>0.90028222013170267</v>
      </c>
      <c r="M865" s="141">
        <f t="shared" si="75"/>
        <v>1.06</v>
      </c>
      <c r="N865" s="141">
        <f t="shared" si="76"/>
        <v>53</v>
      </c>
      <c r="O865" s="140" t="s">
        <v>194</v>
      </c>
      <c r="P865" s="257">
        <v>1</v>
      </c>
      <c r="Q865" s="260">
        <f t="shared" si="77"/>
        <v>27.93</v>
      </c>
      <c r="R865" s="263">
        <v>29.4</v>
      </c>
      <c r="S865" s="249">
        <v>19.02</v>
      </c>
      <c r="T865" s="1">
        <v>35406</v>
      </c>
    </row>
    <row r="866" spans="1:20" ht="79.5" thickBot="1" x14ac:dyDescent="0.3">
      <c r="A866" s="137">
        <v>848</v>
      </c>
      <c r="B866" s="257" t="s">
        <v>986</v>
      </c>
      <c r="C866" s="185" t="s">
        <v>122</v>
      </c>
      <c r="D866" s="257" t="s">
        <v>160</v>
      </c>
      <c r="E866" s="257" t="s">
        <v>160</v>
      </c>
      <c r="F866" s="256">
        <v>6204430000</v>
      </c>
      <c r="G866" s="185" t="s">
        <v>131</v>
      </c>
      <c r="H866" s="185" t="s">
        <v>92</v>
      </c>
      <c r="I866" s="257">
        <v>25</v>
      </c>
      <c r="J866" s="141">
        <f t="shared" si="81"/>
        <v>15.04</v>
      </c>
      <c r="K866" s="141">
        <f t="shared" si="82"/>
        <v>376</v>
      </c>
      <c r="L866" s="200">
        <f t="shared" si="74"/>
        <v>0.90026595744680848</v>
      </c>
      <c r="M866" s="141">
        <f t="shared" si="75"/>
        <v>1.5</v>
      </c>
      <c r="N866" s="141">
        <f t="shared" si="76"/>
        <v>37.5</v>
      </c>
      <c r="O866" s="140" t="s">
        <v>194</v>
      </c>
      <c r="P866" s="257">
        <v>1</v>
      </c>
      <c r="Q866" s="260">
        <f t="shared" si="77"/>
        <v>16.630000000000003</v>
      </c>
      <c r="R866" s="263">
        <v>17.5</v>
      </c>
      <c r="S866" s="249">
        <v>22.6</v>
      </c>
      <c r="T866" s="1">
        <v>35406</v>
      </c>
    </row>
    <row r="867" spans="1:20" ht="79.5" thickBot="1" x14ac:dyDescent="0.3">
      <c r="A867" s="137">
        <v>849</v>
      </c>
      <c r="B867" s="257" t="s">
        <v>983</v>
      </c>
      <c r="C867" s="185" t="s">
        <v>122</v>
      </c>
      <c r="D867" s="257" t="s">
        <v>141</v>
      </c>
      <c r="E867" s="257" t="s">
        <v>141</v>
      </c>
      <c r="F867" s="256">
        <v>6204420000</v>
      </c>
      <c r="G867" s="185" t="s">
        <v>131</v>
      </c>
      <c r="H867" s="185" t="s">
        <v>92</v>
      </c>
      <c r="I867" s="257">
        <v>50</v>
      </c>
      <c r="J867" s="141">
        <f t="shared" si="81"/>
        <v>13.56</v>
      </c>
      <c r="K867" s="141">
        <f t="shared" si="82"/>
        <v>678</v>
      </c>
      <c r="L867" s="200">
        <f t="shared" si="74"/>
        <v>0.89970501474926257</v>
      </c>
      <c r="M867" s="141">
        <f t="shared" si="75"/>
        <v>1.36</v>
      </c>
      <c r="N867" s="141">
        <f t="shared" si="76"/>
        <v>68</v>
      </c>
      <c r="O867" s="140" t="s">
        <v>194</v>
      </c>
      <c r="P867" s="257">
        <v>1</v>
      </c>
      <c r="Q867" s="260">
        <f t="shared" si="77"/>
        <v>35.629999999999995</v>
      </c>
      <c r="R867" s="263">
        <v>37.5</v>
      </c>
      <c r="S867" s="249">
        <v>19.02</v>
      </c>
      <c r="T867" s="1">
        <v>35406</v>
      </c>
    </row>
    <row r="868" spans="1:20" ht="79.5" thickBot="1" x14ac:dyDescent="0.3">
      <c r="A868" s="137">
        <v>850</v>
      </c>
      <c r="B868" s="257" t="s">
        <v>983</v>
      </c>
      <c r="C868" s="185" t="s">
        <v>122</v>
      </c>
      <c r="D868" s="256" t="s">
        <v>172</v>
      </c>
      <c r="E868" s="256" t="s">
        <v>172</v>
      </c>
      <c r="F868" s="256">
        <v>6204420000</v>
      </c>
      <c r="G868" s="185" t="s">
        <v>131</v>
      </c>
      <c r="H868" s="185" t="s">
        <v>92</v>
      </c>
      <c r="I868" s="257">
        <v>33</v>
      </c>
      <c r="J868" s="141">
        <f t="shared" si="81"/>
        <v>13.15</v>
      </c>
      <c r="K868" s="141">
        <f t="shared" si="82"/>
        <v>433.95</v>
      </c>
      <c r="L868" s="200">
        <f t="shared" si="74"/>
        <v>0.89961977186311781</v>
      </c>
      <c r="M868" s="141">
        <f t="shared" si="75"/>
        <v>1.32</v>
      </c>
      <c r="N868" s="141">
        <f t="shared" si="76"/>
        <v>43.56</v>
      </c>
      <c r="O868" s="140" t="s">
        <v>194</v>
      </c>
      <c r="P868" s="257">
        <v>1</v>
      </c>
      <c r="Q868" s="260">
        <f t="shared" si="77"/>
        <v>22.8</v>
      </c>
      <c r="R868" s="263">
        <v>24</v>
      </c>
      <c r="S868" s="249">
        <v>19.02</v>
      </c>
      <c r="T868" s="1">
        <v>35406</v>
      </c>
    </row>
    <row r="869" spans="1:20" ht="79.5" thickBot="1" x14ac:dyDescent="0.3">
      <c r="A869" s="137">
        <v>851</v>
      </c>
      <c r="B869" s="257" t="s">
        <v>983</v>
      </c>
      <c r="C869" s="185" t="s">
        <v>122</v>
      </c>
      <c r="D869" s="256" t="s">
        <v>172</v>
      </c>
      <c r="E869" s="256" t="s">
        <v>172</v>
      </c>
      <c r="F869" s="256">
        <v>6204420000</v>
      </c>
      <c r="G869" s="185" t="s">
        <v>131</v>
      </c>
      <c r="H869" s="185" t="s">
        <v>92</v>
      </c>
      <c r="I869" s="257">
        <v>25</v>
      </c>
      <c r="J869" s="141">
        <f t="shared" si="81"/>
        <v>10.56</v>
      </c>
      <c r="K869" s="141">
        <f t="shared" si="82"/>
        <v>264</v>
      </c>
      <c r="L869" s="200">
        <f t="shared" si="74"/>
        <v>0.89962121212121215</v>
      </c>
      <c r="M869" s="141">
        <f t="shared" si="75"/>
        <v>1.06</v>
      </c>
      <c r="N869" s="141">
        <f t="shared" si="76"/>
        <v>26.5</v>
      </c>
      <c r="O869" s="140" t="s">
        <v>194</v>
      </c>
      <c r="P869" s="257">
        <v>1</v>
      </c>
      <c r="Q869" s="260">
        <f t="shared" si="77"/>
        <v>13.87</v>
      </c>
      <c r="R869" s="263">
        <v>14.6</v>
      </c>
      <c r="S869" s="249">
        <v>19.02</v>
      </c>
      <c r="T869" s="1">
        <v>35406</v>
      </c>
    </row>
    <row r="870" spans="1:20" ht="79.5" thickBot="1" x14ac:dyDescent="0.3">
      <c r="A870" s="137">
        <v>852</v>
      </c>
      <c r="B870" s="257" t="s">
        <v>983</v>
      </c>
      <c r="C870" s="185" t="s">
        <v>122</v>
      </c>
      <c r="D870" s="256" t="s">
        <v>172</v>
      </c>
      <c r="E870" s="256" t="s">
        <v>172</v>
      </c>
      <c r="F870" s="256">
        <v>6204420000</v>
      </c>
      <c r="G870" s="185" t="s">
        <v>131</v>
      </c>
      <c r="H870" s="185" t="s">
        <v>92</v>
      </c>
      <c r="I870" s="257">
        <v>40</v>
      </c>
      <c r="J870" s="141">
        <f t="shared" si="81"/>
        <v>12.2</v>
      </c>
      <c r="K870" s="141">
        <f t="shared" si="82"/>
        <v>488</v>
      </c>
      <c r="L870" s="200">
        <f t="shared" si="74"/>
        <v>0.9</v>
      </c>
      <c r="M870" s="141">
        <f t="shared" si="75"/>
        <v>1.22</v>
      </c>
      <c r="N870" s="141">
        <f t="shared" si="76"/>
        <v>48.8</v>
      </c>
      <c r="O870" s="140" t="s">
        <v>194</v>
      </c>
      <c r="P870" s="257">
        <v>1</v>
      </c>
      <c r="Q870" s="260">
        <f t="shared" si="77"/>
        <v>25.65</v>
      </c>
      <c r="R870" s="263">
        <v>27</v>
      </c>
      <c r="S870" s="249">
        <v>19.02</v>
      </c>
      <c r="T870" s="1">
        <v>35406</v>
      </c>
    </row>
    <row r="871" spans="1:20" ht="79.5" thickBot="1" x14ac:dyDescent="0.3">
      <c r="A871" s="137">
        <v>853</v>
      </c>
      <c r="B871" s="257" t="s">
        <v>985</v>
      </c>
      <c r="C871" s="185" t="s">
        <v>122</v>
      </c>
      <c r="D871" s="257" t="s">
        <v>160</v>
      </c>
      <c r="E871" s="257" t="s">
        <v>160</v>
      </c>
      <c r="F871" s="256">
        <v>6204420000</v>
      </c>
      <c r="G871" s="185" t="s">
        <v>131</v>
      </c>
      <c r="H871" s="185" t="s">
        <v>92</v>
      </c>
      <c r="I871" s="256">
        <v>50</v>
      </c>
      <c r="J871" s="141">
        <f t="shared" si="81"/>
        <v>10.41</v>
      </c>
      <c r="K871" s="141">
        <f t="shared" si="82"/>
        <v>520.5</v>
      </c>
      <c r="L871" s="200">
        <f t="shared" si="74"/>
        <v>0.90009606147934673</v>
      </c>
      <c r="M871" s="141">
        <f t="shared" si="75"/>
        <v>1.04</v>
      </c>
      <c r="N871" s="141">
        <f t="shared" si="76"/>
        <v>52</v>
      </c>
      <c r="O871" s="140" t="s">
        <v>194</v>
      </c>
      <c r="P871" s="256">
        <v>1</v>
      </c>
      <c r="Q871" s="260">
        <f t="shared" si="77"/>
        <v>27.36</v>
      </c>
      <c r="R871" s="261">
        <v>28.8</v>
      </c>
      <c r="S871" s="249">
        <v>19.02</v>
      </c>
      <c r="T871" s="1">
        <v>35406</v>
      </c>
    </row>
    <row r="872" spans="1:20" ht="79.5" thickBot="1" x14ac:dyDescent="0.3">
      <c r="A872" s="137">
        <v>854</v>
      </c>
      <c r="B872" s="257" t="s">
        <v>986</v>
      </c>
      <c r="C872" s="185" t="s">
        <v>122</v>
      </c>
      <c r="D872" s="257" t="s">
        <v>160</v>
      </c>
      <c r="E872" s="257" t="s">
        <v>160</v>
      </c>
      <c r="F872" s="256">
        <v>6204430000</v>
      </c>
      <c r="G872" s="185" t="s">
        <v>131</v>
      </c>
      <c r="H872" s="185" t="s">
        <v>92</v>
      </c>
      <c r="I872" s="256">
        <v>30</v>
      </c>
      <c r="J872" s="141">
        <f t="shared" si="81"/>
        <v>15.75</v>
      </c>
      <c r="K872" s="141">
        <f t="shared" si="82"/>
        <v>472.5</v>
      </c>
      <c r="L872" s="200">
        <f t="shared" si="74"/>
        <v>0.89968253968253964</v>
      </c>
      <c r="M872" s="141">
        <f t="shared" si="75"/>
        <v>1.58</v>
      </c>
      <c r="N872" s="141">
        <f t="shared" si="76"/>
        <v>47.4</v>
      </c>
      <c r="O872" s="140" t="s">
        <v>194</v>
      </c>
      <c r="P872" s="256">
        <v>1</v>
      </c>
      <c r="Q872" s="260">
        <f t="shared" si="77"/>
        <v>20.9</v>
      </c>
      <c r="R872" s="261">
        <v>22</v>
      </c>
      <c r="S872" s="249">
        <v>22.6</v>
      </c>
      <c r="T872" s="1">
        <v>35406</v>
      </c>
    </row>
    <row r="873" spans="1:20" ht="111" thickBot="1" x14ac:dyDescent="0.3">
      <c r="A873" s="137">
        <v>855</v>
      </c>
      <c r="B873" s="257" t="s">
        <v>987</v>
      </c>
      <c r="C873" s="185" t="s">
        <v>122</v>
      </c>
      <c r="D873" s="257" t="s">
        <v>988</v>
      </c>
      <c r="E873" s="257" t="s">
        <v>946</v>
      </c>
      <c r="F873" s="257">
        <v>6110209900</v>
      </c>
      <c r="G873" s="185" t="s">
        <v>131</v>
      </c>
      <c r="H873" s="185" t="s">
        <v>92</v>
      </c>
      <c r="I873" s="257">
        <v>40</v>
      </c>
      <c r="J873" s="141">
        <f t="shared" si="81"/>
        <v>26.200000000000003</v>
      </c>
      <c r="K873" s="141">
        <f t="shared" si="82"/>
        <v>1048</v>
      </c>
      <c r="L873" s="200">
        <f t="shared" si="74"/>
        <v>0.9</v>
      </c>
      <c r="M873" s="141">
        <f t="shared" si="75"/>
        <v>2.62</v>
      </c>
      <c r="N873" s="141">
        <f t="shared" si="76"/>
        <v>104.8</v>
      </c>
      <c r="O873" s="140" t="s">
        <v>194</v>
      </c>
      <c r="P873" s="257">
        <v>1</v>
      </c>
      <c r="Q873" s="260">
        <f t="shared" si="77"/>
        <v>46.36</v>
      </c>
      <c r="R873" s="263">
        <v>48.8</v>
      </c>
      <c r="S873" s="249">
        <v>22.6</v>
      </c>
      <c r="T873" s="1">
        <v>30682</v>
      </c>
    </row>
    <row r="874" spans="1:20" ht="111" thickBot="1" x14ac:dyDescent="0.3">
      <c r="A874" s="137">
        <v>856</v>
      </c>
      <c r="B874" s="257" t="s">
        <v>989</v>
      </c>
      <c r="C874" s="185" t="s">
        <v>122</v>
      </c>
      <c r="D874" s="257" t="s">
        <v>988</v>
      </c>
      <c r="E874" s="257" t="s">
        <v>946</v>
      </c>
      <c r="F874" s="257">
        <v>6110209900</v>
      </c>
      <c r="G874" s="185" t="s">
        <v>131</v>
      </c>
      <c r="H874" s="185" t="s">
        <v>92</v>
      </c>
      <c r="I874" s="257">
        <v>35</v>
      </c>
      <c r="J874" s="141">
        <f t="shared" si="81"/>
        <v>10.69</v>
      </c>
      <c r="K874" s="141">
        <f t="shared" si="82"/>
        <v>374.15</v>
      </c>
      <c r="L874" s="200">
        <f t="shared" si="74"/>
        <v>0.89990645463049579</v>
      </c>
      <c r="M874" s="141">
        <f t="shared" si="75"/>
        <v>1.07</v>
      </c>
      <c r="N874" s="141">
        <f t="shared" si="76"/>
        <v>37.450000000000003</v>
      </c>
      <c r="O874" s="140" t="s">
        <v>194</v>
      </c>
      <c r="P874" s="257">
        <v>1</v>
      </c>
      <c r="Q874" s="260">
        <f t="shared" si="77"/>
        <v>19.670000000000002</v>
      </c>
      <c r="R874" s="263">
        <v>20.7</v>
      </c>
      <c r="S874" s="249">
        <v>19.02</v>
      </c>
      <c r="T874" s="1">
        <v>30682</v>
      </c>
    </row>
    <row r="875" spans="1:20" ht="111" thickBot="1" x14ac:dyDescent="0.3">
      <c r="A875" s="137">
        <v>857</v>
      </c>
      <c r="B875" s="257" t="s">
        <v>989</v>
      </c>
      <c r="C875" s="185" t="s">
        <v>122</v>
      </c>
      <c r="D875" s="257" t="s">
        <v>988</v>
      </c>
      <c r="E875" s="257" t="s">
        <v>946</v>
      </c>
      <c r="F875" s="257">
        <v>6110209900</v>
      </c>
      <c r="G875" s="185" t="s">
        <v>131</v>
      </c>
      <c r="H875" s="185" t="s">
        <v>92</v>
      </c>
      <c r="I875" s="256">
        <v>45</v>
      </c>
      <c r="J875" s="141">
        <f t="shared" si="81"/>
        <v>9.64</v>
      </c>
      <c r="K875" s="141">
        <f t="shared" si="82"/>
        <v>433.8</v>
      </c>
      <c r="L875" s="200">
        <f t="shared" si="74"/>
        <v>0.90041493775933612</v>
      </c>
      <c r="M875" s="141">
        <f t="shared" si="75"/>
        <v>0.96</v>
      </c>
      <c r="N875" s="141">
        <f t="shared" si="76"/>
        <v>43.2</v>
      </c>
      <c r="O875" s="140" t="s">
        <v>194</v>
      </c>
      <c r="P875" s="256">
        <v>1</v>
      </c>
      <c r="Q875" s="260">
        <f t="shared" si="77"/>
        <v>22.8</v>
      </c>
      <c r="R875" s="261">
        <v>24</v>
      </c>
      <c r="S875" s="249">
        <v>19.02</v>
      </c>
      <c r="T875" s="1">
        <v>30682</v>
      </c>
    </row>
    <row r="876" spans="1:20" ht="111" thickBot="1" x14ac:dyDescent="0.3">
      <c r="A876" s="137">
        <v>858</v>
      </c>
      <c r="B876" s="257" t="s">
        <v>989</v>
      </c>
      <c r="C876" s="185" t="s">
        <v>122</v>
      </c>
      <c r="D876" s="257" t="s">
        <v>988</v>
      </c>
      <c r="E876" s="257" t="s">
        <v>946</v>
      </c>
      <c r="F876" s="257">
        <v>6110209900</v>
      </c>
      <c r="G876" s="185" t="s">
        <v>131</v>
      </c>
      <c r="H876" s="185" t="s">
        <v>92</v>
      </c>
      <c r="I876" s="256">
        <v>40</v>
      </c>
      <c r="J876" s="141">
        <f t="shared" si="81"/>
        <v>9.94</v>
      </c>
      <c r="K876" s="141">
        <f t="shared" si="82"/>
        <v>397.6</v>
      </c>
      <c r="L876" s="200">
        <f t="shared" si="74"/>
        <v>0.90040241448692149</v>
      </c>
      <c r="M876" s="141">
        <f t="shared" si="75"/>
        <v>0.99</v>
      </c>
      <c r="N876" s="141">
        <f t="shared" si="76"/>
        <v>39.6</v>
      </c>
      <c r="O876" s="140" t="s">
        <v>194</v>
      </c>
      <c r="P876" s="256">
        <v>1</v>
      </c>
      <c r="Q876" s="260">
        <f t="shared" si="77"/>
        <v>20.9</v>
      </c>
      <c r="R876" s="261">
        <v>22</v>
      </c>
      <c r="S876" s="249">
        <v>19.02</v>
      </c>
      <c r="T876" s="1">
        <v>30682</v>
      </c>
    </row>
    <row r="877" spans="1:20" ht="111" thickBot="1" x14ac:dyDescent="0.3">
      <c r="A877" s="137">
        <v>859</v>
      </c>
      <c r="B877" s="257" t="s">
        <v>989</v>
      </c>
      <c r="C877" s="185" t="s">
        <v>122</v>
      </c>
      <c r="D877" s="256" t="s">
        <v>152</v>
      </c>
      <c r="E877" s="257" t="s">
        <v>946</v>
      </c>
      <c r="F877" s="257">
        <v>6110209900</v>
      </c>
      <c r="G877" s="185" t="s">
        <v>131</v>
      </c>
      <c r="H877" s="185" t="s">
        <v>92</v>
      </c>
      <c r="I877" s="256">
        <v>35</v>
      </c>
      <c r="J877" s="141">
        <f t="shared" si="81"/>
        <v>14.049999999999999</v>
      </c>
      <c r="K877" s="141">
        <f t="shared" si="82"/>
        <v>491.75</v>
      </c>
      <c r="L877" s="200">
        <f t="shared" si="74"/>
        <v>0.89964412811387895</v>
      </c>
      <c r="M877" s="141">
        <f t="shared" si="75"/>
        <v>1.41</v>
      </c>
      <c r="N877" s="141">
        <f t="shared" si="76"/>
        <v>49.35</v>
      </c>
      <c r="O877" s="140" t="s">
        <v>194</v>
      </c>
      <c r="P877" s="256">
        <v>1</v>
      </c>
      <c r="Q877" s="260">
        <f t="shared" si="77"/>
        <v>25.84</v>
      </c>
      <c r="R877" s="261">
        <v>27.2</v>
      </c>
      <c r="S877" s="249">
        <v>19.02</v>
      </c>
      <c r="T877" s="1">
        <v>30682</v>
      </c>
    </row>
    <row r="878" spans="1:20" ht="111" thickBot="1" x14ac:dyDescent="0.3">
      <c r="A878" s="137">
        <v>860</v>
      </c>
      <c r="B878" s="257" t="s">
        <v>989</v>
      </c>
      <c r="C878" s="185" t="s">
        <v>122</v>
      </c>
      <c r="D878" s="256" t="s">
        <v>147</v>
      </c>
      <c r="E878" s="257" t="s">
        <v>946</v>
      </c>
      <c r="F878" s="257">
        <v>6110209900</v>
      </c>
      <c r="G878" s="185" t="s">
        <v>131</v>
      </c>
      <c r="H878" s="185" t="s">
        <v>92</v>
      </c>
      <c r="I878" s="256">
        <v>39</v>
      </c>
      <c r="J878" s="141">
        <f t="shared" si="81"/>
        <v>14.92</v>
      </c>
      <c r="K878" s="141">
        <f t="shared" si="82"/>
        <v>581.88</v>
      </c>
      <c r="L878" s="200">
        <f t="shared" si="74"/>
        <v>0.90013404825737264</v>
      </c>
      <c r="M878" s="141">
        <f t="shared" si="75"/>
        <v>1.49</v>
      </c>
      <c r="N878" s="141">
        <f t="shared" si="76"/>
        <v>58.11</v>
      </c>
      <c r="O878" s="140" t="s">
        <v>194</v>
      </c>
      <c r="P878" s="256">
        <v>1</v>
      </c>
      <c r="Q878" s="260">
        <f t="shared" si="77"/>
        <v>30.59</v>
      </c>
      <c r="R878" s="261">
        <v>32.200000000000003</v>
      </c>
      <c r="S878" s="249">
        <v>19.02</v>
      </c>
      <c r="T878" s="1">
        <v>30682</v>
      </c>
    </row>
    <row r="879" spans="1:20" ht="111" thickBot="1" x14ac:dyDescent="0.3">
      <c r="A879" s="137">
        <v>861</v>
      </c>
      <c r="B879" s="257" t="s">
        <v>987</v>
      </c>
      <c r="C879" s="185" t="s">
        <v>122</v>
      </c>
      <c r="D879" s="256" t="s">
        <v>147</v>
      </c>
      <c r="E879" s="257" t="s">
        <v>946</v>
      </c>
      <c r="F879" s="256">
        <v>6110309900</v>
      </c>
      <c r="G879" s="185" t="s">
        <v>131</v>
      </c>
      <c r="H879" s="185" t="s">
        <v>92</v>
      </c>
      <c r="I879" s="257">
        <v>50</v>
      </c>
      <c r="J879" s="141">
        <f t="shared" si="81"/>
        <v>19.290000000000003</v>
      </c>
      <c r="K879" s="141">
        <f t="shared" si="82"/>
        <v>964.5</v>
      </c>
      <c r="L879" s="200">
        <f t="shared" si="74"/>
        <v>0.89994815966822195</v>
      </c>
      <c r="M879" s="141">
        <f t="shared" si="75"/>
        <v>1.93</v>
      </c>
      <c r="N879" s="141">
        <f t="shared" si="76"/>
        <v>96.5</v>
      </c>
      <c r="O879" s="140" t="s">
        <v>194</v>
      </c>
      <c r="P879" s="257">
        <v>1</v>
      </c>
      <c r="Q879" s="260">
        <f t="shared" si="77"/>
        <v>37.049999999999997</v>
      </c>
      <c r="R879" s="263">
        <v>39</v>
      </c>
      <c r="S879" s="249">
        <v>26.02</v>
      </c>
      <c r="T879" s="1">
        <v>30682</v>
      </c>
    </row>
    <row r="880" spans="1:20" ht="111" thickBot="1" x14ac:dyDescent="0.3">
      <c r="A880" s="137">
        <v>862</v>
      </c>
      <c r="B880" s="257" t="s">
        <v>989</v>
      </c>
      <c r="C880" s="185" t="s">
        <v>122</v>
      </c>
      <c r="D880" s="257" t="s">
        <v>955</v>
      </c>
      <c r="E880" s="257" t="s">
        <v>946</v>
      </c>
      <c r="F880" s="256">
        <v>6110209900</v>
      </c>
      <c r="G880" s="185" t="s">
        <v>131</v>
      </c>
      <c r="H880" s="185" t="s">
        <v>92</v>
      </c>
      <c r="I880" s="257">
        <v>42</v>
      </c>
      <c r="J880" s="141">
        <f t="shared" si="81"/>
        <v>13.34</v>
      </c>
      <c r="K880" s="141">
        <f t="shared" si="82"/>
        <v>560.28</v>
      </c>
      <c r="L880" s="200">
        <f t="shared" si="74"/>
        <v>0.90029985007496249</v>
      </c>
      <c r="M880" s="141">
        <f t="shared" si="75"/>
        <v>1.33</v>
      </c>
      <c r="N880" s="141">
        <f t="shared" si="76"/>
        <v>55.86</v>
      </c>
      <c r="O880" s="140" t="s">
        <v>194</v>
      </c>
      <c r="P880" s="257">
        <v>1</v>
      </c>
      <c r="Q880" s="260">
        <f t="shared" si="77"/>
        <v>29.45</v>
      </c>
      <c r="R880" s="263">
        <v>31</v>
      </c>
      <c r="S880" s="249">
        <v>19.02</v>
      </c>
      <c r="T880" s="1">
        <v>30682</v>
      </c>
    </row>
    <row r="881" spans="1:21" ht="111" thickBot="1" x14ac:dyDescent="0.3">
      <c r="A881" s="137">
        <v>863</v>
      </c>
      <c r="B881" s="257" t="s">
        <v>987</v>
      </c>
      <c r="C881" s="185" t="s">
        <v>122</v>
      </c>
      <c r="D881" s="257" t="s">
        <v>478</v>
      </c>
      <c r="E881" s="257" t="s">
        <v>946</v>
      </c>
      <c r="F881" s="256">
        <v>6110309900</v>
      </c>
      <c r="G881" s="185" t="s">
        <v>131</v>
      </c>
      <c r="H881" s="185" t="s">
        <v>92</v>
      </c>
      <c r="I881" s="257">
        <v>44</v>
      </c>
      <c r="J881" s="141">
        <f t="shared" si="81"/>
        <v>17.98</v>
      </c>
      <c r="K881" s="141">
        <f t="shared" si="82"/>
        <v>791.12</v>
      </c>
      <c r="L881" s="200">
        <f t="shared" si="74"/>
        <v>0.89988876529477202</v>
      </c>
      <c r="M881" s="141">
        <f t="shared" si="75"/>
        <v>1.8</v>
      </c>
      <c r="N881" s="141">
        <f t="shared" si="76"/>
        <v>79.2</v>
      </c>
      <c r="O881" s="140" t="s">
        <v>194</v>
      </c>
      <c r="P881" s="257">
        <v>1</v>
      </c>
      <c r="Q881" s="260">
        <f t="shared" si="77"/>
        <v>30.4</v>
      </c>
      <c r="R881" s="263">
        <v>32</v>
      </c>
      <c r="S881" s="249">
        <v>26.02</v>
      </c>
      <c r="T881" s="1">
        <v>30682</v>
      </c>
    </row>
    <row r="882" spans="1:21" ht="111" thickBot="1" x14ac:dyDescent="0.3">
      <c r="A882" s="137">
        <v>864</v>
      </c>
      <c r="B882" s="257" t="s">
        <v>989</v>
      </c>
      <c r="C882" s="185" t="s">
        <v>122</v>
      </c>
      <c r="D882" s="257" t="s">
        <v>955</v>
      </c>
      <c r="E882" s="257" t="s">
        <v>946</v>
      </c>
      <c r="F882" s="256">
        <v>6110209900</v>
      </c>
      <c r="G882" s="185" t="s">
        <v>131</v>
      </c>
      <c r="H882" s="185" t="s">
        <v>92</v>
      </c>
      <c r="I882" s="257">
        <v>60</v>
      </c>
      <c r="J882" s="141">
        <f t="shared" si="81"/>
        <v>13.709999999999999</v>
      </c>
      <c r="K882" s="141">
        <f t="shared" si="82"/>
        <v>822.6</v>
      </c>
      <c r="L882" s="200">
        <f t="shared" si="74"/>
        <v>0.90007293946024802</v>
      </c>
      <c r="M882" s="141">
        <f t="shared" si="75"/>
        <v>1.37</v>
      </c>
      <c r="N882" s="141">
        <f t="shared" si="76"/>
        <v>82.2</v>
      </c>
      <c r="O882" s="140" t="s">
        <v>194</v>
      </c>
      <c r="P882" s="257">
        <v>1</v>
      </c>
      <c r="Q882" s="260">
        <f t="shared" si="77"/>
        <v>43.23</v>
      </c>
      <c r="R882" s="263">
        <v>45.5</v>
      </c>
      <c r="S882" s="249">
        <v>19.02</v>
      </c>
      <c r="T882" s="1">
        <v>30682</v>
      </c>
    </row>
    <row r="883" spans="1:21" ht="111" thickBot="1" x14ac:dyDescent="0.3">
      <c r="A883" s="137">
        <v>865</v>
      </c>
      <c r="B883" s="257" t="s">
        <v>987</v>
      </c>
      <c r="C883" s="185" t="s">
        <v>122</v>
      </c>
      <c r="D883" s="257" t="s">
        <v>478</v>
      </c>
      <c r="E883" s="257" t="s">
        <v>946</v>
      </c>
      <c r="F883" s="256">
        <v>6110309900</v>
      </c>
      <c r="G883" s="185" t="s">
        <v>131</v>
      </c>
      <c r="H883" s="185" t="s">
        <v>92</v>
      </c>
      <c r="I883" s="256">
        <v>39</v>
      </c>
      <c r="J883" s="141">
        <f t="shared" si="81"/>
        <v>18.770000000000003</v>
      </c>
      <c r="K883" s="141">
        <f t="shared" si="82"/>
        <v>732.03</v>
      </c>
      <c r="L883" s="200">
        <f t="shared" si="74"/>
        <v>0.89984017048481624</v>
      </c>
      <c r="M883" s="141">
        <f t="shared" si="75"/>
        <v>1.88</v>
      </c>
      <c r="N883" s="141">
        <f t="shared" si="76"/>
        <v>73.319999999999993</v>
      </c>
      <c r="O883" s="140" t="s">
        <v>194</v>
      </c>
      <c r="P883" s="256">
        <v>1</v>
      </c>
      <c r="Q883" s="260">
        <f t="shared" si="77"/>
        <v>28.12</v>
      </c>
      <c r="R883" s="261">
        <v>29.6</v>
      </c>
      <c r="S883" s="249">
        <v>26.02</v>
      </c>
      <c r="T883" s="1">
        <v>30682</v>
      </c>
    </row>
    <row r="884" spans="1:21" ht="95.25" thickBot="1" x14ac:dyDescent="0.3">
      <c r="A884" s="137">
        <v>866</v>
      </c>
      <c r="B884" s="264" t="s">
        <v>990</v>
      </c>
      <c r="C884" s="172" t="s">
        <v>122</v>
      </c>
      <c r="D884" s="257" t="s">
        <v>478</v>
      </c>
      <c r="E884" s="257" t="s">
        <v>946</v>
      </c>
      <c r="F884" s="265">
        <v>6110209900</v>
      </c>
      <c r="G884" s="172" t="s">
        <v>131</v>
      </c>
      <c r="H884" s="172" t="s">
        <v>92</v>
      </c>
      <c r="I884" s="264">
        <v>30</v>
      </c>
      <c r="J884" s="170">
        <f t="shared" si="81"/>
        <v>4.8199999999999994</v>
      </c>
      <c r="K884" s="170">
        <f t="shared" si="82"/>
        <v>144.6</v>
      </c>
      <c r="L884" s="202">
        <f t="shared" si="74"/>
        <v>0.90041493775933612</v>
      </c>
      <c r="M884" s="170">
        <f t="shared" si="75"/>
        <v>0.48</v>
      </c>
      <c r="N884" s="170">
        <f t="shared" si="76"/>
        <v>14.4</v>
      </c>
      <c r="O884" s="131" t="s">
        <v>194</v>
      </c>
      <c r="P884" s="265" t="s">
        <v>108</v>
      </c>
      <c r="Q884" s="266">
        <f t="shared" si="77"/>
        <v>7.6</v>
      </c>
      <c r="R884" s="267">
        <v>8</v>
      </c>
      <c r="S884" s="249">
        <v>19.02</v>
      </c>
      <c r="T884" s="1">
        <v>30682</v>
      </c>
    </row>
    <row r="885" spans="1:21" ht="63.75" thickBot="1" x14ac:dyDescent="0.3">
      <c r="A885" s="137">
        <v>867</v>
      </c>
      <c r="B885" s="172" t="s">
        <v>935</v>
      </c>
      <c r="C885" s="172" t="s">
        <v>122</v>
      </c>
      <c r="D885" s="172" t="s">
        <v>138</v>
      </c>
      <c r="E885" s="172" t="s">
        <v>138</v>
      </c>
      <c r="F885" s="172">
        <v>6403999800</v>
      </c>
      <c r="G885" s="172" t="s">
        <v>137</v>
      </c>
      <c r="H885" s="172" t="s">
        <v>92</v>
      </c>
      <c r="I885" s="172">
        <v>1</v>
      </c>
      <c r="J885" s="170">
        <f>ROUNDUP(S885*Q885/I885,2)</f>
        <v>5.2299999999999995</v>
      </c>
      <c r="K885" s="170">
        <f>ROUND(J885*I885,2)</f>
        <v>5.23</v>
      </c>
      <c r="L885" s="202">
        <f t="shared" si="74"/>
        <v>0.9005736137667304</v>
      </c>
      <c r="M885" s="170">
        <f t="shared" si="75"/>
        <v>0.52</v>
      </c>
      <c r="N885" s="170">
        <f t="shared" si="76"/>
        <v>0.52</v>
      </c>
      <c r="O885" s="131" t="s">
        <v>194</v>
      </c>
      <c r="P885" s="172" t="s">
        <v>108</v>
      </c>
      <c r="Q885" s="266">
        <f t="shared" si="77"/>
        <v>0.95</v>
      </c>
      <c r="R885" s="254">
        <v>1</v>
      </c>
      <c r="S885" s="242">
        <v>5.5</v>
      </c>
      <c r="T885">
        <v>0</v>
      </c>
    </row>
    <row r="886" spans="1:21" ht="16.5" customHeight="1" thickBot="1" x14ac:dyDescent="0.3">
      <c r="A886" s="184" t="s">
        <v>100</v>
      </c>
      <c r="B886" s="181"/>
      <c r="C886" s="181"/>
      <c r="D886" s="181"/>
      <c r="E886" s="181"/>
      <c r="F886" s="181"/>
      <c r="G886" s="181"/>
      <c r="H886" s="182"/>
      <c r="I886" s="335">
        <f>SUM(I19:I885)</f>
        <v>13880</v>
      </c>
      <c r="J886" s="336"/>
      <c r="K886" s="183">
        <f>SUM(K19:K885)</f>
        <v>111091.16000000003</v>
      </c>
      <c r="L886" s="337"/>
      <c r="M886" s="338"/>
      <c r="N886" s="183">
        <f>SUM(N19:N885)</f>
        <v>11109.849999999995</v>
      </c>
      <c r="O886" s="338"/>
      <c r="P886" s="339">
        <f>SUM(P19:P885)</f>
        <v>163</v>
      </c>
      <c r="Q886" s="340">
        <f>SUM(Q19:Q885)</f>
        <v>4774.009999999992</v>
      </c>
      <c r="R886" s="341">
        <f>SUM(R19:R885)</f>
        <v>5023.7000000000035</v>
      </c>
      <c r="S886" s="245"/>
    </row>
    <row r="887" spans="1:21" ht="15.75" x14ac:dyDescent="0.25">
      <c r="A887" s="221"/>
      <c r="B887" s="222"/>
      <c r="C887" s="222"/>
      <c r="D887" s="222"/>
      <c r="E887" s="222"/>
      <c r="F887" s="222"/>
      <c r="G887" s="222"/>
      <c r="H887" s="222"/>
      <c r="I887" s="222"/>
      <c r="J887" s="222"/>
      <c r="K887" s="223"/>
      <c r="L887" s="222"/>
      <c r="M887" s="222"/>
      <c r="N887" s="222"/>
      <c r="O887" s="222"/>
      <c r="P887" s="222"/>
      <c r="Q887" s="222"/>
      <c r="R887" s="224"/>
      <c r="S887" s="244"/>
      <c r="T887"/>
    </row>
    <row r="888" spans="1:21" ht="15.75" x14ac:dyDescent="0.25">
      <c r="A888" s="152"/>
      <c r="B888" s="4"/>
      <c r="C888" s="4" t="s">
        <v>93</v>
      </c>
      <c r="D888" s="4"/>
      <c r="E888" s="4"/>
      <c r="F888" s="132">
        <f>Q886</f>
        <v>4774.009999999992</v>
      </c>
      <c r="G888" s="4"/>
      <c r="H888" s="4"/>
      <c r="I888" s="4"/>
      <c r="J888" s="4"/>
      <c r="K888" s="4"/>
      <c r="L888" s="277" t="s">
        <v>9</v>
      </c>
      <c r="M888" s="277"/>
      <c r="N888" s="277"/>
      <c r="O888" s="278">
        <f>N886</f>
        <v>11109.849999999995</v>
      </c>
      <c r="P888" s="278"/>
      <c r="Q888" s="4"/>
      <c r="R888" s="225"/>
      <c r="T888" s="133"/>
    </row>
    <row r="889" spans="1:21" s="9" customFormat="1" ht="15.75" x14ac:dyDescent="0.25">
      <c r="A889" s="152"/>
      <c r="B889" s="4"/>
      <c r="C889" s="4" t="s">
        <v>94</v>
      </c>
      <c r="D889" s="4"/>
      <c r="E889" s="4"/>
      <c r="F889" s="132">
        <f>R886</f>
        <v>5023.7000000000035</v>
      </c>
      <c r="G889" s="4"/>
      <c r="H889" s="4"/>
      <c r="I889" s="4"/>
      <c r="J889" s="4"/>
      <c r="K889" s="4"/>
      <c r="L889" s="4"/>
      <c r="M889" s="4"/>
      <c r="N889" s="203" t="s">
        <v>65</v>
      </c>
      <c r="O889" s="278"/>
      <c r="P889" s="278"/>
      <c r="Q889" s="4"/>
      <c r="R889" s="226"/>
      <c r="S889" s="249"/>
      <c r="T889" s="134"/>
    </row>
    <row r="890" spans="1:21" s="9" customFormat="1" ht="15.75" x14ac:dyDescent="0.25">
      <c r="A890" s="152"/>
      <c r="B890" s="4"/>
      <c r="C890" s="4" t="s">
        <v>95</v>
      </c>
      <c r="D890" s="4"/>
      <c r="E890" s="4"/>
      <c r="F890" s="135">
        <f>P886</f>
        <v>163</v>
      </c>
      <c r="G890" s="4"/>
      <c r="H890" s="4"/>
      <c r="I890" s="4"/>
      <c r="J890" s="4"/>
      <c r="K890" s="4"/>
      <c r="L890" s="4"/>
      <c r="M890" s="4"/>
      <c r="N890" s="4"/>
      <c r="O890" s="4"/>
      <c r="P890" s="4"/>
      <c r="Q890" s="4"/>
      <c r="R890" s="227"/>
      <c r="S890" s="249"/>
      <c r="T890" s="134"/>
      <c r="U890" s="136"/>
    </row>
    <row r="891" spans="1:21" ht="18" x14ac:dyDescent="0.25">
      <c r="A891" s="19"/>
      <c r="B891" s="16"/>
      <c r="C891" s="8"/>
      <c r="D891" s="16"/>
      <c r="E891" s="16"/>
      <c r="F891" s="186" t="s">
        <v>115</v>
      </c>
      <c r="G891" s="186" t="s">
        <v>116</v>
      </c>
      <c r="H891" s="190"/>
      <c r="I891" s="186"/>
      <c r="J891" s="190"/>
      <c r="K891" s="195"/>
      <c r="L891" s="195"/>
      <c r="M891" s="188"/>
      <c r="N891" s="17"/>
      <c r="O891" s="17"/>
      <c r="P891" s="17"/>
      <c r="Q891" s="17"/>
      <c r="R891" s="196"/>
      <c r="T891"/>
      <c r="U891" s="189"/>
    </row>
    <row r="892" spans="1:21" s="18" customFormat="1" ht="18" x14ac:dyDescent="0.25">
      <c r="A892" s="152"/>
      <c r="B892" s="4"/>
      <c r="C892" s="4"/>
      <c r="D892" s="4"/>
      <c r="E892" s="4"/>
      <c r="F892" s="186" t="s">
        <v>117</v>
      </c>
      <c r="G892" s="191" t="s">
        <v>118</v>
      </c>
      <c r="H892" s="192"/>
      <c r="I892" s="191"/>
      <c r="J892" s="192"/>
      <c r="K892" s="192"/>
      <c r="L892" s="192"/>
      <c r="M892" s="191"/>
      <c r="N892" s="193"/>
      <c r="O892" s="193"/>
      <c r="P892" s="193"/>
      <c r="Q892" s="193"/>
      <c r="R892" s="197"/>
      <c r="S892" s="249"/>
      <c r="T892"/>
      <c r="U892" s="189"/>
    </row>
    <row r="893" spans="1:21" s="187" customFormat="1" ht="15.75" x14ac:dyDescent="0.25">
      <c r="A893" s="198"/>
      <c r="B893" s="194"/>
      <c r="C893" s="194"/>
      <c r="D893" s="194"/>
      <c r="E893" s="194"/>
      <c r="F893" s="190"/>
      <c r="G893" s="190" t="s">
        <v>119</v>
      </c>
      <c r="H893" s="190"/>
      <c r="I893" s="190"/>
      <c r="J893" s="194"/>
      <c r="K893" s="194"/>
      <c r="L893" s="194"/>
      <c r="M893" s="194"/>
      <c r="N893" s="194"/>
      <c r="O893" s="194"/>
      <c r="P893" s="194"/>
      <c r="Q893" s="194"/>
      <c r="R893" s="199"/>
      <c r="S893" s="249"/>
      <c r="T893"/>
    </row>
    <row r="894" spans="1:21" s="187" customFormat="1" ht="15.75" x14ac:dyDescent="0.25">
      <c r="A894" s="152" t="s">
        <v>66</v>
      </c>
      <c r="B894" s="190"/>
      <c r="C894" s="194"/>
      <c r="D894" s="194"/>
      <c r="E894" s="194"/>
      <c r="F894" s="190"/>
      <c r="G894" s="190" t="s">
        <v>120</v>
      </c>
      <c r="H894" s="190"/>
      <c r="I894" s="190"/>
      <c r="J894" s="194"/>
      <c r="K894" s="194"/>
      <c r="L894" s="194"/>
      <c r="M894" s="194"/>
      <c r="N894" s="194"/>
      <c r="O894" s="194"/>
      <c r="P894" s="194"/>
      <c r="Q894" s="194"/>
      <c r="R894" s="199"/>
      <c r="S894" s="249"/>
      <c r="T894"/>
    </row>
    <row r="895" spans="1:21" s="187" customFormat="1" ht="15.75" x14ac:dyDescent="0.25">
      <c r="A895" s="198"/>
      <c r="B895" s="194"/>
      <c r="C895" s="194"/>
      <c r="D895" s="194"/>
      <c r="E895" s="194"/>
      <c r="F895" s="190"/>
      <c r="G895" s="190" t="s">
        <v>121</v>
      </c>
      <c r="H895" s="190"/>
      <c r="I895" s="190"/>
      <c r="J895" s="194"/>
      <c r="K895" s="194"/>
      <c r="L895" s="194"/>
      <c r="M895" s="194"/>
      <c r="N895" s="194"/>
      <c r="O895" s="194"/>
      <c r="P895" s="194"/>
      <c r="Q895" s="194"/>
      <c r="R895" s="199"/>
      <c r="S895" s="249"/>
      <c r="T895"/>
    </row>
    <row r="896" spans="1:21" ht="15.75" x14ac:dyDescent="0.25">
      <c r="A896" s="157" t="s">
        <v>69</v>
      </c>
      <c r="B896" s="115"/>
      <c r="C896" s="115"/>
      <c r="D896" s="116"/>
      <c r="E896" s="116"/>
      <c r="F896" s="119" t="s">
        <v>74</v>
      </c>
      <c r="G896" s="120"/>
      <c r="H896" s="120"/>
      <c r="I896" s="120"/>
      <c r="J896" s="120"/>
      <c r="K896" s="6"/>
      <c r="L896" s="6"/>
      <c r="M896" s="6"/>
      <c r="N896" s="6"/>
      <c r="O896" s="6"/>
      <c r="P896" s="6"/>
      <c r="Q896" s="6"/>
      <c r="R896" s="156"/>
    </row>
    <row r="897" spans="1:18" ht="16.5" x14ac:dyDescent="0.25">
      <c r="A897" s="158" t="s">
        <v>71</v>
      </c>
      <c r="B897" s="115"/>
      <c r="C897" s="115"/>
      <c r="D897" s="116"/>
      <c r="E897" s="116"/>
      <c r="F897" s="159" t="s">
        <v>75</v>
      </c>
      <c r="G897" s="121"/>
      <c r="H897" s="121"/>
      <c r="I897" s="121"/>
      <c r="J897" s="120"/>
      <c r="K897" s="6"/>
      <c r="L897" s="6"/>
      <c r="M897" s="6"/>
      <c r="N897" s="6"/>
      <c r="O897" s="6"/>
      <c r="P897" s="6"/>
      <c r="Q897" s="6"/>
      <c r="R897" s="156"/>
    </row>
    <row r="898" spans="1:18" ht="16.5" x14ac:dyDescent="0.25">
      <c r="A898" s="158" t="s">
        <v>70</v>
      </c>
      <c r="B898" s="117"/>
      <c r="C898" s="115"/>
      <c r="D898" s="116"/>
      <c r="E898" s="116"/>
      <c r="F898" s="159" t="s">
        <v>76</v>
      </c>
      <c r="G898" s="121"/>
      <c r="H898" s="121"/>
      <c r="I898" s="121"/>
      <c r="J898" s="120"/>
      <c r="K898" s="6"/>
      <c r="L898" s="6"/>
      <c r="M898" s="6"/>
      <c r="N898" s="6"/>
      <c r="O898" s="6"/>
      <c r="P898" s="6"/>
      <c r="Q898" s="6"/>
      <c r="R898" s="156"/>
    </row>
    <row r="899" spans="1:18" ht="16.5" thickBot="1" x14ac:dyDescent="0.3">
      <c r="A899" s="229"/>
      <c r="B899" s="118"/>
      <c r="C899" s="118"/>
      <c r="D899" s="118"/>
      <c r="E899" s="118"/>
      <c r="F899" s="230" t="s">
        <v>73</v>
      </c>
      <c r="G899" s="231"/>
      <c r="H899" s="231"/>
      <c r="I899" s="231"/>
      <c r="J899" s="231"/>
      <c r="K899" s="10"/>
      <c r="L899" s="10"/>
      <c r="M899" s="10"/>
      <c r="N899" s="10"/>
      <c r="O899" s="10"/>
      <c r="P899" s="10"/>
      <c r="Q899" s="10"/>
      <c r="R899" s="161"/>
    </row>
    <row r="900" spans="1:18" x14ac:dyDescent="0.25">
      <c r="R900" s="18"/>
    </row>
    <row r="901" spans="1:18" x14ac:dyDescent="0.25">
      <c r="R901" s="18"/>
    </row>
    <row r="902" spans="1:18" x14ac:dyDescent="0.25">
      <c r="R902" s="18"/>
    </row>
  </sheetData>
  <autoFilter ref="A18:U886"/>
  <mergeCells count="17">
    <mergeCell ref="F5:I5"/>
    <mergeCell ref="F8:I8"/>
    <mergeCell ref="F10:I10"/>
    <mergeCell ref="J4:R5"/>
    <mergeCell ref="J6:R10"/>
    <mergeCell ref="A13:C13"/>
    <mergeCell ref="A14:C15"/>
    <mergeCell ref="L888:N888"/>
    <mergeCell ref="O888:P889"/>
    <mergeCell ref="N13:R13"/>
    <mergeCell ref="N14:R15"/>
    <mergeCell ref="D13:F13"/>
    <mergeCell ref="D14:F15"/>
    <mergeCell ref="G13:I13"/>
    <mergeCell ref="G14:I15"/>
    <mergeCell ref="J13:M13"/>
    <mergeCell ref="J14:M15"/>
  </mergeCells>
  <phoneticPr fontId="38" type="noConversion"/>
  <conditionalFormatting sqref="S19:S887">
    <cfRule type="expression" dxfId="18" priority="4">
      <formula>OR(ИнвОснова="ИНВ", ТмжОснова="ИНВ")</formula>
    </cfRule>
  </conditionalFormatting>
  <conditionalFormatting sqref="S19:S887">
    <cfRule type="expression" dxfId="17" priority="1">
      <formula>NOT(ЕФОРМУЛА)</formula>
    </cfRule>
  </conditionalFormatting>
  <conditionalFormatting sqref="S19:S887">
    <cfRule type="expression" dxfId="16" priority="2">
      <formula>IF(Просрочена=0, FALSE, TODAY() - $DN19 &gt;=  Просрочена)</formula>
    </cfRule>
    <cfRule type="expression" dxfId="15" priority="3">
      <formula>IF(Устарела=0, FALSE, TODAY() - $DN19 &gt;=  Устарела)</formula>
    </cfRule>
  </conditionalFormatting>
  <pageMargins left="0.23622047244094491" right="7.874015748031496E-2" top="0.35433070866141736" bottom="0.74803149606299213" header="0.31496062992125984" footer="0.31496062992125984"/>
  <pageSetup paperSize="9" scale="45" fitToWidth="0" fitToHeight="0" orientation="landscape" r:id="rId1"/>
  <headerFooter alignWithMargins="0">
    <oddFooter xml:space="preserve">&amp;CSpoločnosť zapísaná do Obchodného registra Okresného súdu Bratislava I, oddiel: Sro, vložka číslo: 114414/B&amp;Rstranka 1 </oddFooter>
  </headerFooter>
  <rowBreaks count="1" manualBreakCount="1">
    <brk id="876" max="1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6"/>
  <sheetViews>
    <sheetView showWhiteSpace="0" view="pageLayout" topLeftCell="A4" zoomScale="55" zoomScaleNormal="70" zoomScalePageLayoutView="55" workbookViewId="0">
      <selection activeCell="N18" sqref="N18:N276"/>
    </sheetView>
  </sheetViews>
  <sheetFormatPr defaultRowHeight="12.75" x14ac:dyDescent="0.2"/>
  <cols>
    <col min="1" max="1" width="9.85546875" style="41" customWidth="1"/>
    <col min="2" max="2" width="26.7109375" style="41" customWidth="1"/>
    <col min="3" max="3" width="15" style="41" customWidth="1"/>
    <col min="4" max="4" width="21.140625" style="41" customWidth="1"/>
    <col min="5" max="5" width="18.7109375" style="41" customWidth="1"/>
    <col min="6" max="6" width="18.140625" style="41" customWidth="1"/>
    <col min="7" max="7" width="12.85546875" style="41" customWidth="1"/>
    <col min="8" max="8" width="9.85546875" style="41" customWidth="1"/>
    <col min="9" max="9" width="13.28515625" style="41" customWidth="1"/>
    <col min="10" max="10" width="10.5703125" style="41" customWidth="1"/>
    <col min="11" max="11" width="14.5703125" style="41" customWidth="1"/>
    <col min="12" max="12" width="17.7109375" style="41" customWidth="1"/>
    <col min="13" max="13" width="13.42578125" style="41" customWidth="1"/>
    <col min="14" max="14" width="15.140625" style="41" customWidth="1"/>
    <col min="15" max="15" width="13.42578125" style="41" customWidth="1"/>
    <col min="16" max="16" width="15.140625" style="41" customWidth="1"/>
    <col min="17" max="17" width="14.140625" style="41" customWidth="1"/>
    <col min="18" max="18" width="16.42578125" style="41" customWidth="1"/>
    <col min="19" max="19" width="12" style="41" hidden="1" customWidth="1"/>
    <col min="20" max="20" width="12.5703125" style="41" customWidth="1"/>
    <col min="21" max="21" width="0" style="41" hidden="1" customWidth="1"/>
    <col min="22" max="16384" width="9.140625" style="41"/>
  </cols>
  <sheetData>
    <row r="1" spans="1:23" ht="15.75" x14ac:dyDescent="0.25">
      <c r="A1" s="40" t="s">
        <v>36</v>
      </c>
      <c r="C1" s="41">
        <f>[2]Инвойс!C1</f>
        <v>0</v>
      </c>
      <c r="N1" s="323" t="s">
        <v>37</v>
      </c>
      <c r="O1" s="323"/>
      <c r="P1" s="323"/>
      <c r="Q1" s="323"/>
      <c r="R1" s="323"/>
      <c r="S1" s="41">
        <f>C1</f>
        <v>0</v>
      </c>
    </row>
    <row r="2" spans="1:23" s="43" customFormat="1" ht="15.75" x14ac:dyDescent="0.25">
      <c r="A2" s="42" t="s">
        <v>83</v>
      </c>
      <c r="N2" s="324" t="s">
        <v>84</v>
      </c>
      <c r="O2" s="324"/>
      <c r="P2" s="324"/>
      <c r="Q2" s="324"/>
      <c r="R2" s="324"/>
    </row>
    <row r="3" spans="1:23" ht="18" x14ac:dyDescent="0.25">
      <c r="A3" s="40"/>
      <c r="F3" s="325" t="s">
        <v>38</v>
      </c>
      <c r="G3" s="325"/>
      <c r="H3" s="325"/>
      <c r="I3" s="325"/>
      <c r="J3" s="44">
        <v>17003</v>
      </c>
      <c r="K3" s="45" t="s">
        <v>39</v>
      </c>
      <c r="L3" s="46" t="e">
        <f>'VZOR 1'!F8:I8</f>
        <v>#VALUE!</v>
      </c>
      <c r="O3" s="174"/>
      <c r="P3" s="47"/>
      <c r="Q3" s="47"/>
      <c r="R3" s="47"/>
    </row>
    <row r="4" spans="1:23" ht="15" customHeight="1" x14ac:dyDescent="0.2">
      <c r="A4" s="175"/>
    </row>
    <row r="5" spans="1:23" ht="47.25" customHeight="1" x14ac:dyDescent="0.25">
      <c r="A5" s="326" t="s">
        <v>81</v>
      </c>
      <c r="B5" s="326"/>
      <c r="C5" s="326"/>
      <c r="D5" s="326"/>
      <c r="E5" s="326"/>
      <c r="F5" s="326"/>
      <c r="G5" s="327"/>
      <c r="H5" s="49"/>
      <c r="I5" s="326" t="s">
        <v>82</v>
      </c>
      <c r="J5" s="326"/>
      <c r="K5" s="326"/>
      <c r="L5" s="326"/>
      <c r="M5" s="326"/>
      <c r="N5" s="326"/>
      <c r="O5" s="326"/>
      <c r="P5" s="49"/>
      <c r="Q5" s="50"/>
      <c r="R5" s="50"/>
    </row>
    <row r="6" spans="1:23" ht="24" customHeight="1" x14ac:dyDescent="0.25">
      <c r="A6" s="328" t="s">
        <v>40</v>
      </c>
      <c r="B6" s="328"/>
      <c r="C6" s="328"/>
      <c r="D6" s="328"/>
      <c r="E6" s="328"/>
      <c r="F6" s="51">
        <f>O6</f>
        <v>9184.6400000000012</v>
      </c>
      <c r="G6" s="173" t="s">
        <v>41</v>
      </c>
      <c r="H6" s="52"/>
      <c r="I6" s="328" t="s">
        <v>42</v>
      </c>
      <c r="J6" s="328"/>
      <c r="K6" s="328"/>
      <c r="L6" s="328"/>
      <c r="M6" s="328"/>
      <c r="N6" s="328"/>
      <c r="O6" s="53">
        <f>N276</f>
        <v>9184.6400000000012</v>
      </c>
      <c r="P6" s="54" t="s">
        <v>43</v>
      </c>
      <c r="Q6" s="55"/>
      <c r="R6" s="50"/>
    </row>
    <row r="7" spans="1:23" ht="19.5" customHeight="1" x14ac:dyDescent="0.25">
      <c r="A7" s="328" t="s">
        <v>44</v>
      </c>
      <c r="B7" s="328"/>
      <c r="C7" s="328"/>
      <c r="D7" s="328"/>
      <c r="E7" s="328"/>
      <c r="F7" s="328"/>
      <c r="G7" s="329"/>
      <c r="H7" s="52"/>
      <c r="I7" s="55" t="s">
        <v>45</v>
      </c>
      <c r="J7" s="52"/>
      <c r="K7" s="52"/>
      <c r="L7" s="50"/>
      <c r="M7" s="55"/>
      <c r="N7" s="55"/>
      <c r="O7" s="55"/>
      <c r="P7" s="55"/>
      <c r="Q7" s="55"/>
      <c r="R7" s="55"/>
      <c r="S7" s="56"/>
      <c r="T7" s="56"/>
      <c r="U7" s="56"/>
      <c r="V7" s="56"/>
      <c r="W7" s="57"/>
    </row>
    <row r="8" spans="1:23" ht="8.25" customHeight="1" x14ac:dyDescent="0.25">
      <c r="A8" s="52"/>
      <c r="B8" s="52"/>
      <c r="C8" s="52"/>
      <c r="D8" s="52"/>
      <c r="E8" s="52"/>
      <c r="F8" s="52"/>
      <c r="G8" s="58"/>
      <c r="H8" s="52"/>
      <c r="I8" s="52"/>
      <c r="J8" s="52"/>
      <c r="K8" s="52"/>
      <c r="L8" s="55"/>
      <c r="M8" s="55"/>
      <c r="N8" s="55"/>
      <c r="O8" s="59"/>
      <c r="P8" s="60"/>
      <c r="Q8" s="61"/>
      <c r="R8" s="61"/>
      <c r="S8" s="62"/>
      <c r="T8" s="62"/>
      <c r="U8" s="63"/>
      <c r="V8" s="64"/>
      <c r="W8" s="65"/>
    </row>
    <row r="9" spans="1:23" ht="22.5" customHeight="1" x14ac:dyDescent="0.25">
      <c r="A9" s="330" t="s">
        <v>46</v>
      </c>
      <c r="B9" s="330"/>
      <c r="C9" s="330"/>
      <c r="D9" s="330"/>
      <c r="E9" s="330"/>
      <c r="F9" s="330"/>
      <c r="G9" s="331"/>
      <c r="H9" s="66"/>
      <c r="I9" s="334" t="s">
        <v>47</v>
      </c>
      <c r="J9" s="334"/>
      <c r="K9" s="334"/>
      <c r="L9" s="334"/>
      <c r="M9" s="334"/>
      <c r="N9" s="334"/>
      <c r="O9" s="334"/>
      <c r="P9" s="67"/>
      <c r="Q9" s="67"/>
      <c r="R9" s="67"/>
      <c r="S9" s="68"/>
      <c r="T9" s="68"/>
      <c r="U9" s="68"/>
      <c r="V9" s="68"/>
      <c r="W9" s="57"/>
    </row>
    <row r="10" spans="1:23" ht="6.75" customHeight="1" x14ac:dyDescent="0.25">
      <c r="A10" s="66"/>
      <c r="B10" s="69"/>
      <c r="C10" s="69"/>
      <c r="D10" s="69"/>
      <c r="E10" s="69"/>
      <c r="F10" s="69"/>
      <c r="G10" s="70"/>
      <c r="H10" s="71"/>
      <c r="I10" s="72"/>
      <c r="J10" s="72"/>
      <c r="K10" s="73"/>
      <c r="L10" s="73"/>
      <c r="M10" s="73"/>
      <c r="N10" s="73"/>
      <c r="O10" s="59"/>
      <c r="P10" s="60"/>
      <c r="Q10" s="61"/>
      <c r="R10" s="61"/>
      <c r="S10" s="74"/>
      <c r="T10" s="57"/>
      <c r="U10" s="57"/>
      <c r="V10" s="57"/>
      <c r="W10" s="57"/>
    </row>
    <row r="11" spans="1:23" ht="18" x14ac:dyDescent="0.2">
      <c r="A11" s="332" t="s">
        <v>48</v>
      </c>
      <c r="B11" s="332"/>
      <c r="C11" s="332"/>
      <c r="D11" s="332"/>
      <c r="E11" s="332"/>
      <c r="F11" s="332"/>
      <c r="G11" s="333"/>
      <c r="H11" s="75"/>
      <c r="I11" s="317" t="s">
        <v>49</v>
      </c>
      <c r="J11" s="317"/>
      <c r="K11" s="317"/>
      <c r="L11" s="317"/>
      <c r="M11" s="317"/>
      <c r="N11" s="317"/>
      <c r="O11" s="317"/>
      <c r="P11" s="317"/>
      <c r="Q11" s="317"/>
      <c r="R11" s="317"/>
      <c r="S11" s="317"/>
      <c r="T11" s="76"/>
      <c r="U11" s="76"/>
      <c r="V11" s="76"/>
      <c r="W11" s="57"/>
    </row>
    <row r="12" spans="1:23" ht="6" customHeight="1" x14ac:dyDescent="0.25">
      <c r="A12" s="75"/>
      <c r="B12" s="75"/>
      <c r="C12" s="75"/>
      <c r="D12" s="75"/>
      <c r="E12" s="75"/>
      <c r="F12" s="75"/>
      <c r="G12" s="77"/>
      <c r="H12" s="75"/>
      <c r="I12" s="75"/>
      <c r="J12" s="75"/>
      <c r="K12" s="75"/>
      <c r="L12" s="71"/>
      <c r="M12" s="71"/>
      <c r="N12" s="71"/>
      <c r="O12" s="71"/>
      <c r="P12" s="71"/>
      <c r="Q12" s="71"/>
      <c r="R12" s="71"/>
      <c r="S12" s="74"/>
      <c r="T12" s="57"/>
      <c r="U12" s="57"/>
      <c r="V12" s="57"/>
      <c r="W12" s="57"/>
    </row>
    <row r="13" spans="1:23" ht="53.25" customHeight="1" x14ac:dyDescent="0.2">
      <c r="A13" s="318" t="s">
        <v>124</v>
      </c>
      <c r="B13" s="318"/>
      <c r="C13" s="318"/>
      <c r="D13" s="318"/>
      <c r="E13" s="318"/>
      <c r="F13" s="318"/>
      <c r="G13" s="319"/>
      <c r="H13" s="78"/>
      <c r="I13" s="318" t="s">
        <v>125</v>
      </c>
      <c r="J13" s="318"/>
      <c r="K13" s="318"/>
      <c r="L13" s="318"/>
      <c r="M13" s="318"/>
      <c r="N13" s="318"/>
      <c r="O13" s="318"/>
      <c r="P13" s="318"/>
      <c r="Q13" s="318"/>
      <c r="R13" s="318"/>
      <c r="S13" s="79"/>
      <c r="T13" s="79"/>
      <c r="U13" s="79"/>
      <c r="V13" s="79"/>
      <c r="W13" s="57"/>
    </row>
    <row r="14" spans="1:23" ht="6" customHeight="1" x14ac:dyDescent="0.25">
      <c r="A14" s="80"/>
      <c r="B14" s="80"/>
      <c r="C14" s="80"/>
      <c r="D14" s="80"/>
      <c r="E14" s="80"/>
      <c r="F14" s="80"/>
      <c r="G14" s="81"/>
      <c r="H14" s="80"/>
      <c r="I14" s="80"/>
      <c r="J14" s="80"/>
      <c r="K14" s="80"/>
      <c r="L14" s="80"/>
      <c r="M14" s="80"/>
      <c r="N14" s="80"/>
      <c r="O14" s="80"/>
      <c r="P14" s="80"/>
      <c r="Q14" s="61"/>
      <c r="R14" s="61"/>
      <c r="S14" s="79"/>
      <c r="T14" s="79"/>
      <c r="U14" s="79"/>
      <c r="V14" s="79"/>
      <c r="W14" s="57"/>
    </row>
    <row r="15" spans="1:23" ht="67.150000000000006" customHeight="1" thickBot="1" x14ac:dyDescent="0.3">
      <c r="A15" s="332" t="s">
        <v>50</v>
      </c>
      <c r="B15" s="332"/>
      <c r="C15" s="332"/>
      <c r="D15" s="332"/>
      <c r="E15" s="332"/>
      <c r="F15" s="332"/>
      <c r="G15" s="333"/>
      <c r="H15" s="82"/>
      <c r="I15" s="332" t="s">
        <v>51</v>
      </c>
      <c r="J15" s="332"/>
      <c r="K15" s="332"/>
      <c r="L15" s="332"/>
      <c r="M15" s="332"/>
      <c r="N15" s="332"/>
      <c r="O15" s="332"/>
      <c r="P15" s="332"/>
      <c r="Q15" s="332"/>
      <c r="R15" s="332"/>
      <c r="S15" s="74"/>
      <c r="T15" s="57"/>
      <c r="U15" s="57"/>
      <c r="V15" s="57"/>
      <c r="W15" s="57"/>
    </row>
    <row r="16" spans="1:23" s="1" customFormat="1" ht="24.75" thickBot="1" x14ac:dyDescent="0.3">
      <c r="A16" s="25" t="s">
        <v>4</v>
      </c>
      <c r="B16" s="125" t="s">
        <v>88</v>
      </c>
      <c r="C16" s="26" t="s">
        <v>10</v>
      </c>
      <c r="D16" s="125" t="s">
        <v>87</v>
      </c>
      <c r="E16" s="27" t="s">
        <v>7</v>
      </c>
      <c r="F16" s="26" t="s">
        <v>11</v>
      </c>
      <c r="G16" s="26" t="s">
        <v>12</v>
      </c>
      <c r="H16" s="26" t="s">
        <v>13</v>
      </c>
      <c r="I16" s="28" t="s">
        <v>14</v>
      </c>
      <c r="J16" s="126" t="s">
        <v>91</v>
      </c>
      <c r="K16" s="127" t="s">
        <v>90</v>
      </c>
      <c r="L16" s="28" t="s">
        <v>15</v>
      </c>
      <c r="M16" s="25" t="s">
        <v>8</v>
      </c>
      <c r="N16" s="126" t="s">
        <v>89</v>
      </c>
      <c r="O16" s="25" t="s">
        <v>17</v>
      </c>
      <c r="P16" s="25" t="s">
        <v>16</v>
      </c>
      <c r="Q16" s="25" t="s">
        <v>2</v>
      </c>
      <c r="R16" s="25" t="s">
        <v>1</v>
      </c>
    </row>
    <row r="17" spans="1:20" s="1" customFormat="1" ht="48.75" thickBot="1" x14ac:dyDescent="0.3">
      <c r="A17" s="143" t="s">
        <v>29</v>
      </c>
      <c r="B17" s="144" t="s">
        <v>28</v>
      </c>
      <c r="C17" s="145" t="s">
        <v>27</v>
      </c>
      <c r="D17" s="146" t="s">
        <v>86</v>
      </c>
      <c r="E17" s="145" t="s">
        <v>26</v>
      </c>
      <c r="F17" s="145" t="s">
        <v>25</v>
      </c>
      <c r="G17" s="145" t="s">
        <v>24</v>
      </c>
      <c r="H17" s="145" t="s">
        <v>23</v>
      </c>
      <c r="I17" s="145" t="s">
        <v>22</v>
      </c>
      <c r="J17" s="145" t="s">
        <v>21</v>
      </c>
      <c r="K17" s="145" t="s">
        <v>20</v>
      </c>
      <c r="L17" s="145" t="s">
        <v>62</v>
      </c>
      <c r="M17" s="145" t="s">
        <v>30</v>
      </c>
      <c r="N17" s="145" t="s">
        <v>18</v>
      </c>
      <c r="O17" s="145" t="s">
        <v>19</v>
      </c>
      <c r="P17" s="145" t="s">
        <v>32</v>
      </c>
      <c r="Q17" s="145" t="s">
        <v>63</v>
      </c>
      <c r="R17" s="147" t="s">
        <v>64</v>
      </c>
    </row>
    <row r="18" spans="1:20" s="1" customFormat="1" ht="189.75" thickTop="1" x14ac:dyDescent="0.25">
      <c r="A18" s="137">
        <v>1</v>
      </c>
      <c r="B18" s="171" t="s">
        <v>195</v>
      </c>
      <c r="C18" s="171" t="s">
        <v>122</v>
      </c>
      <c r="D18" s="171" t="s">
        <v>138</v>
      </c>
      <c r="E18" s="171" t="s">
        <v>138</v>
      </c>
      <c r="F18" s="171">
        <v>6110119000</v>
      </c>
      <c r="G18" s="171" t="s">
        <v>131</v>
      </c>
      <c r="H18" s="128" t="s">
        <v>92</v>
      </c>
      <c r="I18" s="171">
        <v>6</v>
      </c>
      <c r="J18" s="129">
        <f t="shared" ref="J18:J81" si="0">ROUNDUP(S18*Q18/I18,2)</f>
        <v>18.540000000000003</v>
      </c>
      <c r="K18" s="129">
        <f t="shared" ref="K18:K81" si="1">ROUND(J18*I18,2)</f>
        <v>111.24</v>
      </c>
      <c r="L18" s="201">
        <f t="shared" ref="L18:L81" si="2">1-M18/J18</f>
        <v>0.90021574973031282</v>
      </c>
      <c r="M18" s="129">
        <f t="shared" ref="M18:M81" si="3">ROUND(J18/10,2)</f>
        <v>1.85</v>
      </c>
      <c r="N18" s="129">
        <f t="shared" ref="N18:N81" si="4">ROUND(M18*I18,2)</f>
        <v>11.1</v>
      </c>
      <c r="O18" s="128" t="s">
        <v>194</v>
      </c>
      <c r="P18" s="250" t="s">
        <v>108</v>
      </c>
      <c r="Q18" s="129">
        <f t="shared" ref="Q18:Q81" si="5">ROUNDUP(R18*0.95,2)</f>
        <v>2.85</v>
      </c>
      <c r="R18" s="246">
        <v>3</v>
      </c>
      <c r="S18" s="241">
        <v>39.020000000000003</v>
      </c>
      <c r="T18">
        <v>0</v>
      </c>
    </row>
    <row r="19" spans="1:20" s="1" customFormat="1" ht="157.5" x14ac:dyDescent="0.25">
      <c r="A19" s="139">
        <v>2</v>
      </c>
      <c r="B19" s="185" t="s">
        <v>196</v>
      </c>
      <c r="C19" s="185" t="s">
        <v>122</v>
      </c>
      <c r="D19" s="185" t="s">
        <v>136</v>
      </c>
      <c r="E19" s="185" t="s">
        <v>136</v>
      </c>
      <c r="F19" s="185">
        <v>6110119000</v>
      </c>
      <c r="G19" s="185" t="s">
        <v>131</v>
      </c>
      <c r="H19" s="140" t="s">
        <v>92</v>
      </c>
      <c r="I19" s="185">
        <v>5</v>
      </c>
      <c r="J19" s="141">
        <f t="shared" si="0"/>
        <v>14.83</v>
      </c>
      <c r="K19" s="141">
        <f t="shared" si="1"/>
        <v>74.150000000000006</v>
      </c>
      <c r="L19" s="200">
        <f t="shared" si="2"/>
        <v>0.90020229265003371</v>
      </c>
      <c r="M19" s="141">
        <f t="shared" si="3"/>
        <v>1.48</v>
      </c>
      <c r="N19" s="141">
        <f t="shared" si="4"/>
        <v>7.4</v>
      </c>
      <c r="O19" s="140" t="s">
        <v>194</v>
      </c>
      <c r="P19" s="248" t="s">
        <v>108</v>
      </c>
      <c r="Q19" s="141">
        <f t="shared" si="5"/>
        <v>1.9</v>
      </c>
      <c r="R19" s="247">
        <v>2</v>
      </c>
      <c r="S19" s="242">
        <v>39.020000000000003</v>
      </c>
      <c r="T19">
        <v>0</v>
      </c>
    </row>
    <row r="20" spans="1:20" s="1" customFormat="1" ht="157.5" x14ac:dyDescent="0.25">
      <c r="A20" s="139">
        <v>3</v>
      </c>
      <c r="B20" s="185" t="s">
        <v>197</v>
      </c>
      <c r="C20" s="185" t="s">
        <v>122</v>
      </c>
      <c r="D20" s="185" t="s">
        <v>139</v>
      </c>
      <c r="E20" s="185" t="s">
        <v>139</v>
      </c>
      <c r="F20" s="185">
        <v>6110209900</v>
      </c>
      <c r="G20" s="185" t="s">
        <v>131</v>
      </c>
      <c r="H20" s="140" t="s">
        <v>92</v>
      </c>
      <c r="I20" s="185">
        <v>20</v>
      </c>
      <c r="J20" s="141">
        <f t="shared" si="0"/>
        <v>17.170000000000002</v>
      </c>
      <c r="K20" s="141">
        <f t="shared" si="1"/>
        <v>343.4</v>
      </c>
      <c r="L20" s="200">
        <f t="shared" si="2"/>
        <v>0.89982527664531164</v>
      </c>
      <c r="M20" s="141">
        <f t="shared" si="3"/>
        <v>1.72</v>
      </c>
      <c r="N20" s="141">
        <f t="shared" si="4"/>
        <v>34.4</v>
      </c>
      <c r="O20" s="140" t="s">
        <v>194</v>
      </c>
      <c r="P20" s="248" t="s">
        <v>108</v>
      </c>
      <c r="Q20" s="141">
        <f t="shared" si="5"/>
        <v>18.05</v>
      </c>
      <c r="R20" s="247">
        <v>19</v>
      </c>
      <c r="S20" s="243">
        <v>19.02</v>
      </c>
      <c r="T20">
        <v>0</v>
      </c>
    </row>
    <row r="21" spans="1:20" s="1" customFormat="1" ht="157.5" x14ac:dyDescent="0.25">
      <c r="A21" s="139">
        <v>4</v>
      </c>
      <c r="B21" s="185" t="s">
        <v>198</v>
      </c>
      <c r="C21" s="185" t="s">
        <v>122</v>
      </c>
      <c r="D21" s="185" t="s">
        <v>138</v>
      </c>
      <c r="E21" s="185" t="s">
        <v>138</v>
      </c>
      <c r="F21" s="185">
        <v>6110209900</v>
      </c>
      <c r="G21" s="185" t="s">
        <v>131</v>
      </c>
      <c r="H21" s="140" t="s">
        <v>92</v>
      </c>
      <c r="I21" s="185">
        <v>14</v>
      </c>
      <c r="J21" s="141">
        <f t="shared" si="0"/>
        <v>4.1399999999999997</v>
      </c>
      <c r="K21" s="141">
        <f t="shared" si="1"/>
        <v>57.96</v>
      </c>
      <c r="L21" s="200">
        <f t="shared" si="2"/>
        <v>0.90096618357487923</v>
      </c>
      <c r="M21" s="141">
        <f t="shared" si="3"/>
        <v>0.41</v>
      </c>
      <c r="N21" s="141">
        <f t="shared" si="4"/>
        <v>5.74</v>
      </c>
      <c r="O21" s="140" t="s">
        <v>194</v>
      </c>
      <c r="P21" s="248" t="s">
        <v>108</v>
      </c>
      <c r="Q21" s="141">
        <f t="shared" si="5"/>
        <v>3.04</v>
      </c>
      <c r="R21" s="247">
        <v>3.2</v>
      </c>
      <c r="S21" s="242">
        <v>19.02</v>
      </c>
      <c r="T21">
        <v>0</v>
      </c>
    </row>
    <row r="22" spans="1:20" s="1" customFormat="1" ht="126" x14ac:dyDescent="0.25">
      <c r="A22" s="139">
        <v>5</v>
      </c>
      <c r="B22" s="185" t="s">
        <v>199</v>
      </c>
      <c r="C22" s="185" t="s">
        <v>122</v>
      </c>
      <c r="D22" s="185" t="s">
        <v>138</v>
      </c>
      <c r="E22" s="185" t="s">
        <v>138</v>
      </c>
      <c r="F22" s="185">
        <v>6110209900</v>
      </c>
      <c r="G22" s="185" t="s">
        <v>131</v>
      </c>
      <c r="H22" s="140" t="s">
        <v>92</v>
      </c>
      <c r="I22" s="185">
        <v>24</v>
      </c>
      <c r="J22" s="141">
        <f t="shared" si="0"/>
        <v>4.5199999999999996</v>
      </c>
      <c r="K22" s="141">
        <f t="shared" si="1"/>
        <v>108.48</v>
      </c>
      <c r="L22" s="200">
        <f t="shared" si="2"/>
        <v>0.90044247787610621</v>
      </c>
      <c r="M22" s="141">
        <f t="shared" si="3"/>
        <v>0.45</v>
      </c>
      <c r="N22" s="141">
        <f t="shared" si="4"/>
        <v>10.8</v>
      </c>
      <c r="O22" s="140" t="s">
        <v>194</v>
      </c>
      <c r="P22" s="248">
        <v>1</v>
      </c>
      <c r="Q22" s="141">
        <f t="shared" si="5"/>
        <v>5.7</v>
      </c>
      <c r="R22" s="247">
        <v>6</v>
      </c>
      <c r="S22" s="243">
        <v>19.02</v>
      </c>
      <c r="T22">
        <v>0</v>
      </c>
    </row>
    <row r="23" spans="1:20" s="1" customFormat="1" ht="157.5" x14ac:dyDescent="0.25">
      <c r="A23" s="139">
        <v>6</v>
      </c>
      <c r="B23" s="185" t="s">
        <v>200</v>
      </c>
      <c r="C23" s="185" t="s">
        <v>122</v>
      </c>
      <c r="D23" s="185" t="s">
        <v>138</v>
      </c>
      <c r="E23" s="185" t="s">
        <v>138</v>
      </c>
      <c r="F23" s="185">
        <v>6110209900</v>
      </c>
      <c r="G23" s="185" t="s">
        <v>131</v>
      </c>
      <c r="H23" s="140" t="s">
        <v>92</v>
      </c>
      <c r="I23" s="185">
        <v>21</v>
      </c>
      <c r="J23" s="141">
        <f t="shared" si="0"/>
        <v>8.61</v>
      </c>
      <c r="K23" s="141">
        <f t="shared" si="1"/>
        <v>180.81</v>
      </c>
      <c r="L23" s="200">
        <f t="shared" si="2"/>
        <v>0.90011614401858309</v>
      </c>
      <c r="M23" s="141">
        <f t="shared" si="3"/>
        <v>0.86</v>
      </c>
      <c r="N23" s="141">
        <f t="shared" si="4"/>
        <v>18.059999999999999</v>
      </c>
      <c r="O23" s="140" t="s">
        <v>194</v>
      </c>
      <c r="P23" s="248" t="s">
        <v>108</v>
      </c>
      <c r="Q23" s="141">
        <f t="shared" si="5"/>
        <v>9.5</v>
      </c>
      <c r="R23" s="247">
        <v>10</v>
      </c>
      <c r="S23" s="242">
        <v>19.02</v>
      </c>
      <c r="T23">
        <v>0</v>
      </c>
    </row>
    <row r="24" spans="1:20" s="1" customFormat="1" ht="157.5" x14ac:dyDescent="0.25">
      <c r="A24" s="139">
        <v>7</v>
      </c>
      <c r="B24" s="185" t="s">
        <v>201</v>
      </c>
      <c r="C24" s="185" t="s">
        <v>122</v>
      </c>
      <c r="D24" s="185" t="s">
        <v>138</v>
      </c>
      <c r="E24" s="185" t="s">
        <v>138</v>
      </c>
      <c r="F24" s="185">
        <v>6110209900</v>
      </c>
      <c r="G24" s="185" t="s">
        <v>131</v>
      </c>
      <c r="H24" s="140" t="s">
        <v>92</v>
      </c>
      <c r="I24" s="185">
        <v>24</v>
      </c>
      <c r="J24" s="141">
        <f t="shared" si="0"/>
        <v>8.2899999999999991</v>
      </c>
      <c r="K24" s="141">
        <f t="shared" si="1"/>
        <v>198.96</v>
      </c>
      <c r="L24" s="200">
        <f t="shared" si="2"/>
        <v>0.89987937273823881</v>
      </c>
      <c r="M24" s="141">
        <f t="shared" si="3"/>
        <v>0.83</v>
      </c>
      <c r="N24" s="141">
        <f t="shared" si="4"/>
        <v>19.920000000000002</v>
      </c>
      <c r="O24" s="140" t="s">
        <v>194</v>
      </c>
      <c r="P24" s="248" t="s">
        <v>108</v>
      </c>
      <c r="Q24" s="141">
        <f t="shared" si="5"/>
        <v>10.45</v>
      </c>
      <c r="R24" s="247">
        <v>11</v>
      </c>
      <c r="S24" s="243">
        <v>19.02</v>
      </c>
      <c r="T24">
        <v>0</v>
      </c>
    </row>
    <row r="25" spans="1:20" s="1" customFormat="1" ht="157.5" x14ac:dyDescent="0.25">
      <c r="A25" s="139">
        <v>8</v>
      </c>
      <c r="B25" s="185" t="s">
        <v>202</v>
      </c>
      <c r="C25" s="185" t="s">
        <v>122</v>
      </c>
      <c r="D25" s="185" t="s">
        <v>140</v>
      </c>
      <c r="E25" s="185" t="s">
        <v>140</v>
      </c>
      <c r="F25" s="185">
        <v>6110209900</v>
      </c>
      <c r="G25" s="185" t="s">
        <v>132</v>
      </c>
      <c r="H25" s="140" t="s">
        <v>92</v>
      </c>
      <c r="I25" s="185">
        <v>52</v>
      </c>
      <c r="J25" s="141">
        <f t="shared" si="0"/>
        <v>5.22</v>
      </c>
      <c r="K25" s="141">
        <f t="shared" si="1"/>
        <v>271.44</v>
      </c>
      <c r="L25" s="200">
        <f t="shared" si="2"/>
        <v>0.90038314176245215</v>
      </c>
      <c r="M25" s="141">
        <f t="shared" si="3"/>
        <v>0.52</v>
      </c>
      <c r="N25" s="141">
        <f t="shared" si="4"/>
        <v>27.04</v>
      </c>
      <c r="O25" s="140" t="s">
        <v>194</v>
      </c>
      <c r="P25" s="248" t="s">
        <v>108</v>
      </c>
      <c r="Q25" s="141">
        <f t="shared" si="5"/>
        <v>14.25</v>
      </c>
      <c r="R25" s="247">
        <v>15</v>
      </c>
      <c r="S25" s="242">
        <v>19.02</v>
      </c>
      <c r="T25">
        <v>0</v>
      </c>
    </row>
    <row r="26" spans="1:20" s="1" customFormat="1" ht="157.5" x14ac:dyDescent="0.25">
      <c r="A26" s="139">
        <v>9</v>
      </c>
      <c r="B26" s="185" t="s">
        <v>203</v>
      </c>
      <c r="C26" s="185" t="s">
        <v>122</v>
      </c>
      <c r="D26" s="185" t="s">
        <v>134</v>
      </c>
      <c r="E26" s="185" t="s">
        <v>134</v>
      </c>
      <c r="F26" s="248">
        <v>6110209900</v>
      </c>
      <c r="G26" s="185" t="s">
        <v>131</v>
      </c>
      <c r="H26" s="140" t="s">
        <v>92</v>
      </c>
      <c r="I26" s="185">
        <v>40</v>
      </c>
      <c r="J26" s="141">
        <f t="shared" si="0"/>
        <v>14.459999999999999</v>
      </c>
      <c r="K26" s="141">
        <f t="shared" si="1"/>
        <v>578.4</v>
      </c>
      <c r="L26" s="200">
        <f t="shared" si="2"/>
        <v>0.89972337482710929</v>
      </c>
      <c r="M26" s="141">
        <f t="shared" si="3"/>
        <v>1.45</v>
      </c>
      <c r="N26" s="141">
        <f t="shared" si="4"/>
        <v>58</v>
      </c>
      <c r="O26" s="140" t="s">
        <v>194</v>
      </c>
      <c r="P26" s="248">
        <v>1</v>
      </c>
      <c r="Q26" s="141">
        <f t="shared" si="5"/>
        <v>30.4</v>
      </c>
      <c r="R26" s="247">
        <v>32</v>
      </c>
      <c r="S26" s="243">
        <v>19.02</v>
      </c>
      <c r="T26">
        <v>0</v>
      </c>
    </row>
    <row r="27" spans="1:20" s="1" customFormat="1" ht="157.5" x14ac:dyDescent="0.25">
      <c r="A27" s="139">
        <v>10</v>
      </c>
      <c r="B27" s="185" t="s">
        <v>204</v>
      </c>
      <c r="C27" s="185" t="s">
        <v>122</v>
      </c>
      <c r="D27" s="185" t="s">
        <v>134</v>
      </c>
      <c r="E27" s="185" t="s">
        <v>134</v>
      </c>
      <c r="F27" s="248">
        <v>6110209900</v>
      </c>
      <c r="G27" s="185" t="s">
        <v>131</v>
      </c>
      <c r="H27" s="140" t="s">
        <v>92</v>
      </c>
      <c r="I27" s="185">
        <v>30</v>
      </c>
      <c r="J27" s="141">
        <f t="shared" si="0"/>
        <v>14.94</v>
      </c>
      <c r="K27" s="141">
        <f t="shared" si="1"/>
        <v>448.2</v>
      </c>
      <c r="L27" s="200">
        <f t="shared" si="2"/>
        <v>0.90026773761713519</v>
      </c>
      <c r="M27" s="141">
        <f t="shared" si="3"/>
        <v>1.49</v>
      </c>
      <c r="N27" s="141">
        <f t="shared" si="4"/>
        <v>44.7</v>
      </c>
      <c r="O27" s="140" t="s">
        <v>194</v>
      </c>
      <c r="P27" s="248">
        <v>1</v>
      </c>
      <c r="Q27" s="141">
        <f t="shared" si="5"/>
        <v>23.56</v>
      </c>
      <c r="R27" s="247">
        <v>24.8</v>
      </c>
      <c r="S27" s="242">
        <v>19.02</v>
      </c>
      <c r="T27">
        <v>0</v>
      </c>
    </row>
    <row r="28" spans="1:20" s="1" customFormat="1" ht="157.5" x14ac:dyDescent="0.25">
      <c r="A28" s="139">
        <v>11</v>
      </c>
      <c r="B28" s="185" t="s">
        <v>205</v>
      </c>
      <c r="C28" s="185" t="s">
        <v>122</v>
      </c>
      <c r="D28" s="185" t="s">
        <v>141</v>
      </c>
      <c r="E28" s="185" t="s">
        <v>141</v>
      </c>
      <c r="F28" s="248">
        <v>6110209900</v>
      </c>
      <c r="G28" s="185" t="s">
        <v>131</v>
      </c>
      <c r="H28" s="140" t="s">
        <v>92</v>
      </c>
      <c r="I28" s="185">
        <v>41</v>
      </c>
      <c r="J28" s="141">
        <f t="shared" si="0"/>
        <v>15.17</v>
      </c>
      <c r="K28" s="141">
        <f t="shared" si="1"/>
        <v>621.97</v>
      </c>
      <c r="L28" s="200">
        <f t="shared" si="2"/>
        <v>0.89980224126565589</v>
      </c>
      <c r="M28" s="141">
        <f t="shared" si="3"/>
        <v>1.52</v>
      </c>
      <c r="N28" s="141">
        <f t="shared" si="4"/>
        <v>62.32</v>
      </c>
      <c r="O28" s="140" t="s">
        <v>194</v>
      </c>
      <c r="P28" s="248">
        <v>1</v>
      </c>
      <c r="Q28" s="141">
        <f t="shared" si="5"/>
        <v>32.68</v>
      </c>
      <c r="R28" s="247">
        <v>34.4</v>
      </c>
      <c r="S28" s="243">
        <v>19.02</v>
      </c>
      <c r="T28">
        <v>0</v>
      </c>
    </row>
    <row r="29" spans="1:20" s="1" customFormat="1" ht="157.5" x14ac:dyDescent="0.25">
      <c r="A29" s="139">
        <v>12</v>
      </c>
      <c r="B29" s="185" t="s">
        <v>206</v>
      </c>
      <c r="C29" s="185" t="s">
        <v>122</v>
      </c>
      <c r="D29" s="185" t="s">
        <v>141</v>
      </c>
      <c r="E29" s="185" t="s">
        <v>141</v>
      </c>
      <c r="F29" s="248">
        <v>6110209900</v>
      </c>
      <c r="G29" s="185" t="s">
        <v>131</v>
      </c>
      <c r="H29" s="140" t="s">
        <v>92</v>
      </c>
      <c r="I29" s="185">
        <v>33</v>
      </c>
      <c r="J29" s="141">
        <f t="shared" si="0"/>
        <v>16.82</v>
      </c>
      <c r="K29" s="141">
        <f t="shared" si="1"/>
        <v>555.05999999999995</v>
      </c>
      <c r="L29" s="200">
        <f t="shared" si="2"/>
        <v>0.9001189060642093</v>
      </c>
      <c r="M29" s="141">
        <f t="shared" si="3"/>
        <v>1.68</v>
      </c>
      <c r="N29" s="141">
        <f t="shared" si="4"/>
        <v>55.44</v>
      </c>
      <c r="O29" s="140" t="s">
        <v>194</v>
      </c>
      <c r="P29" s="248">
        <v>1</v>
      </c>
      <c r="Q29" s="141">
        <f t="shared" si="5"/>
        <v>29.17</v>
      </c>
      <c r="R29" s="247">
        <v>30.7</v>
      </c>
      <c r="S29" s="242">
        <v>19.02</v>
      </c>
      <c r="T29">
        <v>0</v>
      </c>
    </row>
    <row r="30" spans="1:20" s="1" customFormat="1" ht="157.5" x14ac:dyDescent="0.25">
      <c r="A30" s="139">
        <v>13</v>
      </c>
      <c r="B30" s="185" t="s">
        <v>207</v>
      </c>
      <c r="C30" s="185" t="s">
        <v>122</v>
      </c>
      <c r="D30" s="185" t="s">
        <v>141</v>
      </c>
      <c r="E30" s="185" t="s">
        <v>141</v>
      </c>
      <c r="F30" s="248">
        <v>6110209900</v>
      </c>
      <c r="G30" s="185" t="s">
        <v>131</v>
      </c>
      <c r="H30" s="140" t="s">
        <v>92</v>
      </c>
      <c r="I30" s="185">
        <v>43</v>
      </c>
      <c r="J30" s="141">
        <f t="shared" si="0"/>
        <v>14.709999999999999</v>
      </c>
      <c r="K30" s="141">
        <f t="shared" si="1"/>
        <v>632.53</v>
      </c>
      <c r="L30" s="200">
        <f t="shared" si="2"/>
        <v>0.90006798096532969</v>
      </c>
      <c r="M30" s="141">
        <f t="shared" si="3"/>
        <v>1.47</v>
      </c>
      <c r="N30" s="141">
        <f t="shared" si="4"/>
        <v>63.21</v>
      </c>
      <c r="O30" s="140" t="s">
        <v>194</v>
      </c>
      <c r="P30" s="248">
        <v>1</v>
      </c>
      <c r="Q30" s="141">
        <f t="shared" si="5"/>
        <v>33.25</v>
      </c>
      <c r="R30" s="247">
        <v>35</v>
      </c>
      <c r="S30" s="243">
        <v>19.02</v>
      </c>
      <c r="T30">
        <v>0</v>
      </c>
    </row>
    <row r="31" spans="1:20" s="1" customFormat="1" ht="157.5" x14ac:dyDescent="0.25">
      <c r="A31" s="139">
        <v>14</v>
      </c>
      <c r="B31" s="185" t="s">
        <v>208</v>
      </c>
      <c r="C31" s="185" t="s">
        <v>122</v>
      </c>
      <c r="D31" s="185" t="s">
        <v>141</v>
      </c>
      <c r="E31" s="185" t="s">
        <v>141</v>
      </c>
      <c r="F31" s="248">
        <v>6110209900</v>
      </c>
      <c r="G31" s="185" t="s">
        <v>131</v>
      </c>
      <c r="H31" s="140" t="s">
        <v>92</v>
      </c>
      <c r="I31" s="185">
        <v>44</v>
      </c>
      <c r="J31" s="141">
        <f t="shared" si="0"/>
        <v>14.62</v>
      </c>
      <c r="K31" s="141">
        <f t="shared" si="1"/>
        <v>643.28</v>
      </c>
      <c r="L31" s="200">
        <f t="shared" si="2"/>
        <v>0.90013679890560871</v>
      </c>
      <c r="M31" s="141">
        <f t="shared" si="3"/>
        <v>1.46</v>
      </c>
      <c r="N31" s="141">
        <f t="shared" si="4"/>
        <v>64.239999999999995</v>
      </c>
      <c r="O31" s="140" t="s">
        <v>194</v>
      </c>
      <c r="P31" s="248">
        <v>1</v>
      </c>
      <c r="Q31" s="141">
        <f t="shared" si="5"/>
        <v>33.82</v>
      </c>
      <c r="R31" s="247">
        <v>35.6</v>
      </c>
      <c r="S31" s="242">
        <v>19.02</v>
      </c>
      <c r="T31">
        <v>0</v>
      </c>
    </row>
    <row r="32" spans="1:20" s="1" customFormat="1" ht="157.5" x14ac:dyDescent="0.25">
      <c r="A32" s="139">
        <v>15</v>
      </c>
      <c r="B32" s="185" t="s">
        <v>209</v>
      </c>
      <c r="C32" s="185" t="s">
        <v>122</v>
      </c>
      <c r="D32" s="185" t="s">
        <v>141</v>
      </c>
      <c r="E32" s="185" t="s">
        <v>141</v>
      </c>
      <c r="F32" s="248">
        <v>6110209900</v>
      </c>
      <c r="G32" s="185" t="s">
        <v>131</v>
      </c>
      <c r="H32" s="140" t="s">
        <v>92</v>
      </c>
      <c r="I32" s="185">
        <v>35</v>
      </c>
      <c r="J32" s="141">
        <f t="shared" si="0"/>
        <v>14.77</v>
      </c>
      <c r="K32" s="141">
        <f t="shared" si="1"/>
        <v>516.95000000000005</v>
      </c>
      <c r="L32" s="200">
        <f t="shared" si="2"/>
        <v>0.89979688557887605</v>
      </c>
      <c r="M32" s="141">
        <f t="shared" si="3"/>
        <v>1.48</v>
      </c>
      <c r="N32" s="141">
        <f t="shared" si="4"/>
        <v>51.8</v>
      </c>
      <c r="O32" s="140" t="s">
        <v>194</v>
      </c>
      <c r="P32" s="248">
        <v>1</v>
      </c>
      <c r="Q32" s="141">
        <f t="shared" si="5"/>
        <v>27.17</v>
      </c>
      <c r="R32" s="247">
        <v>28.6</v>
      </c>
      <c r="S32" s="243">
        <v>19.02</v>
      </c>
      <c r="T32">
        <v>0</v>
      </c>
    </row>
    <row r="33" spans="1:20" s="1" customFormat="1" ht="157.5" x14ac:dyDescent="0.25">
      <c r="A33" s="139">
        <v>16</v>
      </c>
      <c r="B33" s="185" t="s">
        <v>210</v>
      </c>
      <c r="C33" s="185" t="s">
        <v>122</v>
      </c>
      <c r="D33" s="185" t="s">
        <v>141</v>
      </c>
      <c r="E33" s="185" t="s">
        <v>141</v>
      </c>
      <c r="F33" s="248">
        <v>6110209900</v>
      </c>
      <c r="G33" s="185" t="s">
        <v>131</v>
      </c>
      <c r="H33" s="140" t="s">
        <v>92</v>
      </c>
      <c r="I33" s="185">
        <v>33</v>
      </c>
      <c r="J33" s="141">
        <f t="shared" si="0"/>
        <v>14.459999999999999</v>
      </c>
      <c r="K33" s="141">
        <f t="shared" si="1"/>
        <v>477.18</v>
      </c>
      <c r="L33" s="200">
        <f t="shared" si="2"/>
        <v>0.89972337482710929</v>
      </c>
      <c r="M33" s="141">
        <f t="shared" si="3"/>
        <v>1.45</v>
      </c>
      <c r="N33" s="141">
        <f t="shared" si="4"/>
        <v>47.85</v>
      </c>
      <c r="O33" s="140" t="s">
        <v>194</v>
      </c>
      <c r="P33" s="248">
        <v>1</v>
      </c>
      <c r="Q33" s="141">
        <f t="shared" si="5"/>
        <v>25.08</v>
      </c>
      <c r="R33" s="247">
        <v>26.4</v>
      </c>
      <c r="S33" s="242">
        <v>19.02</v>
      </c>
      <c r="T33">
        <v>0</v>
      </c>
    </row>
    <row r="34" spans="1:20" s="1" customFormat="1" ht="157.5" x14ac:dyDescent="0.25">
      <c r="A34" s="139">
        <v>17</v>
      </c>
      <c r="B34" s="185" t="s">
        <v>211</v>
      </c>
      <c r="C34" s="185" t="s">
        <v>122</v>
      </c>
      <c r="D34" s="185" t="s">
        <v>141</v>
      </c>
      <c r="E34" s="185" t="s">
        <v>141</v>
      </c>
      <c r="F34" s="248">
        <v>6110209900</v>
      </c>
      <c r="G34" s="185" t="s">
        <v>131</v>
      </c>
      <c r="H34" s="140" t="s">
        <v>92</v>
      </c>
      <c r="I34" s="185">
        <v>17</v>
      </c>
      <c r="J34" s="141">
        <f t="shared" si="0"/>
        <v>14.89</v>
      </c>
      <c r="K34" s="141">
        <f t="shared" si="1"/>
        <v>253.13</v>
      </c>
      <c r="L34" s="200">
        <f t="shared" si="2"/>
        <v>0.8999328408327737</v>
      </c>
      <c r="M34" s="141">
        <f t="shared" si="3"/>
        <v>1.49</v>
      </c>
      <c r="N34" s="141">
        <f t="shared" si="4"/>
        <v>25.33</v>
      </c>
      <c r="O34" s="140" t="s">
        <v>194</v>
      </c>
      <c r="P34" s="248">
        <v>1</v>
      </c>
      <c r="Q34" s="141">
        <f t="shared" si="5"/>
        <v>13.3</v>
      </c>
      <c r="R34" s="247">
        <v>14</v>
      </c>
      <c r="S34" s="243">
        <v>19.02</v>
      </c>
      <c r="T34">
        <v>0</v>
      </c>
    </row>
    <row r="35" spans="1:20" s="1" customFormat="1" ht="157.5" x14ac:dyDescent="0.25">
      <c r="A35" s="139">
        <v>18</v>
      </c>
      <c r="B35" s="185" t="s">
        <v>212</v>
      </c>
      <c r="C35" s="185" t="s">
        <v>122</v>
      </c>
      <c r="D35" s="185" t="s">
        <v>141</v>
      </c>
      <c r="E35" s="185" t="s">
        <v>141</v>
      </c>
      <c r="F35" s="248">
        <v>6110209900</v>
      </c>
      <c r="G35" s="185" t="s">
        <v>131</v>
      </c>
      <c r="H35" s="140" t="s">
        <v>92</v>
      </c>
      <c r="I35" s="185">
        <v>35</v>
      </c>
      <c r="J35" s="141">
        <f t="shared" si="0"/>
        <v>14.87</v>
      </c>
      <c r="K35" s="141">
        <f t="shared" si="1"/>
        <v>520.45000000000005</v>
      </c>
      <c r="L35" s="200">
        <f t="shared" si="2"/>
        <v>0.89979825151311366</v>
      </c>
      <c r="M35" s="141">
        <f t="shared" si="3"/>
        <v>1.49</v>
      </c>
      <c r="N35" s="141">
        <f t="shared" si="4"/>
        <v>52.15</v>
      </c>
      <c r="O35" s="140" t="s">
        <v>194</v>
      </c>
      <c r="P35" s="248">
        <v>1</v>
      </c>
      <c r="Q35" s="141">
        <f t="shared" si="5"/>
        <v>27.36</v>
      </c>
      <c r="R35" s="247">
        <v>28.8</v>
      </c>
      <c r="S35" s="242">
        <v>19.02</v>
      </c>
      <c r="T35">
        <v>0</v>
      </c>
    </row>
    <row r="36" spans="1:20" s="1" customFormat="1" ht="157.5" x14ac:dyDescent="0.25">
      <c r="A36" s="139">
        <v>19</v>
      </c>
      <c r="B36" s="185" t="s">
        <v>213</v>
      </c>
      <c r="C36" s="185" t="s">
        <v>122</v>
      </c>
      <c r="D36" s="185" t="s">
        <v>142</v>
      </c>
      <c r="E36" s="185" t="s">
        <v>142</v>
      </c>
      <c r="F36" s="248">
        <v>6110209900</v>
      </c>
      <c r="G36" s="185" t="s">
        <v>131</v>
      </c>
      <c r="H36" s="140" t="s">
        <v>92</v>
      </c>
      <c r="I36" s="185">
        <v>25</v>
      </c>
      <c r="J36" s="141">
        <f t="shared" si="0"/>
        <v>15.84</v>
      </c>
      <c r="K36" s="141">
        <f t="shared" si="1"/>
        <v>396</v>
      </c>
      <c r="L36" s="200">
        <f t="shared" si="2"/>
        <v>0.9002525252525253</v>
      </c>
      <c r="M36" s="141">
        <f t="shared" si="3"/>
        <v>1.58</v>
      </c>
      <c r="N36" s="141">
        <f t="shared" si="4"/>
        <v>39.5</v>
      </c>
      <c r="O36" s="140" t="s">
        <v>194</v>
      </c>
      <c r="P36" s="248">
        <v>1</v>
      </c>
      <c r="Q36" s="141">
        <f t="shared" si="5"/>
        <v>20.810000000000002</v>
      </c>
      <c r="R36" s="247">
        <v>21.9</v>
      </c>
      <c r="S36" s="243">
        <v>19.02</v>
      </c>
      <c r="T36">
        <v>0</v>
      </c>
    </row>
    <row r="37" spans="1:20" s="1" customFormat="1" ht="157.5" x14ac:dyDescent="0.25">
      <c r="A37" s="139">
        <v>20</v>
      </c>
      <c r="B37" s="185" t="s">
        <v>214</v>
      </c>
      <c r="C37" s="185" t="s">
        <v>122</v>
      </c>
      <c r="D37" s="185" t="s">
        <v>142</v>
      </c>
      <c r="E37" s="185" t="s">
        <v>142</v>
      </c>
      <c r="F37" s="248">
        <v>6110209900</v>
      </c>
      <c r="G37" s="185" t="s">
        <v>131</v>
      </c>
      <c r="H37" s="140" t="s">
        <v>92</v>
      </c>
      <c r="I37" s="185">
        <v>27</v>
      </c>
      <c r="J37" s="141">
        <f t="shared" si="0"/>
        <v>15.4</v>
      </c>
      <c r="K37" s="141">
        <f t="shared" si="1"/>
        <v>415.8</v>
      </c>
      <c r="L37" s="200">
        <f t="shared" si="2"/>
        <v>0.9</v>
      </c>
      <c r="M37" s="141">
        <f t="shared" si="3"/>
        <v>1.54</v>
      </c>
      <c r="N37" s="141">
        <f t="shared" si="4"/>
        <v>41.58</v>
      </c>
      <c r="O37" s="140" t="s">
        <v>194</v>
      </c>
      <c r="P37" s="248">
        <v>1</v>
      </c>
      <c r="Q37" s="141">
        <f t="shared" si="5"/>
        <v>21.85</v>
      </c>
      <c r="R37" s="247">
        <v>23</v>
      </c>
      <c r="S37" s="242">
        <v>19.02</v>
      </c>
      <c r="T37">
        <v>0</v>
      </c>
    </row>
    <row r="38" spans="1:20" s="1" customFormat="1" ht="157.5" x14ac:dyDescent="0.25">
      <c r="A38" s="139">
        <v>21</v>
      </c>
      <c r="B38" s="185" t="s">
        <v>215</v>
      </c>
      <c r="C38" s="185" t="s">
        <v>122</v>
      </c>
      <c r="D38" s="185" t="s">
        <v>142</v>
      </c>
      <c r="E38" s="185" t="s">
        <v>142</v>
      </c>
      <c r="F38" s="248">
        <v>6110209900</v>
      </c>
      <c r="G38" s="185" t="s">
        <v>131</v>
      </c>
      <c r="H38" s="140" t="s">
        <v>92</v>
      </c>
      <c r="I38" s="185">
        <v>23</v>
      </c>
      <c r="J38" s="141">
        <f t="shared" si="0"/>
        <v>15.01</v>
      </c>
      <c r="K38" s="141">
        <f t="shared" si="1"/>
        <v>345.23</v>
      </c>
      <c r="L38" s="200">
        <f t="shared" si="2"/>
        <v>0.90006662225183209</v>
      </c>
      <c r="M38" s="141">
        <f t="shared" si="3"/>
        <v>1.5</v>
      </c>
      <c r="N38" s="141">
        <f t="shared" si="4"/>
        <v>34.5</v>
      </c>
      <c r="O38" s="140" t="s">
        <v>194</v>
      </c>
      <c r="P38" s="248">
        <v>1</v>
      </c>
      <c r="Q38" s="141">
        <f t="shared" si="5"/>
        <v>18.150000000000002</v>
      </c>
      <c r="R38" s="247">
        <v>19.100000000000001</v>
      </c>
      <c r="S38" s="243">
        <v>19.02</v>
      </c>
      <c r="T38">
        <v>0</v>
      </c>
    </row>
    <row r="39" spans="1:20" s="1" customFormat="1" ht="157.5" x14ac:dyDescent="0.25">
      <c r="A39" s="139">
        <v>22</v>
      </c>
      <c r="B39" s="185" t="s">
        <v>216</v>
      </c>
      <c r="C39" s="185" t="s">
        <v>122</v>
      </c>
      <c r="D39" s="185" t="s">
        <v>142</v>
      </c>
      <c r="E39" s="185" t="s">
        <v>142</v>
      </c>
      <c r="F39" s="248">
        <v>6110209900</v>
      </c>
      <c r="G39" s="185" t="s">
        <v>131</v>
      </c>
      <c r="H39" s="140" t="s">
        <v>92</v>
      </c>
      <c r="I39" s="185">
        <v>24</v>
      </c>
      <c r="J39" s="141">
        <f t="shared" si="0"/>
        <v>15.74</v>
      </c>
      <c r="K39" s="141">
        <f t="shared" si="1"/>
        <v>377.76</v>
      </c>
      <c r="L39" s="200">
        <f t="shared" si="2"/>
        <v>0.90025412960609907</v>
      </c>
      <c r="M39" s="141">
        <f t="shared" si="3"/>
        <v>1.57</v>
      </c>
      <c r="N39" s="141">
        <f t="shared" si="4"/>
        <v>37.68</v>
      </c>
      <c r="O39" s="140" t="s">
        <v>194</v>
      </c>
      <c r="P39" s="248">
        <v>1</v>
      </c>
      <c r="Q39" s="141">
        <f t="shared" si="5"/>
        <v>19.860000000000003</v>
      </c>
      <c r="R39" s="247">
        <v>20.9</v>
      </c>
      <c r="S39" s="242">
        <v>19.02</v>
      </c>
      <c r="T39">
        <v>0</v>
      </c>
    </row>
    <row r="40" spans="1:20" s="1" customFormat="1" ht="157.5" x14ac:dyDescent="0.25">
      <c r="A40" s="139">
        <v>23</v>
      </c>
      <c r="B40" s="185" t="s">
        <v>217</v>
      </c>
      <c r="C40" s="185" t="s">
        <v>122</v>
      </c>
      <c r="D40" s="185" t="s">
        <v>142</v>
      </c>
      <c r="E40" s="185" t="s">
        <v>142</v>
      </c>
      <c r="F40" s="248">
        <v>6110209900</v>
      </c>
      <c r="G40" s="185" t="s">
        <v>131</v>
      </c>
      <c r="H40" s="140" t="s">
        <v>92</v>
      </c>
      <c r="I40" s="185">
        <v>26</v>
      </c>
      <c r="J40" s="141">
        <f t="shared" si="0"/>
        <v>16.34</v>
      </c>
      <c r="K40" s="141">
        <f t="shared" si="1"/>
        <v>424.84</v>
      </c>
      <c r="L40" s="200">
        <f t="shared" si="2"/>
        <v>0.90024479804161572</v>
      </c>
      <c r="M40" s="141">
        <f t="shared" si="3"/>
        <v>1.63</v>
      </c>
      <c r="N40" s="141">
        <f t="shared" si="4"/>
        <v>42.38</v>
      </c>
      <c r="O40" s="140" t="s">
        <v>194</v>
      </c>
      <c r="P40" s="248">
        <v>1</v>
      </c>
      <c r="Q40" s="141">
        <f t="shared" si="5"/>
        <v>22.330000000000002</v>
      </c>
      <c r="R40" s="247">
        <v>23.5</v>
      </c>
      <c r="S40" s="243">
        <v>19.02</v>
      </c>
      <c r="T40">
        <v>0</v>
      </c>
    </row>
    <row r="41" spans="1:20" s="1" customFormat="1" ht="157.5" x14ac:dyDescent="0.25">
      <c r="A41" s="139">
        <v>24</v>
      </c>
      <c r="B41" s="185" t="s">
        <v>218</v>
      </c>
      <c r="C41" s="185" t="s">
        <v>122</v>
      </c>
      <c r="D41" s="185" t="s">
        <v>142</v>
      </c>
      <c r="E41" s="185" t="s">
        <v>142</v>
      </c>
      <c r="F41" s="248">
        <v>6110209900</v>
      </c>
      <c r="G41" s="185" t="s">
        <v>131</v>
      </c>
      <c r="H41" s="140" t="s">
        <v>92</v>
      </c>
      <c r="I41" s="185">
        <v>23</v>
      </c>
      <c r="J41" s="141">
        <f t="shared" si="0"/>
        <v>17.21</v>
      </c>
      <c r="K41" s="141">
        <f t="shared" si="1"/>
        <v>395.83</v>
      </c>
      <c r="L41" s="200">
        <f t="shared" si="2"/>
        <v>0.90005810575246947</v>
      </c>
      <c r="M41" s="141">
        <f t="shared" si="3"/>
        <v>1.72</v>
      </c>
      <c r="N41" s="141">
        <f t="shared" si="4"/>
        <v>39.56</v>
      </c>
      <c r="O41" s="140" t="s">
        <v>194</v>
      </c>
      <c r="P41" s="248">
        <v>1</v>
      </c>
      <c r="Q41" s="141">
        <f t="shared" si="5"/>
        <v>20.810000000000002</v>
      </c>
      <c r="R41" s="247">
        <v>21.9</v>
      </c>
      <c r="S41" s="242">
        <v>19.02</v>
      </c>
      <c r="T41">
        <v>0</v>
      </c>
    </row>
    <row r="42" spans="1:20" s="1" customFormat="1" ht="157.5" x14ac:dyDescent="0.25">
      <c r="A42" s="139">
        <v>25</v>
      </c>
      <c r="B42" s="185" t="s">
        <v>219</v>
      </c>
      <c r="C42" s="185" t="s">
        <v>122</v>
      </c>
      <c r="D42" s="185" t="s">
        <v>139</v>
      </c>
      <c r="E42" s="185" t="s">
        <v>139</v>
      </c>
      <c r="F42" s="248">
        <v>6110209900</v>
      </c>
      <c r="G42" s="185" t="s">
        <v>131</v>
      </c>
      <c r="H42" s="140" t="s">
        <v>92</v>
      </c>
      <c r="I42" s="185">
        <v>36</v>
      </c>
      <c r="J42" s="141">
        <f t="shared" si="0"/>
        <v>15.22</v>
      </c>
      <c r="K42" s="141">
        <f t="shared" si="1"/>
        <v>547.91999999999996</v>
      </c>
      <c r="L42" s="200">
        <f t="shared" si="2"/>
        <v>0.90013140604467812</v>
      </c>
      <c r="M42" s="141">
        <f t="shared" si="3"/>
        <v>1.52</v>
      </c>
      <c r="N42" s="141">
        <f t="shared" si="4"/>
        <v>54.72</v>
      </c>
      <c r="O42" s="140" t="s">
        <v>194</v>
      </c>
      <c r="P42" s="248">
        <v>1</v>
      </c>
      <c r="Q42" s="141">
        <f t="shared" si="5"/>
        <v>28.790000000000003</v>
      </c>
      <c r="R42" s="247">
        <v>30.3</v>
      </c>
      <c r="S42" s="243">
        <v>19.02</v>
      </c>
      <c r="T42">
        <v>0</v>
      </c>
    </row>
    <row r="43" spans="1:20" s="1" customFormat="1" ht="157.5" x14ac:dyDescent="0.25">
      <c r="A43" s="139">
        <v>26</v>
      </c>
      <c r="B43" s="185" t="s">
        <v>220</v>
      </c>
      <c r="C43" s="185" t="s">
        <v>122</v>
      </c>
      <c r="D43" s="185" t="s">
        <v>139</v>
      </c>
      <c r="E43" s="185" t="s">
        <v>139</v>
      </c>
      <c r="F43" s="248">
        <v>6110209900</v>
      </c>
      <c r="G43" s="185" t="s">
        <v>131</v>
      </c>
      <c r="H43" s="140" t="s">
        <v>92</v>
      </c>
      <c r="I43" s="185">
        <v>32</v>
      </c>
      <c r="J43" s="141">
        <f t="shared" si="0"/>
        <v>16.270000000000003</v>
      </c>
      <c r="K43" s="141">
        <f t="shared" si="1"/>
        <v>520.64</v>
      </c>
      <c r="L43" s="200">
        <f t="shared" si="2"/>
        <v>0.89981561155500922</v>
      </c>
      <c r="M43" s="141">
        <f t="shared" si="3"/>
        <v>1.63</v>
      </c>
      <c r="N43" s="141">
        <f t="shared" si="4"/>
        <v>52.16</v>
      </c>
      <c r="O43" s="140" t="s">
        <v>194</v>
      </c>
      <c r="P43" s="248">
        <v>1</v>
      </c>
      <c r="Q43" s="141">
        <f t="shared" si="5"/>
        <v>27.36</v>
      </c>
      <c r="R43" s="247">
        <v>28.8</v>
      </c>
      <c r="S43" s="242">
        <v>19.02</v>
      </c>
      <c r="T43">
        <v>0</v>
      </c>
    </row>
    <row r="44" spans="1:20" s="1" customFormat="1" ht="157.5" x14ac:dyDescent="0.25">
      <c r="A44" s="139">
        <v>27</v>
      </c>
      <c r="B44" s="185" t="s">
        <v>221</v>
      </c>
      <c r="C44" s="185" t="s">
        <v>122</v>
      </c>
      <c r="D44" s="185" t="s">
        <v>134</v>
      </c>
      <c r="E44" s="185" t="s">
        <v>134</v>
      </c>
      <c r="F44" s="248">
        <v>6110209900</v>
      </c>
      <c r="G44" s="185" t="s">
        <v>131</v>
      </c>
      <c r="H44" s="140" t="s">
        <v>92</v>
      </c>
      <c r="I44" s="185">
        <v>42</v>
      </c>
      <c r="J44" s="141">
        <f t="shared" si="0"/>
        <v>13.9</v>
      </c>
      <c r="K44" s="141">
        <f t="shared" si="1"/>
        <v>583.79999999999995</v>
      </c>
      <c r="L44" s="200">
        <f t="shared" si="2"/>
        <v>0.9</v>
      </c>
      <c r="M44" s="141">
        <f t="shared" si="3"/>
        <v>1.39</v>
      </c>
      <c r="N44" s="141">
        <f t="shared" si="4"/>
        <v>58.38</v>
      </c>
      <c r="O44" s="140" t="s">
        <v>194</v>
      </c>
      <c r="P44" s="248">
        <v>1</v>
      </c>
      <c r="Q44" s="141">
        <f t="shared" si="5"/>
        <v>30.69</v>
      </c>
      <c r="R44" s="247">
        <v>32.299999999999997</v>
      </c>
      <c r="S44" s="243">
        <v>19.02</v>
      </c>
      <c r="T44">
        <v>0</v>
      </c>
    </row>
    <row r="45" spans="1:20" s="1" customFormat="1" ht="157.5" x14ac:dyDescent="0.25">
      <c r="A45" s="139">
        <v>28</v>
      </c>
      <c r="B45" s="185" t="s">
        <v>222</v>
      </c>
      <c r="C45" s="185" t="s">
        <v>122</v>
      </c>
      <c r="D45" s="185" t="s">
        <v>134</v>
      </c>
      <c r="E45" s="185" t="s">
        <v>134</v>
      </c>
      <c r="F45" s="248">
        <v>6110209900</v>
      </c>
      <c r="G45" s="185" t="s">
        <v>131</v>
      </c>
      <c r="H45" s="140" t="s">
        <v>92</v>
      </c>
      <c r="I45" s="185">
        <v>27</v>
      </c>
      <c r="J45" s="141">
        <f t="shared" si="0"/>
        <v>16.07</v>
      </c>
      <c r="K45" s="141">
        <f t="shared" si="1"/>
        <v>433.89</v>
      </c>
      <c r="L45" s="200">
        <f t="shared" si="2"/>
        <v>0.89981331673926568</v>
      </c>
      <c r="M45" s="141">
        <f t="shared" si="3"/>
        <v>1.61</v>
      </c>
      <c r="N45" s="141">
        <f t="shared" si="4"/>
        <v>43.47</v>
      </c>
      <c r="O45" s="140" t="s">
        <v>194</v>
      </c>
      <c r="P45" s="248">
        <v>1</v>
      </c>
      <c r="Q45" s="141">
        <f t="shared" si="5"/>
        <v>22.8</v>
      </c>
      <c r="R45" s="247">
        <v>24</v>
      </c>
      <c r="S45" s="242">
        <v>19.02</v>
      </c>
      <c r="T45">
        <v>0</v>
      </c>
    </row>
    <row r="46" spans="1:20" s="1" customFormat="1" ht="157.5" x14ac:dyDescent="0.25">
      <c r="A46" s="139">
        <v>29</v>
      </c>
      <c r="B46" s="185" t="s">
        <v>223</v>
      </c>
      <c r="C46" s="185" t="s">
        <v>122</v>
      </c>
      <c r="D46" s="185" t="s">
        <v>139</v>
      </c>
      <c r="E46" s="185" t="s">
        <v>139</v>
      </c>
      <c r="F46" s="248">
        <v>6110209900</v>
      </c>
      <c r="G46" s="185" t="s">
        <v>131</v>
      </c>
      <c r="H46" s="140" t="s">
        <v>92</v>
      </c>
      <c r="I46" s="185">
        <v>38</v>
      </c>
      <c r="J46" s="141">
        <f t="shared" si="0"/>
        <v>17.600000000000001</v>
      </c>
      <c r="K46" s="141">
        <f t="shared" si="1"/>
        <v>668.8</v>
      </c>
      <c r="L46" s="200">
        <f t="shared" si="2"/>
        <v>0.9</v>
      </c>
      <c r="M46" s="141">
        <f t="shared" si="3"/>
        <v>1.76</v>
      </c>
      <c r="N46" s="141">
        <f t="shared" si="4"/>
        <v>66.88</v>
      </c>
      <c r="O46" s="140" t="s">
        <v>194</v>
      </c>
      <c r="P46" s="248">
        <v>1</v>
      </c>
      <c r="Q46" s="141">
        <f t="shared" si="5"/>
        <v>35.15</v>
      </c>
      <c r="R46" s="247">
        <v>37</v>
      </c>
      <c r="S46" s="243">
        <v>19.02</v>
      </c>
      <c r="T46">
        <v>0</v>
      </c>
    </row>
    <row r="47" spans="1:20" s="1" customFormat="1" ht="157.5" x14ac:dyDescent="0.25">
      <c r="A47" s="139">
        <v>30</v>
      </c>
      <c r="B47" s="185" t="s">
        <v>224</v>
      </c>
      <c r="C47" s="185" t="s">
        <v>122</v>
      </c>
      <c r="D47" s="185" t="s">
        <v>134</v>
      </c>
      <c r="E47" s="185" t="s">
        <v>134</v>
      </c>
      <c r="F47" s="248">
        <v>6110209900</v>
      </c>
      <c r="G47" s="185" t="s">
        <v>131</v>
      </c>
      <c r="H47" s="140" t="s">
        <v>92</v>
      </c>
      <c r="I47" s="185">
        <v>44</v>
      </c>
      <c r="J47" s="141">
        <f t="shared" si="0"/>
        <v>14.049999999999999</v>
      </c>
      <c r="K47" s="141">
        <f t="shared" si="1"/>
        <v>618.20000000000005</v>
      </c>
      <c r="L47" s="200">
        <f t="shared" si="2"/>
        <v>0.89964412811387895</v>
      </c>
      <c r="M47" s="141">
        <f t="shared" si="3"/>
        <v>1.41</v>
      </c>
      <c r="N47" s="141">
        <f t="shared" si="4"/>
        <v>62.04</v>
      </c>
      <c r="O47" s="140" t="s">
        <v>194</v>
      </c>
      <c r="P47" s="248">
        <v>1</v>
      </c>
      <c r="Q47" s="141">
        <f t="shared" si="5"/>
        <v>32.49</v>
      </c>
      <c r="R47" s="247">
        <v>34.200000000000003</v>
      </c>
      <c r="S47" s="242">
        <v>19.02</v>
      </c>
      <c r="T47">
        <v>0</v>
      </c>
    </row>
    <row r="48" spans="1:20" s="1" customFormat="1" ht="157.5" x14ac:dyDescent="0.25">
      <c r="A48" s="139">
        <v>31</v>
      </c>
      <c r="B48" s="185" t="s">
        <v>225</v>
      </c>
      <c r="C48" s="185" t="s">
        <v>122</v>
      </c>
      <c r="D48" s="185" t="s">
        <v>139</v>
      </c>
      <c r="E48" s="185" t="s">
        <v>139</v>
      </c>
      <c r="F48" s="248">
        <v>6110209900</v>
      </c>
      <c r="G48" s="185" t="s">
        <v>131</v>
      </c>
      <c r="H48" s="140" t="s">
        <v>92</v>
      </c>
      <c r="I48" s="185">
        <v>35</v>
      </c>
      <c r="J48" s="141">
        <f t="shared" si="0"/>
        <v>18.380000000000003</v>
      </c>
      <c r="K48" s="141">
        <f t="shared" si="1"/>
        <v>643.29999999999995</v>
      </c>
      <c r="L48" s="200">
        <f t="shared" si="2"/>
        <v>0.89989118607181717</v>
      </c>
      <c r="M48" s="141">
        <f t="shared" si="3"/>
        <v>1.84</v>
      </c>
      <c r="N48" s="141">
        <f t="shared" si="4"/>
        <v>64.400000000000006</v>
      </c>
      <c r="O48" s="140" t="s">
        <v>194</v>
      </c>
      <c r="P48" s="248">
        <v>1</v>
      </c>
      <c r="Q48" s="141">
        <f t="shared" si="5"/>
        <v>33.82</v>
      </c>
      <c r="R48" s="247">
        <v>35.6</v>
      </c>
      <c r="S48" s="243">
        <v>19.02</v>
      </c>
      <c r="T48">
        <v>0</v>
      </c>
    </row>
    <row r="49" spans="1:20" s="1" customFormat="1" ht="157.5" x14ac:dyDescent="0.25">
      <c r="A49" s="139">
        <v>32</v>
      </c>
      <c r="B49" s="185" t="s">
        <v>226</v>
      </c>
      <c r="C49" s="185" t="s">
        <v>122</v>
      </c>
      <c r="D49" s="185" t="s">
        <v>139</v>
      </c>
      <c r="E49" s="185" t="s">
        <v>139</v>
      </c>
      <c r="F49" s="248">
        <v>6110209900</v>
      </c>
      <c r="G49" s="185" t="s">
        <v>131</v>
      </c>
      <c r="H49" s="140" t="s">
        <v>92</v>
      </c>
      <c r="I49" s="185">
        <v>42</v>
      </c>
      <c r="J49" s="141">
        <f t="shared" si="0"/>
        <v>18.07</v>
      </c>
      <c r="K49" s="141">
        <f t="shared" si="1"/>
        <v>758.94</v>
      </c>
      <c r="L49" s="200">
        <f t="shared" si="2"/>
        <v>0.89983397897066963</v>
      </c>
      <c r="M49" s="141">
        <f t="shared" si="3"/>
        <v>1.81</v>
      </c>
      <c r="N49" s="141">
        <f t="shared" si="4"/>
        <v>76.02</v>
      </c>
      <c r="O49" s="140" t="s">
        <v>194</v>
      </c>
      <c r="P49" s="248">
        <v>1</v>
      </c>
      <c r="Q49" s="141">
        <f t="shared" si="5"/>
        <v>39.9</v>
      </c>
      <c r="R49" s="247">
        <v>42</v>
      </c>
      <c r="S49" s="242">
        <v>19.02</v>
      </c>
      <c r="T49">
        <v>0</v>
      </c>
    </row>
    <row r="50" spans="1:20" s="1" customFormat="1" ht="157.5" x14ac:dyDescent="0.25">
      <c r="A50" s="139">
        <v>33</v>
      </c>
      <c r="B50" s="185" t="s">
        <v>227</v>
      </c>
      <c r="C50" s="185" t="s">
        <v>122</v>
      </c>
      <c r="D50" s="185" t="s">
        <v>139</v>
      </c>
      <c r="E50" s="185" t="s">
        <v>139</v>
      </c>
      <c r="F50" s="248">
        <v>6110209900</v>
      </c>
      <c r="G50" s="185" t="s">
        <v>131</v>
      </c>
      <c r="H50" s="140" t="s">
        <v>92</v>
      </c>
      <c r="I50" s="185">
        <v>23</v>
      </c>
      <c r="J50" s="141">
        <f t="shared" si="0"/>
        <v>18.310000000000002</v>
      </c>
      <c r="K50" s="141">
        <f t="shared" si="1"/>
        <v>421.13</v>
      </c>
      <c r="L50" s="200">
        <f t="shared" si="2"/>
        <v>0.90005461496450034</v>
      </c>
      <c r="M50" s="141">
        <f t="shared" si="3"/>
        <v>1.83</v>
      </c>
      <c r="N50" s="141">
        <f t="shared" si="4"/>
        <v>42.09</v>
      </c>
      <c r="O50" s="140" t="s">
        <v>194</v>
      </c>
      <c r="P50" s="248">
        <v>1</v>
      </c>
      <c r="Q50" s="141">
        <f t="shared" si="5"/>
        <v>22.14</v>
      </c>
      <c r="R50" s="247">
        <v>23.3</v>
      </c>
      <c r="S50" s="243">
        <v>19.02</v>
      </c>
      <c r="T50">
        <v>0</v>
      </c>
    </row>
    <row r="51" spans="1:20" s="1" customFormat="1" ht="157.5" x14ac:dyDescent="0.25">
      <c r="A51" s="139">
        <v>34</v>
      </c>
      <c r="B51" s="185" t="s">
        <v>228</v>
      </c>
      <c r="C51" s="185" t="s">
        <v>122</v>
      </c>
      <c r="D51" s="185" t="s">
        <v>139</v>
      </c>
      <c r="E51" s="185" t="s">
        <v>139</v>
      </c>
      <c r="F51" s="248">
        <v>6110209900</v>
      </c>
      <c r="G51" s="185" t="s">
        <v>131</v>
      </c>
      <c r="H51" s="140" t="s">
        <v>92</v>
      </c>
      <c r="I51" s="185">
        <v>22</v>
      </c>
      <c r="J51" s="141">
        <f t="shared" si="0"/>
        <v>18</v>
      </c>
      <c r="K51" s="141">
        <f t="shared" si="1"/>
        <v>396</v>
      </c>
      <c r="L51" s="200">
        <f t="shared" si="2"/>
        <v>0.9</v>
      </c>
      <c r="M51" s="141">
        <f t="shared" si="3"/>
        <v>1.8</v>
      </c>
      <c r="N51" s="141">
        <f t="shared" si="4"/>
        <v>39.6</v>
      </c>
      <c r="O51" s="140" t="s">
        <v>194</v>
      </c>
      <c r="P51" s="248">
        <v>1</v>
      </c>
      <c r="Q51" s="141">
        <f t="shared" si="5"/>
        <v>20.810000000000002</v>
      </c>
      <c r="R51" s="247">
        <v>21.9</v>
      </c>
      <c r="S51" s="242">
        <v>19.02</v>
      </c>
      <c r="T51">
        <v>0</v>
      </c>
    </row>
    <row r="52" spans="1:20" s="1" customFormat="1" ht="157.5" x14ac:dyDescent="0.25">
      <c r="A52" s="139">
        <v>35</v>
      </c>
      <c r="B52" s="185" t="s">
        <v>229</v>
      </c>
      <c r="C52" s="185" t="s">
        <v>122</v>
      </c>
      <c r="D52" s="185" t="s">
        <v>143</v>
      </c>
      <c r="E52" s="185" t="s">
        <v>143</v>
      </c>
      <c r="F52" s="248">
        <v>6110209900</v>
      </c>
      <c r="G52" s="185" t="s">
        <v>131</v>
      </c>
      <c r="H52" s="140" t="s">
        <v>92</v>
      </c>
      <c r="I52" s="185">
        <v>22</v>
      </c>
      <c r="J52" s="141">
        <f t="shared" si="0"/>
        <v>14.79</v>
      </c>
      <c r="K52" s="141">
        <f t="shared" si="1"/>
        <v>325.38</v>
      </c>
      <c r="L52" s="200">
        <f t="shared" si="2"/>
        <v>0.89993238674780263</v>
      </c>
      <c r="M52" s="141">
        <f t="shared" si="3"/>
        <v>1.48</v>
      </c>
      <c r="N52" s="141">
        <f t="shared" si="4"/>
        <v>32.56</v>
      </c>
      <c r="O52" s="140" t="s">
        <v>194</v>
      </c>
      <c r="P52" s="248">
        <v>1</v>
      </c>
      <c r="Q52" s="141">
        <f t="shared" si="5"/>
        <v>17.100000000000001</v>
      </c>
      <c r="R52" s="247">
        <v>18</v>
      </c>
      <c r="S52" s="243">
        <v>19.02</v>
      </c>
      <c r="T52">
        <v>0</v>
      </c>
    </row>
    <row r="53" spans="1:20" s="1" customFormat="1" ht="157.5" x14ac:dyDescent="0.25">
      <c r="A53" s="139">
        <v>36</v>
      </c>
      <c r="B53" s="185" t="s">
        <v>230</v>
      </c>
      <c r="C53" s="185" t="s">
        <v>122</v>
      </c>
      <c r="D53" s="185" t="s">
        <v>144</v>
      </c>
      <c r="E53" s="185" t="s">
        <v>144</v>
      </c>
      <c r="F53" s="248">
        <v>6110209900</v>
      </c>
      <c r="G53" s="185" t="s">
        <v>131</v>
      </c>
      <c r="H53" s="140" t="s">
        <v>92</v>
      </c>
      <c r="I53" s="185">
        <v>18</v>
      </c>
      <c r="J53" s="141">
        <f t="shared" si="0"/>
        <v>14.66</v>
      </c>
      <c r="K53" s="141">
        <f t="shared" si="1"/>
        <v>263.88</v>
      </c>
      <c r="L53" s="200">
        <f t="shared" si="2"/>
        <v>0.89972714870395631</v>
      </c>
      <c r="M53" s="141">
        <f t="shared" si="3"/>
        <v>1.47</v>
      </c>
      <c r="N53" s="141">
        <f t="shared" si="4"/>
        <v>26.46</v>
      </c>
      <c r="O53" s="140" t="s">
        <v>194</v>
      </c>
      <c r="P53" s="248" t="s">
        <v>108</v>
      </c>
      <c r="Q53" s="141">
        <f t="shared" si="5"/>
        <v>13.87</v>
      </c>
      <c r="R53" s="247">
        <v>14.6</v>
      </c>
      <c r="S53" s="242">
        <v>19.02</v>
      </c>
      <c r="T53">
        <v>0</v>
      </c>
    </row>
    <row r="54" spans="1:20" s="1" customFormat="1" ht="157.5" x14ac:dyDescent="0.25">
      <c r="A54" s="139">
        <v>37</v>
      </c>
      <c r="B54" s="185" t="s">
        <v>231</v>
      </c>
      <c r="C54" s="185" t="s">
        <v>122</v>
      </c>
      <c r="D54" s="185" t="s">
        <v>141</v>
      </c>
      <c r="E54" s="185" t="s">
        <v>141</v>
      </c>
      <c r="F54" s="248">
        <v>6110209900</v>
      </c>
      <c r="G54" s="185" t="s">
        <v>131</v>
      </c>
      <c r="H54" s="140" t="s">
        <v>92</v>
      </c>
      <c r="I54" s="185">
        <v>50</v>
      </c>
      <c r="J54" s="141">
        <f t="shared" si="0"/>
        <v>16.810000000000002</v>
      </c>
      <c r="K54" s="141">
        <f t="shared" si="1"/>
        <v>840.5</v>
      </c>
      <c r="L54" s="200">
        <f t="shared" si="2"/>
        <v>0.90005948839976202</v>
      </c>
      <c r="M54" s="141">
        <f t="shared" si="3"/>
        <v>1.68</v>
      </c>
      <c r="N54" s="141">
        <f t="shared" si="4"/>
        <v>84</v>
      </c>
      <c r="O54" s="140" t="s">
        <v>194</v>
      </c>
      <c r="P54" s="248">
        <v>1</v>
      </c>
      <c r="Q54" s="141">
        <f t="shared" si="5"/>
        <v>44.18</v>
      </c>
      <c r="R54" s="247">
        <v>46.5</v>
      </c>
      <c r="S54" s="243">
        <v>19.02</v>
      </c>
      <c r="T54">
        <v>0</v>
      </c>
    </row>
    <row r="55" spans="1:20" s="1" customFormat="1" ht="157.5" x14ac:dyDescent="0.25">
      <c r="A55" s="139">
        <v>38</v>
      </c>
      <c r="B55" s="185" t="s">
        <v>232</v>
      </c>
      <c r="C55" s="185" t="s">
        <v>122</v>
      </c>
      <c r="D55" s="185" t="s">
        <v>141</v>
      </c>
      <c r="E55" s="185" t="s">
        <v>141</v>
      </c>
      <c r="F55" s="248">
        <v>6110209900</v>
      </c>
      <c r="G55" s="185" t="s">
        <v>131</v>
      </c>
      <c r="H55" s="140" t="s">
        <v>92</v>
      </c>
      <c r="I55" s="185">
        <v>3</v>
      </c>
      <c r="J55" s="141">
        <f t="shared" si="0"/>
        <v>12.049999999999999</v>
      </c>
      <c r="K55" s="141">
        <f t="shared" si="1"/>
        <v>36.15</v>
      </c>
      <c r="L55" s="200">
        <f t="shared" si="2"/>
        <v>0.89958506224066392</v>
      </c>
      <c r="M55" s="141">
        <f t="shared" si="3"/>
        <v>1.21</v>
      </c>
      <c r="N55" s="141">
        <f t="shared" si="4"/>
        <v>3.63</v>
      </c>
      <c r="O55" s="140" t="s">
        <v>194</v>
      </c>
      <c r="P55" s="248" t="s">
        <v>108</v>
      </c>
      <c r="Q55" s="141">
        <f t="shared" si="5"/>
        <v>1.9</v>
      </c>
      <c r="R55" s="247">
        <v>2</v>
      </c>
      <c r="S55" s="242">
        <v>19.02</v>
      </c>
      <c r="T55">
        <v>0</v>
      </c>
    </row>
    <row r="56" spans="1:20" s="1" customFormat="1" ht="157.5" x14ac:dyDescent="0.25">
      <c r="A56" s="139">
        <v>39</v>
      </c>
      <c r="B56" s="185" t="s">
        <v>233</v>
      </c>
      <c r="C56" s="185" t="s">
        <v>122</v>
      </c>
      <c r="D56" s="185" t="s">
        <v>145</v>
      </c>
      <c r="E56" s="185" t="s">
        <v>145</v>
      </c>
      <c r="F56" s="248">
        <v>6110209900</v>
      </c>
      <c r="G56" s="185" t="s">
        <v>131</v>
      </c>
      <c r="H56" s="140" t="s">
        <v>92</v>
      </c>
      <c r="I56" s="185">
        <v>4</v>
      </c>
      <c r="J56" s="141">
        <f t="shared" si="0"/>
        <v>9.0399999999999991</v>
      </c>
      <c r="K56" s="141">
        <f t="shared" si="1"/>
        <v>36.159999999999997</v>
      </c>
      <c r="L56" s="200">
        <f t="shared" si="2"/>
        <v>0.90044247787610621</v>
      </c>
      <c r="M56" s="141">
        <f t="shared" si="3"/>
        <v>0.9</v>
      </c>
      <c r="N56" s="141">
        <f t="shared" si="4"/>
        <v>3.6</v>
      </c>
      <c r="O56" s="140" t="s">
        <v>194</v>
      </c>
      <c r="P56" s="248" t="s">
        <v>108</v>
      </c>
      <c r="Q56" s="141">
        <f t="shared" si="5"/>
        <v>1.9</v>
      </c>
      <c r="R56" s="247">
        <v>2</v>
      </c>
      <c r="S56" s="243">
        <v>19.02</v>
      </c>
      <c r="T56">
        <v>0</v>
      </c>
    </row>
    <row r="57" spans="1:20" s="1" customFormat="1" ht="126" x14ac:dyDescent="0.25">
      <c r="A57" s="139">
        <v>40</v>
      </c>
      <c r="B57" s="185" t="s">
        <v>234</v>
      </c>
      <c r="C57" s="185" t="s">
        <v>122</v>
      </c>
      <c r="D57" s="185" t="s">
        <v>146</v>
      </c>
      <c r="E57" s="185" t="s">
        <v>146</v>
      </c>
      <c r="F57" s="248">
        <v>6110209900</v>
      </c>
      <c r="G57" s="185" t="s">
        <v>131</v>
      </c>
      <c r="H57" s="140" t="s">
        <v>92</v>
      </c>
      <c r="I57" s="185">
        <v>5</v>
      </c>
      <c r="J57" s="141">
        <f t="shared" si="0"/>
        <v>3.6199999999999997</v>
      </c>
      <c r="K57" s="141">
        <f t="shared" si="1"/>
        <v>18.100000000000001</v>
      </c>
      <c r="L57" s="200">
        <f t="shared" si="2"/>
        <v>0.90055248618784534</v>
      </c>
      <c r="M57" s="141">
        <f t="shared" si="3"/>
        <v>0.36</v>
      </c>
      <c r="N57" s="141">
        <f t="shared" si="4"/>
        <v>1.8</v>
      </c>
      <c r="O57" s="140" t="s">
        <v>194</v>
      </c>
      <c r="P57" s="248" t="s">
        <v>108</v>
      </c>
      <c r="Q57" s="141">
        <f t="shared" si="5"/>
        <v>0.95</v>
      </c>
      <c r="R57" s="247">
        <v>1</v>
      </c>
      <c r="S57" s="242">
        <v>19.02</v>
      </c>
      <c r="T57">
        <v>0</v>
      </c>
    </row>
    <row r="58" spans="1:20" s="1" customFormat="1" ht="157.5" x14ac:dyDescent="0.25">
      <c r="A58" s="139">
        <v>41</v>
      </c>
      <c r="B58" s="185" t="s">
        <v>235</v>
      </c>
      <c r="C58" s="185" t="s">
        <v>122</v>
      </c>
      <c r="D58" s="185" t="s">
        <v>136</v>
      </c>
      <c r="E58" s="185" t="s">
        <v>136</v>
      </c>
      <c r="F58" s="248">
        <v>6110209900</v>
      </c>
      <c r="G58" s="185" t="s">
        <v>131</v>
      </c>
      <c r="H58" s="140" t="s">
        <v>92</v>
      </c>
      <c r="I58" s="185">
        <v>5</v>
      </c>
      <c r="J58" s="141">
        <f t="shared" si="0"/>
        <v>12.67</v>
      </c>
      <c r="K58" s="141">
        <f t="shared" si="1"/>
        <v>63.35</v>
      </c>
      <c r="L58" s="200">
        <f t="shared" si="2"/>
        <v>0.89976322020520916</v>
      </c>
      <c r="M58" s="141">
        <f t="shared" si="3"/>
        <v>1.27</v>
      </c>
      <c r="N58" s="141">
        <f t="shared" si="4"/>
        <v>6.35</v>
      </c>
      <c r="O58" s="140" t="s">
        <v>194</v>
      </c>
      <c r="P58" s="248" t="s">
        <v>108</v>
      </c>
      <c r="Q58" s="141">
        <f t="shared" si="5"/>
        <v>3.3299999999999996</v>
      </c>
      <c r="R58" s="247">
        <v>3.5</v>
      </c>
      <c r="S58" s="243">
        <v>19.02</v>
      </c>
      <c r="T58">
        <v>0</v>
      </c>
    </row>
    <row r="59" spans="1:20" s="1" customFormat="1" ht="157.5" x14ac:dyDescent="0.25">
      <c r="A59" s="139">
        <v>42</v>
      </c>
      <c r="B59" s="185" t="s">
        <v>236</v>
      </c>
      <c r="C59" s="185" t="s">
        <v>122</v>
      </c>
      <c r="D59" s="185" t="s">
        <v>140</v>
      </c>
      <c r="E59" s="185" t="s">
        <v>140</v>
      </c>
      <c r="F59" s="248">
        <v>6110209900</v>
      </c>
      <c r="G59" s="185" t="s">
        <v>132</v>
      </c>
      <c r="H59" s="140" t="s">
        <v>92</v>
      </c>
      <c r="I59" s="185">
        <v>151</v>
      </c>
      <c r="J59" s="141">
        <f t="shared" si="0"/>
        <v>6.3599999999999994</v>
      </c>
      <c r="K59" s="141">
        <f t="shared" si="1"/>
        <v>960.36</v>
      </c>
      <c r="L59" s="200">
        <f t="shared" si="2"/>
        <v>0.89937106918238996</v>
      </c>
      <c r="M59" s="141">
        <f t="shared" si="3"/>
        <v>0.64</v>
      </c>
      <c r="N59" s="141">
        <f t="shared" si="4"/>
        <v>96.64</v>
      </c>
      <c r="O59" s="140" t="s">
        <v>194</v>
      </c>
      <c r="P59" s="248">
        <v>1</v>
      </c>
      <c r="Q59" s="141">
        <f t="shared" si="5"/>
        <v>50.449999999999996</v>
      </c>
      <c r="R59" s="247">
        <v>53.1</v>
      </c>
      <c r="S59" s="242">
        <v>19.02</v>
      </c>
      <c r="T59">
        <v>0</v>
      </c>
    </row>
    <row r="60" spans="1:20" s="1" customFormat="1" ht="157.5" x14ac:dyDescent="0.25">
      <c r="A60" s="139">
        <v>43</v>
      </c>
      <c r="B60" s="185" t="s">
        <v>237</v>
      </c>
      <c r="C60" s="185" t="s">
        <v>122</v>
      </c>
      <c r="D60" s="185" t="s">
        <v>147</v>
      </c>
      <c r="E60" s="185" t="s">
        <v>147</v>
      </c>
      <c r="F60" s="248">
        <v>6110209900</v>
      </c>
      <c r="G60" s="185" t="s">
        <v>132</v>
      </c>
      <c r="H60" s="140" t="s">
        <v>92</v>
      </c>
      <c r="I60" s="185">
        <v>15</v>
      </c>
      <c r="J60" s="141">
        <f t="shared" si="0"/>
        <v>6.0299999999999994</v>
      </c>
      <c r="K60" s="141">
        <f t="shared" si="1"/>
        <v>90.45</v>
      </c>
      <c r="L60" s="200">
        <f t="shared" si="2"/>
        <v>0.90049751243781095</v>
      </c>
      <c r="M60" s="141">
        <f t="shared" si="3"/>
        <v>0.6</v>
      </c>
      <c r="N60" s="141">
        <f t="shared" si="4"/>
        <v>9</v>
      </c>
      <c r="O60" s="140" t="s">
        <v>194</v>
      </c>
      <c r="P60" s="248" t="s">
        <v>108</v>
      </c>
      <c r="Q60" s="141">
        <f t="shared" si="5"/>
        <v>4.75</v>
      </c>
      <c r="R60" s="247">
        <v>5</v>
      </c>
      <c r="S60" s="243">
        <v>19.02</v>
      </c>
      <c r="T60">
        <v>0</v>
      </c>
    </row>
    <row r="61" spans="1:20" s="1" customFormat="1" ht="126" x14ac:dyDescent="0.25">
      <c r="A61" s="139">
        <v>44</v>
      </c>
      <c r="B61" s="185" t="s">
        <v>238</v>
      </c>
      <c r="C61" s="185" t="s">
        <v>122</v>
      </c>
      <c r="D61" s="185" t="s">
        <v>148</v>
      </c>
      <c r="E61" s="185" t="s">
        <v>148</v>
      </c>
      <c r="F61" s="248">
        <v>6110209900</v>
      </c>
      <c r="G61" s="185" t="s">
        <v>132</v>
      </c>
      <c r="H61" s="140" t="s">
        <v>92</v>
      </c>
      <c r="I61" s="185">
        <v>2</v>
      </c>
      <c r="J61" s="141">
        <f t="shared" si="0"/>
        <v>9.0399999999999991</v>
      </c>
      <c r="K61" s="141">
        <f t="shared" si="1"/>
        <v>18.079999999999998</v>
      </c>
      <c r="L61" s="200">
        <f t="shared" si="2"/>
        <v>0.90044247787610621</v>
      </c>
      <c r="M61" s="141">
        <f t="shared" si="3"/>
        <v>0.9</v>
      </c>
      <c r="N61" s="141">
        <f t="shared" si="4"/>
        <v>1.8</v>
      </c>
      <c r="O61" s="140" t="s">
        <v>194</v>
      </c>
      <c r="P61" s="248" t="s">
        <v>108</v>
      </c>
      <c r="Q61" s="141">
        <f t="shared" si="5"/>
        <v>0.95</v>
      </c>
      <c r="R61" s="247">
        <v>1</v>
      </c>
      <c r="S61" s="242">
        <v>19.02</v>
      </c>
      <c r="T61">
        <v>0</v>
      </c>
    </row>
    <row r="62" spans="1:20" s="1" customFormat="1" ht="157.5" x14ac:dyDescent="0.25">
      <c r="A62" s="139">
        <v>45</v>
      </c>
      <c r="B62" s="185" t="s">
        <v>239</v>
      </c>
      <c r="C62" s="185" t="s">
        <v>122</v>
      </c>
      <c r="D62" s="185" t="s">
        <v>149</v>
      </c>
      <c r="E62" s="185" t="s">
        <v>149</v>
      </c>
      <c r="F62" s="248">
        <v>6110209900</v>
      </c>
      <c r="G62" s="185" t="s">
        <v>132</v>
      </c>
      <c r="H62" s="140" t="s">
        <v>92</v>
      </c>
      <c r="I62" s="185">
        <v>4</v>
      </c>
      <c r="J62" s="141">
        <f t="shared" si="0"/>
        <v>9.0399999999999991</v>
      </c>
      <c r="K62" s="141">
        <f t="shared" si="1"/>
        <v>36.159999999999997</v>
      </c>
      <c r="L62" s="200">
        <f t="shared" si="2"/>
        <v>0.90044247787610621</v>
      </c>
      <c r="M62" s="141">
        <f t="shared" si="3"/>
        <v>0.9</v>
      </c>
      <c r="N62" s="141">
        <f t="shared" si="4"/>
        <v>3.6</v>
      </c>
      <c r="O62" s="140" t="s">
        <v>194</v>
      </c>
      <c r="P62" s="248" t="s">
        <v>108</v>
      </c>
      <c r="Q62" s="141">
        <f t="shared" si="5"/>
        <v>1.9</v>
      </c>
      <c r="R62" s="247">
        <v>2</v>
      </c>
      <c r="S62" s="243">
        <v>19.02</v>
      </c>
      <c r="T62">
        <v>0</v>
      </c>
    </row>
    <row r="63" spans="1:20" s="1" customFormat="1" ht="126" x14ac:dyDescent="0.25">
      <c r="A63" s="139">
        <v>46</v>
      </c>
      <c r="B63" s="185" t="s">
        <v>240</v>
      </c>
      <c r="C63" s="185" t="s">
        <v>122</v>
      </c>
      <c r="D63" s="185" t="s">
        <v>150</v>
      </c>
      <c r="E63" s="185" t="s">
        <v>150</v>
      </c>
      <c r="F63" s="248">
        <v>6110209900</v>
      </c>
      <c r="G63" s="185" t="s">
        <v>132</v>
      </c>
      <c r="H63" s="140" t="s">
        <v>92</v>
      </c>
      <c r="I63" s="185">
        <v>6</v>
      </c>
      <c r="J63" s="141">
        <f t="shared" si="0"/>
        <v>9.0399999999999991</v>
      </c>
      <c r="K63" s="141">
        <f t="shared" si="1"/>
        <v>54.24</v>
      </c>
      <c r="L63" s="200">
        <f t="shared" si="2"/>
        <v>0.90044247787610621</v>
      </c>
      <c r="M63" s="141">
        <f t="shared" si="3"/>
        <v>0.9</v>
      </c>
      <c r="N63" s="141">
        <f t="shared" si="4"/>
        <v>5.4</v>
      </c>
      <c r="O63" s="140" t="s">
        <v>194</v>
      </c>
      <c r="P63" s="248" t="s">
        <v>108</v>
      </c>
      <c r="Q63" s="141">
        <f t="shared" si="5"/>
        <v>2.85</v>
      </c>
      <c r="R63" s="247">
        <v>3</v>
      </c>
      <c r="S63" s="242">
        <v>19.02</v>
      </c>
      <c r="T63">
        <v>0</v>
      </c>
    </row>
    <row r="64" spans="1:20" s="1" customFormat="1" ht="157.5" x14ac:dyDescent="0.25">
      <c r="A64" s="139">
        <v>47</v>
      </c>
      <c r="B64" s="185" t="s">
        <v>241</v>
      </c>
      <c r="C64" s="185" t="s">
        <v>122</v>
      </c>
      <c r="D64" s="185" t="s">
        <v>150</v>
      </c>
      <c r="E64" s="185" t="s">
        <v>150</v>
      </c>
      <c r="F64" s="248">
        <v>6110209900</v>
      </c>
      <c r="G64" s="185" t="s">
        <v>132</v>
      </c>
      <c r="H64" s="140" t="s">
        <v>92</v>
      </c>
      <c r="I64" s="185">
        <v>5</v>
      </c>
      <c r="J64" s="141">
        <f t="shared" si="0"/>
        <v>7.2299999999999995</v>
      </c>
      <c r="K64" s="141">
        <f t="shared" si="1"/>
        <v>36.15</v>
      </c>
      <c r="L64" s="200">
        <f t="shared" si="2"/>
        <v>0.90041493775933612</v>
      </c>
      <c r="M64" s="141">
        <f t="shared" si="3"/>
        <v>0.72</v>
      </c>
      <c r="N64" s="141">
        <f t="shared" si="4"/>
        <v>3.6</v>
      </c>
      <c r="O64" s="140" t="s">
        <v>194</v>
      </c>
      <c r="P64" s="248" t="s">
        <v>108</v>
      </c>
      <c r="Q64" s="141">
        <f t="shared" si="5"/>
        <v>1.9</v>
      </c>
      <c r="R64" s="247">
        <v>2</v>
      </c>
      <c r="S64" s="243">
        <v>19.02</v>
      </c>
      <c r="T64">
        <v>0</v>
      </c>
    </row>
    <row r="65" spans="1:20" s="1" customFormat="1" ht="157.5" x14ac:dyDescent="0.25">
      <c r="A65" s="139">
        <v>48</v>
      </c>
      <c r="B65" s="185" t="s">
        <v>242</v>
      </c>
      <c r="C65" s="185" t="s">
        <v>122</v>
      </c>
      <c r="D65" s="185" t="s">
        <v>151</v>
      </c>
      <c r="E65" s="185" t="s">
        <v>151</v>
      </c>
      <c r="F65" s="248">
        <v>6110209900</v>
      </c>
      <c r="G65" s="185" t="s">
        <v>132</v>
      </c>
      <c r="H65" s="140" t="s">
        <v>92</v>
      </c>
      <c r="I65" s="185">
        <v>3</v>
      </c>
      <c r="J65" s="141">
        <f t="shared" si="0"/>
        <v>6.0299999999999994</v>
      </c>
      <c r="K65" s="141">
        <f t="shared" si="1"/>
        <v>18.09</v>
      </c>
      <c r="L65" s="200">
        <f t="shared" si="2"/>
        <v>0.90049751243781095</v>
      </c>
      <c r="M65" s="141">
        <f t="shared" si="3"/>
        <v>0.6</v>
      </c>
      <c r="N65" s="141">
        <f t="shared" si="4"/>
        <v>1.8</v>
      </c>
      <c r="O65" s="140" t="s">
        <v>194</v>
      </c>
      <c r="P65" s="248" t="s">
        <v>108</v>
      </c>
      <c r="Q65" s="141">
        <f t="shared" si="5"/>
        <v>0.95</v>
      </c>
      <c r="R65" s="247">
        <v>1</v>
      </c>
      <c r="S65" s="242">
        <v>19.02</v>
      </c>
      <c r="T65">
        <v>0</v>
      </c>
    </row>
    <row r="66" spans="1:20" s="1" customFormat="1" ht="126" x14ac:dyDescent="0.25">
      <c r="A66" s="139">
        <v>49</v>
      </c>
      <c r="B66" s="185" t="s">
        <v>243</v>
      </c>
      <c r="C66" s="185" t="s">
        <v>122</v>
      </c>
      <c r="D66" s="185" t="s">
        <v>152</v>
      </c>
      <c r="E66" s="185" t="s">
        <v>152</v>
      </c>
      <c r="F66" s="248">
        <v>6110209900</v>
      </c>
      <c r="G66" s="185" t="s">
        <v>132</v>
      </c>
      <c r="H66" s="140" t="s">
        <v>92</v>
      </c>
      <c r="I66" s="185">
        <v>45</v>
      </c>
      <c r="J66" s="141">
        <f t="shared" si="0"/>
        <v>6.51</v>
      </c>
      <c r="K66" s="141">
        <f t="shared" si="1"/>
        <v>292.95</v>
      </c>
      <c r="L66" s="200">
        <f t="shared" si="2"/>
        <v>0.90015360983102921</v>
      </c>
      <c r="M66" s="141">
        <f t="shared" si="3"/>
        <v>0.65</v>
      </c>
      <c r="N66" s="141">
        <f t="shared" si="4"/>
        <v>29.25</v>
      </c>
      <c r="O66" s="140" t="s">
        <v>194</v>
      </c>
      <c r="P66" s="248">
        <v>1</v>
      </c>
      <c r="Q66" s="141">
        <f t="shared" si="5"/>
        <v>15.39</v>
      </c>
      <c r="R66" s="247">
        <v>16.2</v>
      </c>
      <c r="S66" s="243">
        <v>19.02</v>
      </c>
      <c r="T66">
        <v>0</v>
      </c>
    </row>
    <row r="67" spans="1:20" s="1" customFormat="1" ht="157.5" x14ac:dyDescent="0.25">
      <c r="A67" s="139">
        <v>50</v>
      </c>
      <c r="B67" s="185" t="s">
        <v>244</v>
      </c>
      <c r="C67" s="185" t="s">
        <v>122</v>
      </c>
      <c r="D67" s="185" t="s">
        <v>150</v>
      </c>
      <c r="E67" s="185" t="s">
        <v>150</v>
      </c>
      <c r="F67" s="248">
        <v>6110209900</v>
      </c>
      <c r="G67" s="185" t="s">
        <v>132</v>
      </c>
      <c r="H67" s="140" t="s">
        <v>92</v>
      </c>
      <c r="I67" s="185">
        <v>3</v>
      </c>
      <c r="J67" s="141">
        <f t="shared" si="0"/>
        <v>9.07</v>
      </c>
      <c r="K67" s="141">
        <f t="shared" si="1"/>
        <v>27.21</v>
      </c>
      <c r="L67" s="200">
        <f t="shared" si="2"/>
        <v>0.89966923925027564</v>
      </c>
      <c r="M67" s="141">
        <f t="shared" si="3"/>
        <v>0.91</v>
      </c>
      <c r="N67" s="141">
        <f t="shared" si="4"/>
        <v>2.73</v>
      </c>
      <c r="O67" s="140" t="s">
        <v>194</v>
      </c>
      <c r="P67" s="248" t="s">
        <v>108</v>
      </c>
      <c r="Q67" s="141">
        <f t="shared" si="5"/>
        <v>1.43</v>
      </c>
      <c r="R67" s="247">
        <v>1.5</v>
      </c>
      <c r="S67" s="242">
        <v>19.02</v>
      </c>
      <c r="T67">
        <v>0</v>
      </c>
    </row>
    <row r="68" spans="1:20" s="1" customFormat="1" ht="157.5" x14ac:dyDescent="0.25">
      <c r="A68" s="139">
        <v>51</v>
      </c>
      <c r="B68" s="185" t="s">
        <v>245</v>
      </c>
      <c r="C68" s="185" t="s">
        <v>122</v>
      </c>
      <c r="D68" s="185" t="s">
        <v>147</v>
      </c>
      <c r="E68" s="185" t="s">
        <v>147</v>
      </c>
      <c r="F68" s="248">
        <v>6110209900</v>
      </c>
      <c r="G68" s="185" t="s">
        <v>132</v>
      </c>
      <c r="H68" s="140" t="s">
        <v>92</v>
      </c>
      <c r="I68" s="185">
        <v>11</v>
      </c>
      <c r="J68" s="141">
        <f t="shared" si="0"/>
        <v>9.86</v>
      </c>
      <c r="K68" s="141">
        <f t="shared" si="1"/>
        <v>108.46</v>
      </c>
      <c r="L68" s="200">
        <f t="shared" si="2"/>
        <v>0.89959432048681542</v>
      </c>
      <c r="M68" s="141">
        <f t="shared" si="3"/>
        <v>0.99</v>
      </c>
      <c r="N68" s="141">
        <f t="shared" si="4"/>
        <v>10.89</v>
      </c>
      <c r="O68" s="140" t="s">
        <v>194</v>
      </c>
      <c r="P68" s="248">
        <v>1</v>
      </c>
      <c r="Q68" s="141">
        <f t="shared" si="5"/>
        <v>5.7</v>
      </c>
      <c r="R68" s="247">
        <v>6</v>
      </c>
      <c r="S68" s="243">
        <v>19.02</v>
      </c>
      <c r="T68">
        <v>0</v>
      </c>
    </row>
    <row r="69" spans="1:20" s="1" customFormat="1" ht="157.5" x14ac:dyDescent="0.25">
      <c r="A69" s="139">
        <v>52</v>
      </c>
      <c r="B69" s="185" t="s">
        <v>246</v>
      </c>
      <c r="C69" s="185" t="s">
        <v>122</v>
      </c>
      <c r="D69" s="185" t="s">
        <v>153</v>
      </c>
      <c r="E69" s="185" t="s">
        <v>153</v>
      </c>
      <c r="F69" s="248">
        <v>6110209900</v>
      </c>
      <c r="G69" s="185" t="s">
        <v>132</v>
      </c>
      <c r="H69" s="140" t="s">
        <v>92</v>
      </c>
      <c r="I69" s="185">
        <v>36</v>
      </c>
      <c r="J69" s="141">
        <f t="shared" si="0"/>
        <v>8.09</v>
      </c>
      <c r="K69" s="141">
        <f t="shared" si="1"/>
        <v>291.24</v>
      </c>
      <c r="L69" s="200">
        <f t="shared" si="2"/>
        <v>0.89987639060568603</v>
      </c>
      <c r="M69" s="141">
        <f t="shared" si="3"/>
        <v>0.81</v>
      </c>
      <c r="N69" s="141">
        <f t="shared" si="4"/>
        <v>29.16</v>
      </c>
      <c r="O69" s="140" t="s">
        <v>194</v>
      </c>
      <c r="P69" s="248" t="s">
        <v>108</v>
      </c>
      <c r="Q69" s="141">
        <f t="shared" si="5"/>
        <v>15.299999999999999</v>
      </c>
      <c r="R69" s="247">
        <v>16.100000000000001</v>
      </c>
      <c r="S69" s="242">
        <v>19.02</v>
      </c>
      <c r="T69">
        <v>0</v>
      </c>
    </row>
    <row r="70" spans="1:20" s="1" customFormat="1" ht="157.5" x14ac:dyDescent="0.25">
      <c r="A70" s="139">
        <v>53</v>
      </c>
      <c r="B70" s="185" t="s">
        <v>247</v>
      </c>
      <c r="C70" s="185" t="s">
        <v>122</v>
      </c>
      <c r="D70" s="185" t="s">
        <v>154</v>
      </c>
      <c r="E70" s="185" t="s">
        <v>154</v>
      </c>
      <c r="F70" s="248">
        <v>6110209900</v>
      </c>
      <c r="G70" s="185" t="s">
        <v>132</v>
      </c>
      <c r="H70" s="140" t="s">
        <v>92</v>
      </c>
      <c r="I70" s="185">
        <v>46</v>
      </c>
      <c r="J70" s="141">
        <f t="shared" si="0"/>
        <v>6.68</v>
      </c>
      <c r="K70" s="141">
        <f t="shared" si="1"/>
        <v>307.27999999999997</v>
      </c>
      <c r="L70" s="200">
        <f t="shared" si="2"/>
        <v>0.89970059880239517</v>
      </c>
      <c r="M70" s="141">
        <f t="shared" si="3"/>
        <v>0.67</v>
      </c>
      <c r="N70" s="141">
        <f t="shared" si="4"/>
        <v>30.82</v>
      </c>
      <c r="O70" s="140" t="s">
        <v>194</v>
      </c>
      <c r="P70" s="248" t="s">
        <v>108</v>
      </c>
      <c r="Q70" s="141">
        <f t="shared" si="5"/>
        <v>16.149999999999999</v>
      </c>
      <c r="R70" s="247">
        <v>17</v>
      </c>
      <c r="S70" s="243">
        <v>19.02</v>
      </c>
      <c r="T70">
        <v>0</v>
      </c>
    </row>
    <row r="71" spans="1:20" s="1" customFormat="1" ht="126" x14ac:dyDescent="0.25">
      <c r="A71" s="139">
        <v>54</v>
      </c>
      <c r="B71" s="185" t="s">
        <v>248</v>
      </c>
      <c r="C71" s="185" t="s">
        <v>122</v>
      </c>
      <c r="D71" s="185" t="s">
        <v>140</v>
      </c>
      <c r="E71" s="185" t="s">
        <v>140</v>
      </c>
      <c r="F71" s="248">
        <v>6110209900</v>
      </c>
      <c r="G71" s="185" t="s">
        <v>132</v>
      </c>
      <c r="H71" s="140" t="s">
        <v>92</v>
      </c>
      <c r="I71" s="185">
        <v>21</v>
      </c>
      <c r="J71" s="141">
        <f t="shared" si="0"/>
        <v>8.61</v>
      </c>
      <c r="K71" s="141">
        <f t="shared" si="1"/>
        <v>180.81</v>
      </c>
      <c r="L71" s="200">
        <f t="shared" si="2"/>
        <v>0.90011614401858309</v>
      </c>
      <c r="M71" s="141">
        <f t="shared" si="3"/>
        <v>0.86</v>
      </c>
      <c r="N71" s="141">
        <f t="shared" si="4"/>
        <v>18.059999999999999</v>
      </c>
      <c r="O71" s="140" t="s">
        <v>194</v>
      </c>
      <c r="P71" s="248" t="s">
        <v>108</v>
      </c>
      <c r="Q71" s="141">
        <f t="shared" si="5"/>
        <v>9.5</v>
      </c>
      <c r="R71" s="247">
        <v>10</v>
      </c>
      <c r="S71" s="242">
        <v>19.02</v>
      </c>
      <c r="T71">
        <v>0</v>
      </c>
    </row>
    <row r="72" spans="1:20" s="1" customFormat="1" ht="126" x14ac:dyDescent="0.25">
      <c r="A72" s="139">
        <v>55</v>
      </c>
      <c r="B72" s="185" t="s">
        <v>249</v>
      </c>
      <c r="C72" s="185" t="s">
        <v>122</v>
      </c>
      <c r="D72" s="185" t="s">
        <v>140</v>
      </c>
      <c r="E72" s="185" t="s">
        <v>140</v>
      </c>
      <c r="F72" s="248">
        <v>6110209900</v>
      </c>
      <c r="G72" s="185" t="s">
        <v>132</v>
      </c>
      <c r="H72" s="140" t="s">
        <v>92</v>
      </c>
      <c r="I72" s="185">
        <v>41</v>
      </c>
      <c r="J72" s="141">
        <f t="shared" si="0"/>
        <v>8.82</v>
      </c>
      <c r="K72" s="141">
        <f t="shared" si="1"/>
        <v>361.62</v>
      </c>
      <c r="L72" s="200">
        <f t="shared" si="2"/>
        <v>0.90022675736961455</v>
      </c>
      <c r="M72" s="141">
        <f t="shared" si="3"/>
        <v>0.88</v>
      </c>
      <c r="N72" s="141">
        <f t="shared" si="4"/>
        <v>36.08</v>
      </c>
      <c r="O72" s="140" t="s">
        <v>194</v>
      </c>
      <c r="P72" s="248" t="s">
        <v>108</v>
      </c>
      <c r="Q72" s="141">
        <f t="shared" si="5"/>
        <v>19</v>
      </c>
      <c r="R72" s="247">
        <v>20</v>
      </c>
      <c r="S72" s="243">
        <v>19.02</v>
      </c>
      <c r="T72">
        <v>0</v>
      </c>
    </row>
    <row r="73" spans="1:20" s="1" customFormat="1" ht="126" x14ac:dyDescent="0.25">
      <c r="A73" s="139">
        <v>56</v>
      </c>
      <c r="B73" s="185" t="s">
        <v>250</v>
      </c>
      <c r="C73" s="185" t="s">
        <v>122</v>
      </c>
      <c r="D73" s="185" t="s">
        <v>138</v>
      </c>
      <c r="E73" s="185" t="s">
        <v>138</v>
      </c>
      <c r="F73" s="185">
        <v>6110309900</v>
      </c>
      <c r="G73" s="185" t="s">
        <v>131</v>
      </c>
      <c r="H73" s="140" t="s">
        <v>92</v>
      </c>
      <c r="I73" s="185">
        <v>12</v>
      </c>
      <c r="J73" s="141">
        <f t="shared" si="0"/>
        <v>15.049999999999999</v>
      </c>
      <c r="K73" s="141">
        <f t="shared" si="1"/>
        <v>180.6</v>
      </c>
      <c r="L73" s="200">
        <f t="shared" si="2"/>
        <v>0.89966777408637877</v>
      </c>
      <c r="M73" s="141">
        <f t="shared" si="3"/>
        <v>1.51</v>
      </c>
      <c r="N73" s="141">
        <f t="shared" si="4"/>
        <v>18.12</v>
      </c>
      <c r="O73" s="140" t="s">
        <v>194</v>
      </c>
      <c r="P73" s="248" t="s">
        <v>108</v>
      </c>
      <c r="Q73" s="141">
        <f t="shared" si="5"/>
        <v>6.9399999999999995</v>
      </c>
      <c r="R73" s="247">
        <v>7.3</v>
      </c>
      <c r="S73" s="242">
        <v>26.02</v>
      </c>
      <c r="T73">
        <v>0</v>
      </c>
    </row>
    <row r="74" spans="1:20" s="1" customFormat="1" ht="189" x14ac:dyDescent="0.25">
      <c r="A74" s="139">
        <v>57</v>
      </c>
      <c r="B74" s="185" t="s">
        <v>251</v>
      </c>
      <c r="C74" s="185" t="s">
        <v>122</v>
      </c>
      <c r="D74" s="185" t="s">
        <v>155</v>
      </c>
      <c r="E74" s="185" t="s">
        <v>155</v>
      </c>
      <c r="F74" s="185">
        <v>6110309900</v>
      </c>
      <c r="G74" s="185" t="s">
        <v>131</v>
      </c>
      <c r="H74" s="140" t="s">
        <v>92</v>
      </c>
      <c r="I74" s="185">
        <v>30</v>
      </c>
      <c r="J74" s="141">
        <f t="shared" si="0"/>
        <v>7.42</v>
      </c>
      <c r="K74" s="141">
        <f t="shared" si="1"/>
        <v>222.6</v>
      </c>
      <c r="L74" s="200">
        <f t="shared" si="2"/>
        <v>0.90026954177897578</v>
      </c>
      <c r="M74" s="141">
        <f t="shared" si="3"/>
        <v>0.74</v>
      </c>
      <c r="N74" s="141">
        <f t="shared" si="4"/>
        <v>22.2</v>
      </c>
      <c r="O74" s="140" t="s">
        <v>194</v>
      </c>
      <c r="P74" s="248">
        <v>1</v>
      </c>
      <c r="Q74" s="141">
        <f t="shared" si="5"/>
        <v>8.5500000000000007</v>
      </c>
      <c r="R74" s="247">
        <v>9</v>
      </c>
      <c r="S74" s="243">
        <v>26.02</v>
      </c>
      <c r="T74">
        <v>0</v>
      </c>
    </row>
    <row r="75" spans="1:20" s="1" customFormat="1" ht="157.5" x14ac:dyDescent="0.25">
      <c r="A75" s="139">
        <v>58</v>
      </c>
      <c r="B75" s="185" t="s">
        <v>252</v>
      </c>
      <c r="C75" s="185" t="s">
        <v>122</v>
      </c>
      <c r="D75" s="185" t="s">
        <v>136</v>
      </c>
      <c r="E75" s="185" t="s">
        <v>136</v>
      </c>
      <c r="F75" s="185">
        <v>6110309900</v>
      </c>
      <c r="G75" s="185" t="s">
        <v>131</v>
      </c>
      <c r="H75" s="140" t="s">
        <v>92</v>
      </c>
      <c r="I75" s="185">
        <v>10</v>
      </c>
      <c r="J75" s="141">
        <f t="shared" si="0"/>
        <v>12.36</v>
      </c>
      <c r="K75" s="141">
        <f t="shared" si="1"/>
        <v>123.6</v>
      </c>
      <c r="L75" s="200">
        <f t="shared" si="2"/>
        <v>0.89967637540453071</v>
      </c>
      <c r="M75" s="141">
        <f t="shared" si="3"/>
        <v>1.24</v>
      </c>
      <c r="N75" s="141">
        <f t="shared" si="4"/>
        <v>12.4</v>
      </c>
      <c r="O75" s="140" t="s">
        <v>194</v>
      </c>
      <c r="P75" s="248" t="s">
        <v>108</v>
      </c>
      <c r="Q75" s="141">
        <f t="shared" si="5"/>
        <v>4.75</v>
      </c>
      <c r="R75" s="247">
        <v>5</v>
      </c>
      <c r="S75" s="242">
        <v>26.02</v>
      </c>
      <c r="T75">
        <v>0</v>
      </c>
    </row>
    <row r="76" spans="1:20" s="1" customFormat="1" ht="189" x14ac:dyDescent="0.25">
      <c r="A76" s="139">
        <v>59</v>
      </c>
      <c r="B76" s="185" t="s">
        <v>253</v>
      </c>
      <c r="C76" s="185" t="s">
        <v>122</v>
      </c>
      <c r="D76" s="185" t="s">
        <v>155</v>
      </c>
      <c r="E76" s="185" t="s">
        <v>155</v>
      </c>
      <c r="F76" s="185">
        <v>6110309900</v>
      </c>
      <c r="G76" s="185" t="s">
        <v>131</v>
      </c>
      <c r="H76" s="140" t="s">
        <v>92</v>
      </c>
      <c r="I76" s="185">
        <v>10</v>
      </c>
      <c r="J76" s="141">
        <f t="shared" si="0"/>
        <v>7.42</v>
      </c>
      <c r="K76" s="141">
        <f t="shared" si="1"/>
        <v>74.2</v>
      </c>
      <c r="L76" s="200">
        <f t="shared" si="2"/>
        <v>0.90026954177897578</v>
      </c>
      <c r="M76" s="141">
        <f t="shared" si="3"/>
        <v>0.74</v>
      </c>
      <c r="N76" s="141">
        <f t="shared" si="4"/>
        <v>7.4</v>
      </c>
      <c r="O76" s="140" t="s">
        <v>194</v>
      </c>
      <c r="P76" s="248" t="s">
        <v>108</v>
      </c>
      <c r="Q76" s="141">
        <f t="shared" si="5"/>
        <v>2.85</v>
      </c>
      <c r="R76" s="247">
        <v>3</v>
      </c>
      <c r="S76" s="243">
        <v>26.02</v>
      </c>
      <c r="T76">
        <v>0</v>
      </c>
    </row>
    <row r="77" spans="1:20" s="1" customFormat="1" ht="189" x14ac:dyDescent="0.25">
      <c r="A77" s="139">
        <v>60</v>
      </c>
      <c r="B77" s="185" t="s">
        <v>254</v>
      </c>
      <c r="C77" s="185" t="s">
        <v>122</v>
      </c>
      <c r="D77" s="185" t="s">
        <v>155</v>
      </c>
      <c r="E77" s="185" t="s">
        <v>155</v>
      </c>
      <c r="F77" s="185">
        <v>6110309900</v>
      </c>
      <c r="G77" s="185" t="s">
        <v>131</v>
      </c>
      <c r="H77" s="140" t="s">
        <v>92</v>
      </c>
      <c r="I77" s="185">
        <v>8</v>
      </c>
      <c r="J77" s="141">
        <f t="shared" si="0"/>
        <v>6.18</v>
      </c>
      <c r="K77" s="141">
        <f t="shared" si="1"/>
        <v>49.44</v>
      </c>
      <c r="L77" s="200">
        <f t="shared" si="2"/>
        <v>0.89967637540453071</v>
      </c>
      <c r="M77" s="141">
        <f t="shared" si="3"/>
        <v>0.62</v>
      </c>
      <c r="N77" s="141">
        <f t="shared" si="4"/>
        <v>4.96</v>
      </c>
      <c r="O77" s="140" t="s">
        <v>194</v>
      </c>
      <c r="P77" s="248" t="s">
        <v>108</v>
      </c>
      <c r="Q77" s="141">
        <f t="shared" si="5"/>
        <v>1.9</v>
      </c>
      <c r="R77" s="247">
        <v>2</v>
      </c>
      <c r="S77" s="242">
        <v>26.02</v>
      </c>
      <c r="T77">
        <v>0</v>
      </c>
    </row>
    <row r="78" spans="1:20" s="1" customFormat="1" ht="189" x14ac:dyDescent="0.25">
      <c r="A78" s="139">
        <v>61</v>
      </c>
      <c r="B78" s="185" t="s">
        <v>255</v>
      </c>
      <c r="C78" s="185" t="s">
        <v>122</v>
      </c>
      <c r="D78" s="185" t="s">
        <v>155</v>
      </c>
      <c r="E78" s="185" t="s">
        <v>155</v>
      </c>
      <c r="F78" s="185">
        <v>6110309900</v>
      </c>
      <c r="G78" s="185" t="s">
        <v>131</v>
      </c>
      <c r="H78" s="140" t="s">
        <v>92</v>
      </c>
      <c r="I78" s="185">
        <v>30</v>
      </c>
      <c r="J78" s="141">
        <f t="shared" si="0"/>
        <v>12.36</v>
      </c>
      <c r="K78" s="141">
        <f t="shared" si="1"/>
        <v>370.8</v>
      </c>
      <c r="L78" s="200">
        <f t="shared" si="2"/>
        <v>0.89967637540453071</v>
      </c>
      <c r="M78" s="141">
        <f t="shared" si="3"/>
        <v>1.24</v>
      </c>
      <c r="N78" s="141">
        <f t="shared" si="4"/>
        <v>37.200000000000003</v>
      </c>
      <c r="O78" s="140" t="s">
        <v>194</v>
      </c>
      <c r="P78" s="248" t="s">
        <v>108</v>
      </c>
      <c r="Q78" s="141">
        <f t="shared" si="5"/>
        <v>14.25</v>
      </c>
      <c r="R78" s="247">
        <v>15</v>
      </c>
      <c r="S78" s="243">
        <v>26.02</v>
      </c>
      <c r="T78">
        <v>0</v>
      </c>
    </row>
    <row r="79" spans="1:20" s="1" customFormat="1" ht="189" x14ac:dyDescent="0.25">
      <c r="A79" s="139">
        <v>62</v>
      </c>
      <c r="B79" s="185" t="s">
        <v>256</v>
      </c>
      <c r="C79" s="185" t="s">
        <v>122</v>
      </c>
      <c r="D79" s="185" t="s">
        <v>138</v>
      </c>
      <c r="E79" s="185" t="s">
        <v>138</v>
      </c>
      <c r="F79" s="185">
        <v>6110309900</v>
      </c>
      <c r="G79" s="185" t="s">
        <v>131</v>
      </c>
      <c r="H79" s="140" t="s">
        <v>92</v>
      </c>
      <c r="I79" s="185">
        <v>10</v>
      </c>
      <c r="J79" s="141">
        <f t="shared" si="0"/>
        <v>14.84</v>
      </c>
      <c r="K79" s="141">
        <f t="shared" si="1"/>
        <v>148.4</v>
      </c>
      <c r="L79" s="200">
        <f t="shared" si="2"/>
        <v>0.90026954177897578</v>
      </c>
      <c r="M79" s="141">
        <f t="shared" si="3"/>
        <v>1.48</v>
      </c>
      <c r="N79" s="141">
        <f t="shared" si="4"/>
        <v>14.8</v>
      </c>
      <c r="O79" s="140" t="s">
        <v>194</v>
      </c>
      <c r="P79" s="248" t="s">
        <v>108</v>
      </c>
      <c r="Q79" s="141">
        <f t="shared" si="5"/>
        <v>5.7</v>
      </c>
      <c r="R79" s="247">
        <v>6</v>
      </c>
      <c r="S79" s="242">
        <v>26.02</v>
      </c>
      <c r="T79">
        <v>0</v>
      </c>
    </row>
    <row r="80" spans="1:20" s="1" customFormat="1" ht="157.5" x14ac:dyDescent="0.25">
      <c r="A80" s="139">
        <v>63</v>
      </c>
      <c r="B80" s="185" t="s">
        <v>257</v>
      </c>
      <c r="C80" s="185" t="s">
        <v>122</v>
      </c>
      <c r="D80" s="185" t="s">
        <v>138</v>
      </c>
      <c r="E80" s="185" t="s">
        <v>138</v>
      </c>
      <c r="F80" s="185">
        <v>6110309900</v>
      </c>
      <c r="G80" s="185" t="s">
        <v>131</v>
      </c>
      <c r="H80" s="140" t="s">
        <v>92</v>
      </c>
      <c r="I80" s="185">
        <v>40</v>
      </c>
      <c r="J80" s="141">
        <f t="shared" si="0"/>
        <v>20.96</v>
      </c>
      <c r="K80" s="141">
        <f t="shared" si="1"/>
        <v>838.4</v>
      </c>
      <c r="L80" s="200">
        <f t="shared" si="2"/>
        <v>0.89980916030534353</v>
      </c>
      <c r="M80" s="141">
        <f t="shared" si="3"/>
        <v>2.1</v>
      </c>
      <c r="N80" s="141">
        <f t="shared" si="4"/>
        <v>84</v>
      </c>
      <c r="O80" s="140" t="s">
        <v>194</v>
      </c>
      <c r="P80" s="248">
        <v>1</v>
      </c>
      <c r="Q80" s="141">
        <f t="shared" si="5"/>
        <v>32.21</v>
      </c>
      <c r="R80" s="247">
        <v>33.9</v>
      </c>
      <c r="S80" s="243">
        <v>26.02</v>
      </c>
      <c r="T80">
        <v>0</v>
      </c>
    </row>
    <row r="81" spans="1:20" s="1" customFormat="1" ht="157.5" x14ac:dyDescent="0.25">
      <c r="A81" s="139">
        <v>64</v>
      </c>
      <c r="B81" s="185" t="s">
        <v>258</v>
      </c>
      <c r="C81" s="185" t="s">
        <v>122</v>
      </c>
      <c r="D81" s="185" t="s">
        <v>138</v>
      </c>
      <c r="E81" s="185" t="s">
        <v>138</v>
      </c>
      <c r="F81" s="185">
        <v>6110309900</v>
      </c>
      <c r="G81" s="185" t="s">
        <v>131</v>
      </c>
      <c r="H81" s="140" t="s">
        <v>92</v>
      </c>
      <c r="I81" s="185">
        <v>20</v>
      </c>
      <c r="J81" s="141">
        <f t="shared" si="0"/>
        <v>23.490000000000002</v>
      </c>
      <c r="K81" s="141">
        <f t="shared" si="1"/>
        <v>469.8</v>
      </c>
      <c r="L81" s="200">
        <f t="shared" si="2"/>
        <v>0.89995742869306083</v>
      </c>
      <c r="M81" s="141">
        <f t="shared" si="3"/>
        <v>2.35</v>
      </c>
      <c r="N81" s="141">
        <f t="shared" si="4"/>
        <v>47</v>
      </c>
      <c r="O81" s="140" t="s">
        <v>194</v>
      </c>
      <c r="P81" s="248">
        <v>1</v>
      </c>
      <c r="Q81" s="141">
        <f t="shared" si="5"/>
        <v>18.05</v>
      </c>
      <c r="R81" s="247">
        <v>19</v>
      </c>
      <c r="S81" s="242">
        <v>26.02</v>
      </c>
      <c r="T81">
        <v>0</v>
      </c>
    </row>
    <row r="82" spans="1:20" s="1" customFormat="1" ht="141.75" x14ac:dyDescent="0.25">
      <c r="A82" s="139">
        <v>65</v>
      </c>
      <c r="B82" s="185" t="s">
        <v>259</v>
      </c>
      <c r="C82" s="185" t="s">
        <v>122</v>
      </c>
      <c r="D82" s="185" t="s">
        <v>138</v>
      </c>
      <c r="E82" s="185" t="s">
        <v>138</v>
      </c>
      <c r="F82" s="185">
        <v>6110309900</v>
      </c>
      <c r="G82" s="185" t="s">
        <v>131</v>
      </c>
      <c r="H82" s="140" t="s">
        <v>92</v>
      </c>
      <c r="I82" s="185">
        <v>5</v>
      </c>
      <c r="J82" s="141">
        <f t="shared" ref="J82:J145" si="6">ROUNDUP(S82*Q82/I82,2)</f>
        <v>15.83</v>
      </c>
      <c r="K82" s="141">
        <f t="shared" ref="K82:K145" si="7">ROUND(J82*I82,2)</f>
        <v>79.150000000000006</v>
      </c>
      <c r="L82" s="200">
        <f t="shared" ref="L82:L145" si="8">1-M82/J82</f>
        <v>0.90018951358180666</v>
      </c>
      <c r="M82" s="141">
        <f t="shared" ref="M82:M145" si="9">ROUND(J82/10,2)</f>
        <v>1.58</v>
      </c>
      <c r="N82" s="141">
        <f t="shared" ref="N82:N145" si="10">ROUND(M82*I82,2)</f>
        <v>7.9</v>
      </c>
      <c r="O82" s="140" t="s">
        <v>194</v>
      </c>
      <c r="P82" s="248" t="s">
        <v>108</v>
      </c>
      <c r="Q82" s="141">
        <f t="shared" ref="Q82:Q145" si="11">ROUNDUP(R82*0.95,2)</f>
        <v>3.04</v>
      </c>
      <c r="R82" s="247">
        <v>3.2</v>
      </c>
      <c r="S82" s="243">
        <v>26.02</v>
      </c>
      <c r="T82">
        <v>0</v>
      </c>
    </row>
    <row r="83" spans="1:20" s="1" customFormat="1" ht="220.5" x14ac:dyDescent="0.25">
      <c r="A83" s="139">
        <v>66</v>
      </c>
      <c r="B83" s="185" t="s">
        <v>260</v>
      </c>
      <c r="C83" s="185" t="s">
        <v>122</v>
      </c>
      <c r="D83" s="185" t="s">
        <v>138</v>
      </c>
      <c r="E83" s="185" t="s">
        <v>138</v>
      </c>
      <c r="F83" s="185">
        <v>6110309900</v>
      </c>
      <c r="G83" s="185" t="s">
        <v>131</v>
      </c>
      <c r="H83" s="140" t="s">
        <v>92</v>
      </c>
      <c r="I83" s="185">
        <v>5</v>
      </c>
      <c r="J83" s="141">
        <f t="shared" si="6"/>
        <v>19.78</v>
      </c>
      <c r="K83" s="141">
        <f t="shared" si="7"/>
        <v>98.9</v>
      </c>
      <c r="L83" s="200">
        <f t="shared" si="8"/>
        <v>0.8998988877654196</v>
      </c>
      <c r="M83" s="141">
        <f t="shared" si="9"/>
        <v>1.98</v>
      </c>
      <c r="N83" s="141">
        <f t="shared" si="10"/>
        <v>9.9</v>
      </c>
      <c r="O83" s="140" t="s">
        <v>194</v>
      </c>
      <c r="P83" s="248">
        <v>1</v>
      </c>
      <c r="Q83" s="141">
        <f t="shared" si="11"/>
        <v>3.8</v>
      </c>
      <c r="R83" s="247">
        <v>4</v>
      </c>
      <c r="S83" s="242">
        <v>26.02</v>
      </c>
      <c r="T83">
        <v>0</v>
      </c>
    </row>
    <row r="84" spans="1:20" s="1" customFormat="1" ht="157.5" x14ac:dyDescent="0.25">
      <c r="A84" s="139">
        <v>67</v>
      </c>
      <c r="B84" s="185" t="s">
        <v>261</v>
      </c>
      <c r="C84" s="185" t="s">
        <v>122</v>
      </c>
      <c r="D84" s="185" t="s">
        <v>136</v>
      </c>
      <c r="E84" s="185" t="s">
        <v>136</v>
      </c>
      <c r="F84" s="185">
        <v>6110309900</v>
      </c>
      <c r="G84" s="185" t="s">
        <v>131</v>
      </c>
      <c r="H84" s="140" t="s">
        <v>92</v>
      </c>
      <c r="I84" s="185">
        <v>12</v>
      </c>
      <c r="J84" s="141">
        <f t="shared" si="6"/>
        <v>16.48</v>
      </c>
      <c r="K84" s="141">
        <f t="shared" si="7"/>
        <v>197.76</v>
      </c>
      <c r="L84" s="200">
        <f t="shared" si="8"/>
        <v>0.89987864077669899</v>
      </c>
      <c r="M84" s="141">
        <f t="shared" si="9"/>
        <v>1.65</v>
      </c>
      <c r="N84" s="141">
        <f t="shared" si="10"/>
        <v>19.8</v>
      </c>
      <c r="O84" s="140" t="s">
        <v>194</v>
      </c>
      <c r="P84" s="248" t="s">
        <v>108</v>
      </c>
      <c r="Q84" s="141">
        <f t="shared" si="11"/>
        <v>7.6</v>
      </c>
      <c r="R84" s="247">
        <v>8</v>
      </c>
      <c r="S84" s="243">
        <v>26.02</v>
      </c>
      <c r="T84">
        <v>0</v>
      </c>
    </row>
    <row r="85" spans="1:20" s="1" customFormat="1" ht="157.5" x14ac:dyDescent="0.25">
      <c r="A85" s="139">
        <v>68</v>
      </c>
      <c r="B85" s="185" t="s">
        <v>262</v>
      </c>
      <c r="C85" s="185" t="s">
        <v>122</v>
      </c>
      <c r="D85" s="185" t="s">
        <v>138</v>
      </c>
      <c r="E85" s="185" t="s">
        <v>138</v>
      </c>
      <c r="F85" s="185">
        <v>6110309900</v>
      </c>
      <c r="G85" s="185" t="s">
        <v>131</v>
      </c>
      <c r="H85" s="140" t="s">
        <v>92</v>
      </c>
      <c r="I85" s="185">
        <v>20</v>
      </c>
      <c r="J85" s="141">
        <f t="shared" si="6"/>
        <v>22.25</v>
      </c>
      <c r="K85" s="141">
        <f t="shared" si="7"/>
        <v>445</v>
      </c>
      <c r="L85" s="200">
        <f t="shared" si="8"/>
        <v>0.89977528089887637</v>
      </c>
      <c r="M85" s="141">
        <f t="shared" si="9"/>
        <v>2.23</v>
      </c>
      <c r="N85" s="141">
        <f t="shared" si="10"/>
        <v>44.6</v>
      </c>
      <c r="O85" s="140" t="s">
        <v>194</v>
      </c>
      <c r="P85" s="248">
        <v>1</v>
      </c>
      <c r="Q85" s="141">
        <f t="shared" si="11"/>
        <v>17.100000000000001</v>
      </c>
      <c r="R85" s="247">
        <v>18</v>
      </c>
      <c r="S85" s="242">
        <v>26.02</v>
      </c>
      <c r="T85">
        <v>0</v>
      </c>
    </row>
    <row r="86" spans="1:20" s="1" customFormat="1" ht="220.5" x14ac:dyDescent="0.25">
      <c r="A86" s="139">
        <v>69</v>
      </c>
      <c r="B86" s="185" t="s">
        <v>263</v>
      </c>
      <c r="C86" s="185" t="s">
        <v>122</v>
      </c>
      <c r="D86" s="185" t="s">
        <v>138</v>
      </c>
      <c r="E86" s="185" t="s">
        <v>138</v>
      </c>
      <c r="F86" s="185">
        <v>6110309900</v>
      </c>
      <c r="G86" s="185" t="s">
        <v>131</v>
      </c>
      <c r="H86" s="140" t="s">
        <v>92</v>
      </c>
      <c r="I86" s="185">
        <v>3</v>
      </c>
      <c r="J86" s="141">
        <f t="shared" si="6"/>
        <v>16.48</v>
      </c>
      <c r="K86" s="141">
        <f t="shared" si="7"/>
        <v>49.44</v>
      </c>
      <c r="L86" s="200">
        <f t="shared" si="8"/>
        <v>0.89987864077669899</v>
      </c>
      <c r="M86" s="141">
        <f t="shared" si="9"/>
        <v>1.65</v>
      </c>
      <c r="N86" s="141">
        <f t="shared" si="10"/>
        <v>4.95</v>
      </c>
      <c r="O86" s="140" t="s">
        <v>194</v>
      </c>
      <c r="P86" s="248" t="s">
        <v>108</v>
      </c>
      <c r="Q86" s="141">
        <f t="shared" si="11"/>
        <v>1.9</v>
      </c>
      <c r="R86" s="247">
        <v>2</v>
      </c>
      <c r="S86" s="243">
        <v>26.02</v>
      </c>
      <c r="T86">
        <v>0</v>
      </c>
    </row>
    <row r="87" spans="1:20" s="1" customFormat="1" ht="220.5" x14ac:dyDescent="0.25">
      <c r="A87" s="139">
        <v>70</v>
      </c>
      <c r="B87" s="185" t="s">
        <v>264</v>
      </c>
      <c r="C87" s="185" t="s">
        <v>122</v>
      </c>
      <c r="D87" s="185" t="s">
        <v>138</v>
      </c>
      <c r="E87" s="185" t="s">
        <v>138</v>
      </c>
      <c r="F87" s="185">
        <v>6110309900</v>
      </c>
      <c r="G87" s="185" t="s">
        <v>131</v>
      </c>
      <c r="H87" s="140" t="s">
        <v>92</v>
      </c>
      <c r="I87" s="185">
        <v>8</v>
      </c>
      <c r="J87" s="141">
        <f t="shared" si="6"/>
        <v>21.020000000000003</v>
      </c>
      <c r="K87" s="141">
        <f t="shared" si="7"/>
        <v>168.16</v>
      </c>
      <c r="L87" s="200">
        <f t="shared" si="8"/>
        <v>0.90009514747859187</v>
      </c>
      <c r="M87" s="141">
        <f t="shared" si="9"/>
        <v>2.1</v>
      </c>
      <c r="N87" s="141">
        <f t="shared" si="10"/>
        <v>16.8</v>
      </c>
      <c r="O87" s="140" t="s">
        <v>194</v>
      </c>
      <c r="P87" s="248" t="s">
        <v>108</v>
      </c>
      <c r="Q87" s="141">
        <f t="shared" si="11"/>
        <v>6.46</v>
      </c>
      <c r="R87" s="247">
        <v>6.8</v>
      </c>
      <c r="S87" s="242">
        <v>26.02</v>
      </c>
      <c r="T87">
        <v>0</v>
      </c>
    </row>
    <row r="88" spans="1:20" s="1" customFormat="1" ht="157.5" x14ac:dyDescent="0.25">
      <c r="A88" s="139">
        <v>71</v>
      </c>
      <c r="B88" s="185" t="s">
        <v>265</v>
      </c>
      <c r="C88" s="185" t="s">
        <v>122</v>
      </c>
      <c r="D88" s="185" t="s">
        <v>133</v>
      </c>
      <c r="E88" s="185" t="s">
        <v>133</v>
      </c>
      <c r="F88" s="185">
        <v>6110309900</v>
      </c>
      <c r="G88" s="185" t="s">
        <v>131</v>
      </c>
      <c r="H88" s="140" t="s">
        <v>92</v>
      </c>
      <c r="I88" s="185">
        <v>110</v>
      </c>
      <c r="J88" s="141">
        <f t="shared" si="6"/>
        <v>11.69</v>
      </c>
      <c r="K88" s="141">
        <f t="shared" si="7"/>
        <v>1285.9000000000001</v>
      </c>
      <c r="L88" s="200">
        <f t="shared" si="8"/>
        <v>0.89991445680068438</v>
      </c>
      <c r="M88" s="141">
        <f t="shared" si="9"/>
        <v>1.17</v>
      </c>
      <c r="N88" s="141">
        <f t="shared" si="10"/>
        <v>128.69999999999999</v>
      </c>
      <c r="O88" s="140" t="s">
        <v>194</v>
      </c>
      <c r="P88" s="248">
        <v>1</v>
      </c>
      <c r="Q88" s="141">
        <f t="shared" si="11"/>
        <v>49.4</v>
      </c>
      <c r="R88" s="247">
        <v>52</v>
      </c>
      <c r="S88" s="243">
        <v>26.02</v>
      </c>
      <c r="T88">
        <v>0</v>
      </c>
    </row>
    <row r="89" spans="1:20" s="1" customFormat="1" ht="157.5" x14ac:dyDescent="0.25">
      <c r="A89" s="139">
        <v>72</v>
      </c>
      <c r="B89" s="185" t="s">
        <v>266</v>
      </c>
      <c r="C89" s="185" t="s">
        <v>122</v>
      </c>
      <c r="D89" s="185" t="s">
        <v>133</v>
      </c>
      <c r="E89" s="185" t="s">
        <v>133</v>
      </c>
      <c r="F89" s="185">
        <v>6110309900</v>
      </c>
      <c r="G89" s="185" t="s">
        <v>131</v>
      </c>
      <c r="H89" s="140" t="s">
        <v>92</v>
      </c>
      <c r="I89" s="185">
        <v>20</v>
      </c>
      <c r="J89" s="141">
        <f t="shared" si="6"/>
        <v>16.940000000000001</v>
      </c>
      <c r="K89" s="141">
        <f t="shared" si="7"/>
        <v>338.8</v>
      </c>
      <c r="L89" s="200">
        <f t="shared" si="8"/>
        <v>0.90023612750885484</v>
      </c>
      <c r="M89" s="141">
        <f t="shared" si="9"/>
        <v>1.69</v>
      </c>
      <c r="N89" s="141">
        <f t="shared" si="10"/>
        <v>33.799999999999997</v>
      </c>
      <c r="O89" s="140" t="s">
        <v>194</v>
      </c>
      <c r="P89" s="248" t="s">
        <v>108</v>
      </c>
      <c r="Q89" s="141">
        <f t="shared" si="11"/>
        <v>13.02</v>
      </c>
      <c r="R89" s="247">
        <v>13.7</v>
      </c>
      <c r="S89" s="242">
        <v>26.02</v>
      </c>
      <c r="T89">
        <v>0</v>
      </c>
    </row>
    <row r="90" spans="1:20" s="1" customFormat="1" ht="189" x14ac:dyDescent="0.25">
      <c r="A90" s="139">
        <v>73</v>
      </c>
      <c r="B90" s="185" t="s">
        <v>267</v>
      </c>
      <c r="C90" s="185" t="s">
        <v>122</v>
      </c>
      <c r="D90" s="185" t="s">
        <v>155</v>
      </c>
      <c r="E90" s="185" t="s">
        <v>155</v>
      </c>
      <c r="F90" s="185">
        <v>6110309900</v>
      </c>
      <c r="G90" s="185" t="s">
        <v>131</v>
      </c>
      <c r="H90" s="140" t="s">
        <v>92</v>
      </c>
      <c r="I90" s="185">
        <v>6</v>
      </c>
      <c r="J90" s="141">
        <f t="shared" si="6"/>
        <v>12.36</v>
      </c>
      <c r="K90" s="141">
        <f t="shared" si="7"/>
        <v>74.16</v>
      </c>
      <c r="L90" s="200">
        <f t="shared" si="8"/>
        <v>0.89967637540453071</v>
      </c>
      <c r="M90" s="141">
        <f t="shared" si="9"/>
        <v>1.24</v>
      </c>
      <c r="N90" s="141">
        <f t="shared" si="10"/>
        <v>7.44</v>
      </c>
      <c r="O90" s="140" t="s">
        <v>194</v>
      </c>
      <c r="P90" s="248" t="s">
        <v>108</v>
      </c>
      <c r="Q90" s="141">
        <f t="shared" si="11"/>
        <v>2.85</v>
      </c>
      <c r="R90" s="247">
        <v>3</v>
      </c>
      <c r="S90" s="243">
        <v>26.02</v>
      </c>
      <c r="T90">
        <v>0</v>
      </c>
    </row>
    <row r="91" spans="1:20" s="1" customFormat="1" ht="189" x14ac:dyDescent="0.25">
      <c r="A91" s="139">
        <v>74</v>
      </c>
      <c r="B91" s="185" t="s">
        <v>268</v>
      </c>
      <c r="C91" s="185" t="s">
        <v>122</v>
      </c>
      <c r="D91" s="185" t="s">
        <v>155</v>
      </c>
      <c r="E91" s="185" t="s">
        <v>155</v>
      </c>
      <c r="F91" s="185">
        <v>6110309900</v>
      </c>
      <c r="G91" s="185" t="s">
        <v>131</v>
      </c>
      <c r="H91" s="140" t="s">
        <v>92</v>
      </c>
      <c r="I91" s="185">
        <v>9</v>
      </c>
      <c r="J91" s="141">
        <f t="shared" si="6"/>
        <v>9.34</v>
      </c>
      <c r="K91" s="141">
        <f t="shared" si="7"/>
        <v>84.06</v>
      </c>
      <c r="L91" s="200">
        <f t="shared" si="8"/>
        <v>0.90042826552462529</v>
      </c>
      <c r="M91" s="141">
        <f t="shared" si="9"/>
        <v>0.93</v>
      </c>
      <c r="N91" s="141">
        <f t="shared" si="10"/>
        <v>8.3699999999999992</v>
      </c>
      <c r="O91" s="140" t="s">
        <v>194</v>
      </c>
      <c r="P91" s="248" t="s">
        <v>108</v>
      </c>
      <c r="Q91" s="141">
        <f t="shared" si="11"/>
        <v>3.23</v>
      </c>
      <c r="R91" s="247">
        <v>3.4</v>
      </c>
      <c r="S91" s="242">
        <v>26.02</v>
      </c>
      <c r="T91">
        <v>0</v>
      </c>
    </row>
    <row r="92" spans="1:20" s="1" customFormat="1" ht="189" x14ac:dyDescent="0.25">
      <c r="A92" s="139">
        <v>75</v>
      </c>
      <c r="B92" s="185" t="s">
        <v>269</v>
      </c>
      <c r="C92" s="185" t="s">
        <v>122</v>
      </c>
      <c r="D92" s="185" t="s">
        <v>155</v>
      </c>
      <c r="E92" s="185" t="s">
        <v>155</v>
      </c>
      <c r="F92" s="185">
        <v>6110309900</v>
      </c>
      <c r="G92" s="185" t="s">
        <v>131</v>
      </c>
      <c r="H92" s="140" t="s">
        <v>92</v>
      </c>
      <c r="I92" s="185">
        <v>20</v>
      </c>
      <c r="J92" s="141">
        <f t="shared" si="6"/>
        <v>6.68</v>
      </c>
      <c r="K92" s="141">
        <f t="shared" si="7"/>
        <v>133.6</v>
      </c>
      <c r="L92" s="200">
        <f t="shared" si="8"/>
        <v>0.89970059880239517</v>
      </c>
      <c r="M92" s="141">
        <f t="shared" si="9"/>
        <v>0.67</v>
      </c>
      <c r="N92" s="141">
        <f t="shared" si="10"/>
        <v>13.4</v>
      </c>
      <c r="O92" s="140" t="s">
        <v>194</v>
      </c>
      <c r="P92" s="248" t="s">
        <v>108</v>
      </c>
      <c r="Q92" s="141">
        <f t="shared" si="11"/>
        <v>5.13</v>
      </c>
      <c r="R92" s="247">
        <v>5.4</v>
      </c>
      <c r="S92" s="243">
        <v>26.02</v>
      </c>
      <c r="T92">
        <v>0</v>
      </c>
    </row>
    <row r="93" spans="1:20" s="1" customFormat="1" ht="189" x14ac:dyDescent="0.25">
      <c r="A93" s="139">
        <v>76</v>
      </c>
      <c r="B93" s="185" t="s">
        <v>270</v>
      </c>
      <c r="C93" s="185" t="s">
        <v>122</v>
      </c>
      <c r="D93" s="185" t="s">
        <v>136</v>
      </c>
      <c r="E93" s="185" t="s">
        <v>136</v>
      </c>
      <c r="F93" s="185">
        <v>6110309900</v>
      </c>
      <c r="G93" s="185" t="s">
        <v>131</v>
      </c>
      <c r="H93" s="140" t="s">
        <v>92</v>
      </c>
      <c r="I93" s="185">
        <v>20</v>
      </c>
      <c r="J93" s="141">
        <f t="shared" si="6"/>
        <v>19.040000000000003</v>
      </c>
      <c r="K93" s="141">
        <f t="shared" si="7"/>
        <v>380.8</v>
      </c>
      <c r="L93" s="200">
        <f t="shared" si="8"/>
        <v>0.90021008403361347</v>
      </c>
      <c r="M93" s="141">
        <f t="shared" si="9"/>
        <v>1.9</v>
      </c>
      <c r="N93" s="141">
        <f t="shared" si="10"/>
        <v>38</v>
      </c>
      <c r="O93" s="140" t="s">
        <v>194</v>
      </c>
      <c r="P93" s="248" t="s">
        <v>108</v>
      </c>
      <c r="Q93" s="141">
        <f t="shared" si="11"/>
        <v>14.63</v>
      </c>
      <c r="R93" s="247">
        <v>15.4</v>
      </c>
      <c r="S93" s="242">
        <v>26.02</v>
      </c>
      <c r="T93">
        <v>0</v>
      </c>
    </row>
    <row r="94" spans="1:20" s="1" customFormat="1" ht="189" x14ac:dyDescent="0.25">
      <c r="A94" s="139">
        <v>77</v>
      </c>
      <c r="B94" s="185" t="s">
        <v>271</v>
      </c>
      <c r="C94" s="185" t="s">
        <v>122</v>
      </c>
      <c r="D94" s="185" t="s">
        <v>136</v>
      </c>
      <c r="E94" s="185" t="s">
        <v>136</v>
      </c>
      <c r="F94" s="185">
        <v>6110309900</v>
      </c>
      <c r="G94" s="185" t="s">
        <v>131</v>
      </c>
      <c r="H94" s="140" t="s">
        <v>92</v>
      </c>
      <c r="I94" s="185">
        <v>7</v>
      </c>
      <c r="J94" s="141">
        <f t="shared" si="6"/>
        <v>12.379999999999999</v>
      </c>
      <c r="K94" s="141">
        <f t="shared" si="7"/>
        <v>86.66</v>
      </c>
      <c r="L94" s="200">
        <f t="shared" si="8"/>
        <v>0.89983844911147015</v>
      </c>
      <c r="M94" s="141">
        <f t="shared" si="9"/>
        <v>1.24</v>
      </c>
      <c r="N94" s="141">
        <f t="shared" si="10"/>
        <v>8.68</v>
      </c>
      <c r="O94" s="140" t="s">
        <v>194</v>
      </c>
      <c r="P94" s="248" t="s">
        <v>108</v>
      </c>
      <c r="Q94" s="141">
        <f t="shared" si="11"/>
        <v>3.3299999999999996</v>
      </c>
      <c r="R94" s="247">
        <v>3.5</v>
      </c>
      <c r="S94" s="243">
        <v>26.02</v>
      </c>
      <c r="T94">
        <v>0</v>
      </c>
    </row>
    <row r="95" spans="1:20" s="1" customFormat="1" ht="189" x14ac:dyDescent="0.25">
      <c r="A95" s="139">
        <v>78</v>
      </c>
      <c r="B95" s="185" t="s">
        <v>272</v>
      </c>
      <c r="C95" s="185" t="s">
        <v>122</v>
      </c>
      <c r="D95" s="185" t="s">
        <v>156</v>
      </c>
      <c r="E95" s="185" t="s">
        <v>156</v>
      </c>
      <c r="F95" s="185">
        <v>6110309900</v>
      </c>
      <c r="G95" s="185" t="s">
        <v>131</v>
      </c>
      <c r="H95" s="140" t="s">
        <v>92</v>
      </c>
      <c r="I95" s="185">
        <v>23</v>
      </c>
      <c r="J95" s="141">
        <f t="shared" si="6"/>
        <v>7.5299999999999994</v>
      </c>
      <c r="K95" s="141">
        <f t="shared" si="7"/>
        <v>173.19</v>
      </c>
      <c r="L95" s="200">
        <f t="shared" si="8"/>
        <v>0.90039840637450197</v>
      </c>
      <c r="M95" s="141">
        <f t="shared" si="9"/>
        <v>0.75</v>
      </c>
      <c r="N95" s="141">
        <f t="shared" si="10"/>
        <v>17.25</v>
      </c>
      <c r="O95" s="140" t="s">
        <v>194</v>
      </c>
      <c r="P95" s="248">
        <v>1</v>
      </c>
      <c r="Q95" s="141">
        <f t="shared" si="11"/>
        <v>6.65</v>
      </c>
      <c r="R95" s="247">
        <v>7</v>
      </c>
      <c r="S95" s="242">
        <v>26.02</v>
      </c>
      <c r="T95">
        <v>0</v>
      </c>
    </row>
    <row r="96" spans="1:20" s="1" customFormat="1" ht="189" x14ac:dyDescent="0.25">
      <c r="A96" s="139">
        <v>79</v>
      </c>
      <c r="B96" s="185" t="s">
        <v>273</v>
      </c>
      <c r="C96" s="185" t="s">
        <v>122</v>
      </c>
      <c r="D96" s="185" t="s">
        <v>156</v>
      </c>
      <c r="E96" s="185" t="s">
        <v>156</v>
      </c>
      <c r="F96" s="185">
        <v>6110309900</v>
      </c>
      <c r="G96" s="185" t="s">
        <v>131</v>
      </c>
      <c r="H96" s="140" t="s">
        <v>92</v>
      </c>
      <c r="I96" s="185">
        <v>5</v>
      </c>
      <c r="J96" s="141">
        <f t="shared" si="6"/>
        <v>4.95</v>
      </c>
      <c r="K96" s="141">
        <f t="shared" si="7"/>
        <v>24.75</v>
      </c>
      <c r="L96" s="200">
        <f t="shared" si="8"/>
        <v>0.89898989898989901</v>
      </c>
      <c r="M96" s="141">
        <f t="shared" si="9"/>
        <v>0.5</v>
      </c>
      <c r="N96" s="141">
        <f t="shared" si="10"/>
        <v>2.5</v>
      </c>
      <c r="O96" s="140" t="s">
        <v>194</v>
      </c>
      <c r="P96" s="248" t="s">
        <v>108</v>
      </c>
      <c r="Q96" s="141">
        <f t="shared" si="11"/>
        <v>0.95</v>
      </c>
      <c r="R96" s="247">
        <v>1</v>
      </c>
      <c r="S96" s="243">
        <v>26.02</v>
      </c>
      <c r="T96">
        <v>0</v>
      </c>
    </row>
    <row r="97" spans="1:20" s="1" customFormat="1" ht="157.5" x14ac:dyDescent="0.25">
      <c r="A97" s="139">
        <v>80</v>
      </c>
      <c r="B97" s="185" t="s">
        <v>274</v>
      </c>
      <c r="C97" s="185" t="s">
        <v>122</v>
      </c>
      <c r="D97" s="185" t="s">
        <v>151</v>
      </c>
      <c r="E97" s="185" t="s">
        <v>151</v>
      </c>
      <c r="F97" s="185">
        <v>6110309900</v>
      </c>
      <c r="G97" s="185" t="s">
        <v>132</v>
      </c>
      <c r="H97" s="140" t="s">
        <v>92</v>
      </c>
      <c r="I97" s="185">
        <v>5</v>
      </c>
      <c r="J97" s="141">
        <f t="shared" si="6"/>
        <v>12.93</v>
      </c>
      <c r="K97" s="141">
        <f t="shared" si="7"/>
        <v>64.650000000000006</v>
      </c>
      <c r="L97" s="200">
        <f t="shared" si="8"/>
        <v>0.90023201856148494</v>
      </c>
      <c r="M97" s="141">
        <f t="shared" si="9"/>
        <v>1.29</v>
      </c>
      <c r="N97" s="141">
        <f t="shared" si="10"/>
        <v>6.45</v>
      </c>
      <c r="O97" s="140" t="s">
        <v>194</v>
      </c>
      <c r="P97" s="248" t="s">
        <v>108</v>
      </c>
      <c r="Q97" s="141">
        <f t="shared" si="11"/>
        <v>1.9</v>
      </c>
      <c r="R97" s="247">
        <v>2</v>
      </c>
      <c r="S97" s="242">
        <v>34.020000000000003</v>
      </c>
      <c r="T97">
        <v>0</v>
      </c>
    </row>
    <row r="98" spans="1:20" s="1" customFormat="1" ht="189" x14ac:dyDescent="0.25">
      <c r="A98" s="139">
        <v>81</v>
      </c>
      <c r="B98" s="185" t="s">
        <v>275</v>
      </c>
      <c r="C98" s="185" t="s">
        <v>122</v>
      </c>
      <c r="D98" s="185" t="s">
        <v>157</v>
      </c>
      <c r="E98" s="185" t="s">
        <v>157</v>
      </c>
      <c r="F98" s="185">
        <v>6110309900</v>
      </c>
      <c r="G98" s="185" t="s">
        <v>132</v>
      </c>
      <c r="H98" s="140" t="s">
        <v>92</v>
      </c>
      <c r="I98" s="185">
        <v>3</v>
      </c>
      <c r="J98" s="141">
        <f t="shared" si="6"/>
        <v>10.78</v>
      </c>
      <c r="K98" s="141">
        <f t="shared" si="7"/>
        <v>32.340000000000003</v>
      </c>
      <c r="L98" s="200">
        <f t="shared" si="8"/>
        <v>0.8998144712430427</v>
      </c>
      <c r="M98" s="141">
        <f t="shared" si="9"/>
        <v>1.08</v>
      </c>
      <c r="N98" s="141">
        <f t="shared" si="10"/>
        <v>3.24</v>
      </c>
      <c r="O98" s="140" t="s">
        <v>194</v>
      </c>
      <c r="P98" s="248" t="s">
        <v>108</v>
      </c>
      <c r="Q98" s="141">
        <f t="shared" si="11"/>
        <v>0.95</v>
      </c>
      <c r="R98" s="247">
        <v>1</v>
      </c>
      <c r="S98" s="243">
        <v>34.020000000000003</v>
      </c>
      <c r="T98">
        <v>0</v>
      </c>
    </row>
    <row r="99" spans="1:20" s="1" customFormat="1" ht="110.25" x14ac:dyDescent="0.25">
      <c r="A99" s="139">
        <v>82</v>
      </c>
      <c r="B99" s="185" t="s">
        <v>276</v>
      </c>
      <c r="C99" s="185" t="s">
        <v>122</v>
      </c>
      <c r="D99" s="185" t="s">
        <v>158</v>
      </c>
      <c r="E99" s="185" t="s">
        <v>158</v>
      </c>
      <c r="F99" s="185">
        <v>6202121000</v>
      </c>
      <c r="G99" s="185" t="s">
        <v>137</v>
      </c>
      <c r="H99" s="140" t="s">
        <v>92</v>
      </c>
      <c r="I99" s="185">
        <v>23</v>
      </c>
      <c r="J99" s="141">
        <f t="shared" si="6"/>
        <v>15.49</v>
      </c>
      <c r="K99" s="141">
        <f t="shared" si="7"/>
        <v>356.27</v>
      </c>
      <c r="L99" s="200">
        <f t="shared" si="8"/>
        <v>0.89993544222078758</v>
      </c>
      <c r="M99" s="141">
        <f t="shared" si="9"/>
        <v>1.55</v>
      </c>
      <c r="N99" s="141">
        <f t="shared" si="10"/>
        <v>35.65</v>
      </c>
      <c r="O99" s="140" t="s">
        <v>194</v>
      </c>
      <c r="P99" s="248">
        <v>1</v>
      </c>
      <c r="Q99" s="141">
        <f t="shared" si="11"/>
        <v>18.720000000000002</v>
      </c>
      <c r="R99" s="247">
        <v>19.7</v>
      </c>
      <c r="S99" s="242">
        <v>19.02</v>
      </c>
      <c r="T99">
        <v>0</v>
      </c>
    </row>
    <row r="100" spans="1:20" s="1" customFormat="1" ht="94.5" x14ac:dyDescent="0.25">
      <c r="A100" s="139">
        <v>83</v>
      </c>
      <c r="B100" s="185" t="s">
        <v>277</v>
      </c>
      <c r="C100" s="185" t="s">
        <v>122</v>
      </c>
      <c r="D100" s="185" t="s">
        <v>138</v>
      </c>
      <c r="E100" s="185" t="s">
        <v>138</v>
      </c>
      <c r="F100" s="185">
        <v>6202930000</v>
      </c>
      <c r="G100" s="185" t="s">
        <v>131</v>
      </c>
      <c r="H100" s="140" t="s">
        <v>92</v>
      </c>
      <c r="I100" s="185">
        <v>24</v>
      </c>
      <c r="J100" s="141">
        <f t="shared" si="6"/>
        <v>13.09</v>
      </c>
      <c r="K100" s="141">
        <f t="shared" si="7"/>
        <v>314.16000000000003</v>
      </c>
      <c r="L100" s="200">
        <f t="shared" si="8"/>
        <v>0.89992360580595876</v>
      </c>
      <c r="M100" s="141">
        <f t="shared" si="9"/>
        <v>1.31</v>
      </c>
      <c r="N100" s="141">
        <f t="shared" si="10"/>
        <v>31.44</v>
      </c>
      <c r="O100" s="140" t="s">
        <v>194</v>
      </c>
      <c r="P100" s="248">
        <v>1</v>
      </c>
      <c r="Q100" s="141">
        <f t="shared" si="11"/>
        <v>12.26</v>
      </c>
      <c r="R100" s="247">
        <v>12.9</v>
      </c>
      <c r="S100" s="243">
        <v>25.61</v>
      </c>
      <c r="T100">
        <v>0</v>
      </c>
    </row>
    <row r="101" spans="1:20" s="1" customFormat="1" ht="126" x14ac:dyDescent="0.25">
      <c r="A101" s="139">
        <v>84</v>
      </c>
      <c r="B101" s="185" t="s">
        <v>278</v>
      </c>
      <c r="C101" s="185" t="s">
        <v>122</v>
      </c>
      <c r="D101" s="185" t="s">
        <v>138</v>
      </c>
      <c r="E101" s="185" t="s">
        <v>138</v>
      </c>
      <c r="F101" s="185">
        <v>6204329000</v>
      </c>
      <c r="G101" s="185" t="s">
        <v>131</v>
      </c>
      <c r="H101" s="140" t="s">
        <v>92</v>
      </c>
      <c r="I101" s="185">
        <v>3</v>
      </c>
      <c r="J101" s="141">
        <f t="shared" si="6"/>
        <v>9.07</v>
      </c>
      <c r="K101" s="141">
        <f t="shared" si="7"/>
        <v>27.21</v>
      </c>
      <c r="L101" s="200">
        <f t="shared" si="8"/>
        <v>0.89966923925027564</v>
      </c>
      <c r="M101" s="141">
        <f t="shared" si="9"/>
        <v>0.91</v>
      </c>
      <c r="N101" s="141">
        <f t="shared" si="10"/>
        <v>2.73</v>
      </c>
      <c r="O101" s="140" t="s">
        <v>194</v>
      </c>
      <c r="P101" s="248" t="s">
        <v>108</v>
      </c>
      <c r="Q101" s="141">
        <f t="shared" si="11"/>
        <v>1.43</v>
      </c>
      <c r="R101" s="247">
        <v>1.5</v>
      </c>
      <c r="S101" s="242">
        <v>19.02</v>
      </c>
      <c r="T101">
        <v>0</v>
      </c>
    </row>
    <row r="102" spans="1:20" s="1" customFormat="1" ht="126" x14ac:dyDescent="0.25">
      <c r="A102" s="139">
        <v>85</v>
      </c>
      <c r="B102" s="185" t="s">
        <v>279</v>
      </c>
      <c r="C102" s="185" t="s">
        <v>122</v>
      </c>
      <c r="D102" s="185" t="s">
        <v>136</v>
      </c>
      <c r="E102" s="185" t="s">
        <v>136</v>
      </c>
      <c r="F102" s="185">
        <v>6204329000</v>
      </c>
      <c r="G102" s="185" t="s">
        <v>131</v>
      </c>
      <c r="H102" s="140" t="s">
        <v>92</v>
      </c>
      <c r="I102" s="185">
        <v>9</v>
      </c>
      <c r="J102" s="141">
        <f t="shared" si="6"/>
        <v>6.2</v>
      </c>
      <c r="K102" s="141">
        <f t="shared" si="7"/>
        <v>55.8</v>
      </c>
      <c r="L102" s="200">
        <f t="shared" si="8"/>
        <v>0.9</v>
      </c>
      <c r="M102" s="141">
        <f t="shared" si="9"/>
        <v>0.62</v>
      </c>
      <c r="N102" s="141">
        <f t="shared" si="10"/>
        <v>5.58</v>
      </c>
      <c r="O102" s="140" t="s">
        <v>194</v>
      </c>
      <c r="P102" s="248" t="s">
        <v>108</v>
      </c>
      <c r="Q102" s="141">
        <f t="shared" si="11"/>
        <v>2.9299999999999997</v>
      </c>
      <c r="R102" s="247">
        <v>3.08</v>
      </c>
      <c r="S102" s="243">
        <v>19.02</v>
      </c>
      <c r="T102">
        <v>0</v>
      </c>
    </row>
    <row r="103" spans="1:20" s="1" customFormat="1" ht="126" x14ac:dyDescent="0.25">
      <c r="A103" s="139">
        <v>86</v>
      </c>
      <c r="B103" s="185" t="s">
        <v>280</v>
      </c>
      <c r="C103" s="185" t="s">
        <v>122</v>
      </c>
      <c r="D103" s="185" t="s">
        <v>141</v>
      </c>
      <c r="E103" s="185" t="s">
        <v>141</v>
      </c>
      <c r="F103" s="185">
        <v>6204329000</v>
      </c>
      <c r="G103" s="185" t="s">
        <v>131</v>
      </c>
      <c r="H103" s="140" t="s">
        <v>92</v>
      </c>
      <c r="I103" s="185">
        <v>9</v>
      </c>
      <c r="J103" s="141">
        <f t="shared" si="6"/>
        <v>8.0399999999999991</v>
      </c>
      <c r="K103" s="141">
        <f t="shared" si="7"/>
        <v>72.36</v>
      </c>
      <c r="L103" s="200">
        <f t="shared" si="8"/>
        <v>0.90049751243781095</v>
      </c>
      <c r="M103" s="141">
        <f t="shared" si="9"/>
        <v>0.8</v>
      </c>
      <c r="N103" s="141">
        <f t="shared" si="10"/>
        <v>7.2</v>
      </c>
      <c r="O103" s="140" t="s">
        <v>194</v>
      </c>
      <c r="P103" s="248" t="s">
        <v>108</v>
      </c>
      <c r="Q103" s="141">
        <f t="shared" si="11"/>
        <v>3.8</v>
      </c>
      <c r="R103" s="247">
        <v>4</v>
      </c>
      <c r="S103" s="242">
        <v>19.02</v>
      </c>
      <c r="T103">
        <v>0</v>
      </c>
    </row>
    <row r="104" spans="1:20" s="1" customFormat="1" ht="126" x14ac:dyDescent="0.25">
      <c r="A104" s="139">
        <v>87</v>
      </c>
      <c r="B104" s="185" t="s">
        <v>281</v>
      </c>
      <c r="C104" s="185" t="s">
        <v>122</v>
      </c>
      <c r="D104" s="185" t="s">
        <v>136</v>
      </c>
      <c r="E104" s="185" t="s">
        <v>136</v>
      </c>
      <c r="F104" s="185">
        <v>6204329000</v>
      </c>
      <c r="G104" s="185" t="s">
        <v>131</v>
      </c>
      <c r="H104" s="140" t="s">
        <v>92</v>
      </c>
      <c r="I104" s="185">
        <v>5</v>
      </c>
      <c r="J104" s="141">
        <f t="shared" si="6"/>
        <v>10.85</v>
      </c>
      <c r="K104" s="141">
        <f t="shared" si="7"/>
        <v>54.25</v>
      </c>
      <c r="L104" s="200">
        <f t="shared" si="8"/>
        <v>0.89953917050691246</v>
      </c>
      <c r="M104" s="141">
        <f t="shared" si="9"/>
        <v>1.0900000000000001</v>
      </c>
      <c r="N104" s="141">
        <f t="shared" si="10"/>
        <v>5.45</v>
      </c>
      <c r="O104" s="140" t="s">
        <v>194</v>
      </c>
      <c r="P104" s="248" t="s">
        <v>108</v>
      </c>
      <c r="Q104" s="141">
        <f t="shared" si="11"/>
        <v>2.85</v>
      </c>
      <c r="R104" s="247">
        <v>3</v>
      </c>
      <c r="S104" s="243">
        <v>19.02</v>
      </c>
      <c r="T104">
        <v>0</v>
      </c>
    </row>
    <row r="105" spans="1:20" s="1" customFormat="1" ht="126" x14ac:dyDescent="0.25">
      <c r="A105" s="139">
        <v>88</v>
      </c>
      <c r="B105" s="185" t="s">
        <v>282</v>
      </c>
      <c r="C105" s="185" t="s">
        <v>122</v>
      </c>
      <c r="D105" s="185" t="s">
        <v>159</v>
      </c>
      <c r="E105" s="185" t="s">
        <v>159</v>
      </c>
      <c r="F105" s="185">
        <v>6204329000</v>
      </c>
      <c r="G105" s="185" t="s">
        <v>131</v>
      </c>
      <c r="H105" s="140" t="s">
        <v>92</v>
      </c>
      <c r="I105" s="185">
        <v>4</v>
      </c>
      <c r="J105" s="141">
        <f t="shared" si="6"/>
        <v>9.0399999999999991</v>
      </c>
      <c r="K105" s="141">
        <f t="shared" si="7"/>
        <v>36.159999999999997</v>
      </c>
      <c r="L105" s="200">
        <f t="shared" si="8"/>
        <v>0.90044247787610621</v>
      </c>
      <c r="M105" s="141">
        <f t="shared" si="9"/>
        <v>0.9</v>
      </c>
      <c r="N105" s="141">
        <f t="shared" si="10"/>
        <v>3.6</v>
      </c>
      <c r="O105" s="140" t="s">
        <v>194</v>
      </c>
      <c r="P105" s="248" t="s">
        <v>108</v>
      </c>
      <c r="Q105" s="141">
        <f t="shared" si="11"/>
        <v>1.9</v>
      </c>
      <c r="R105" s="247">
        <v>2</v>
      </c>
      <c r="S105" s="242">
        <v>19.02</v>
      </c>
      <c r="T105">
        <v>0</v>
      </c>
    </row>
    <row r="106" spans="1:20" s="1" customFormat="1" ht="126" x14ac:dyDescent="0.25">
      <c r="A106" s="139">
        <v>89</v>
      </c>
      <c r="B106" s="185" t="s">
        <v>283</v>
      </c>
      <c r="C106" s="185" t="s">
        <v>122</v>
      </c>
      <c r="D106" s="185" t="s">
        <v>160</v>
      </c>
      <c r="E106" s="185" t="s">
        <v>160</v>
      </c>
      <c r="F106" s="185">
        <v>6204329000</v>
      </c>
      <c r="G106" s="185" t="s">
        <v>132</v>
      </c>
      <c r="H106" s="140" t="s">
        <v>92</v>
      </c>
      <c r="I106" s="185">
        <v>30</v>
      </c>
      <c r="J106" s="141">
        <f t="shared" si="6"/>
        <v>12.94</v>
      </c>
      <c r="K106" s="141">
        <f t="shared" si="7"/>
        <v>388.2</v>
      </c>
      <c r="L106" s="200">
        <f t="shared" si="8"/>
        <v>0.90030911901081911</v>
      </c>
      <c r="M106" s="141">
        <f t="shared" si="9"/>
        <v>1.29</v>
      </c>
      <c r="N106" s="141">
        <f t="shared" si="10"/>
        <v>38.700000000000003</v>
      </c>
      <c r="O106" s="140" t="s">
        <v>194</v>
      </c>
      <c r="P106" s="248">
        <v>1</v>
      </c>
      <c r="Q106" s="141">
        <f t="shared" si="11"/>
        <v>16.149999999999999</v>
      </c>
      <c r="R106" s="247">
        <v>17</v>
      </c>
      <c r="S106" s="243">
        <v>24.02</v>
      </c>
      <c r="T106">
        <v>0</v>
      </c>
    </row>
    <row r="107" spans="1:20" s="1" customFormat="1" ht="157.5" x14ac:dyDescent="0.25">
      <c r="A107" s="139">
        <v>90</v>
      </c>
      <c r="B107" s="185" t="s">
        <v>284</v>
      </c>
      <c r="C107" s="185" t="s">
        <v>122</v>
      </c>
      <c r="D107" s="185" t="s">
        <v>161</v>
      </c>
      <c r="E107" s="185" t="s">
        <v>161</v>
      </c>
      <c r="F107" s="248">
        <v>6204329000</v>
      </c>
      <c r="G107" s="185" t="s">
        <v>131</v>
      </c>
      <c r="H107" s="140" t="s">
        <v>92</v>
      </c>
      <c r="I107" s="185">
        <v>35</v>
      </c>
      <c r="J107" s="141">
        <f t="shared" si="6"/>
        <v>14.87</v>
      </c>
      <c r="K107" s="141">
        <f t="shared" si="7"/>
        <v>520.45000000000005</v>
      </c>
      <c r="L107" s="200">
        <f t="shared" si="8"/>
        <v>0.89979825151311366</v>
      </c>
      <c r="M107" s="141">
        <f t="shared" si="9"/>
        <v>1.49</v>
      </c>
      <c r="N107" s="141">
        <f t="shared" si="10"/>
        <v>52.15</v>
      </c>
      <c r="O107" s="140" t="s">
        <v>194</v>
      </c>
      <c r="P107" s="248">
        <v>1</v>
      </c>
      <c r="Q107" s="141">
        <f t="shared" si="11"/>
        <v>27.36</v>
      </c>
      <c r="R107" s="247">
        <v>28.8</v>
      </c>
      <c r="S107" s="242">
        <v>19.02</v>
      </c>
      <c r="T107">
        <v>0</v>
      </c>
    </row>
    <row r="108" spans="1:20" s="1" customFormat="1" ht="94.5" x14ac:dyDescent="0.25">
      <c r="A108" s="139">
        <v>91</v>
      </c>
      <c r="B108" s="185" t="s">
        <v>285</v>
      </c>
      <c r="C108" s="185" t="s">
        <v>122</v>
      </c>
      <c r="D108" s="185" t="s">
        <v>162</v>
      </c>
      <c r="E108" s="185" t="s">
        <v>162</v>
      </c>
      <c r="F108" s="248">
        <v>6204329000</v>
      </c>
      <c r="G108" s="185" t="s">
        <v>131</v>
      </c>
      <c r="H108" s="140" t="s">
        <v>92</v>
      </c>
      <c r="I108" s="185">
        <v>10</v>
      </c>
      <c r="J108" s="141">
        <f t="shared" si="6"/>
        <v>7.2299999999999995</v>
      </c>
      <c r="K108" s="141">
        <f t="shared" si="7"/>
        <v>72.3</v>
      </c>
      <c r="L108" s="200">
        <f t="shared" si="8"/>
        <v>0.90041493775933612</v>
      </c>
      <c r="M108" s="141">
        <f t="shared" si="9"/>
        <v>0.72</v>
      </c>
      <c r="N108" s="141">
        <f t="shared" si="10"/>
        <v>7.2</v>
      </c>
      <c r="O108" s="140" t="s">
        <v>194</v>
      </c>
      <c r="P108" s="248" t="s">
        <v>108</v>
      </c>
      <c r="Q108" s="141">
        <f t="shared" si="11"/>
        <v>3.8</v>
      </c>
      <c r="R108" s="247">
        <v>4</v>
      </c>
      <c r="S108" s="243">
        <v>19.02</v>
      </c>
      <c r="T108">
        <v>0</v>
      </c>
    </row>
    <row r="109" spans="1:20" s="1" customFormat="1" ht="126" x14ac:dyDescent="0.25">
      <c r="A109" s="139">
        <v>92</v>
      </c>
      <c r="B109" s="185" t="s">
        <v>286</v>
      </c>
      <c r="C109" s="185" t="s">
        <v>122</v>
      </c>
      <c r="D109" s="185" t="s">
        <v>162</v>
      </c>
      <c r="E109" s="185" t="s">
        <v>162</v>
      </c>
      <c r="F109" s="248">
        <v>6204329000</v>
      </c>
      <c r="G109" s="185" t="s">
        <v>131</v>
      </c>
      <c r="H109" s="140" t="s">
        <v>92</v>
      </c>
      <c r="I109" s="185">
        <v>12</v>
      </c>
      <c r="J109" s="141">
        <f t="shared" si="6"/>
        <v>12.049999999999999</v>
      </c>
      <c r="K109" s="141">
        <f t="shared" si="7"/>
        <v>144.6</v>
      </c>
      <c r="L109" s="200">
        <f t="shared" si="8"/>
        <v>0.89958506224066392</v>
      </c>
      <c r="M109" s="141">
        <f t="shared" si="9"/>
        <v>1.21</v>
      </c>
      <c r="N109" s="141">
        <f t="shared" si="10"/>
        <v>14.52</v>
      </c>
      <c r="O109" s="140" t="s">
        <v>194</v>
      </c>
      <c r="P109" s="248" t="s">
        <v>108</v>
      </c>
      <c r="Q109" s="141">
        <f t="shared" si="11"/>
        <v>7.6</v>
      </c>
      <c r="R109" s="247">
        <v>8</v>
      </c>
      <c r="S109" s="242">
        <v>19.02</v>
      </c>
      <c r="T109">
        <v>0</v>
      </c>
    </row>
    <row r="110" spans="1:20" s="1" customFormat="1" ht="94.5" x14ac:dyDescent="0.25">
      <c r="A110" s="139">
        <v>93</v>
      </c>
      <c r="B110" s="185" t="s">
        <v>287</v>
      </c>
      <c r="C110" s="185" t="s">
        <v>122</v>
      </c>
      <c r="D110" s="185" t="s">
        <v>135</v>
      </c>
      <c r="E110" s="185" t="s">
        <v>135</v>
      </c>
      <c r="F110" s="185">
        <v>6204339000</v>
      </c>
      <c r="G110" s="185" t="s">
        <v>131</v>
      </c>
      <c r="H110" s="140" t="s">
        <v>92</v>
      </c>
      <c r="I110" s="185">
        <v>17</v>
      </c>
      <c r="J110" s="141">
        <f t="shared" si="6"/>
        <v>8.629999999999999</v>
      </c>
      <c r="K110" s="141">
        <f t="shared" si="7"/>
        <v>146.71</v>
      </c>
      <c r="L110" s="200">
        <f t="shared" si="8"/>
        <v>0.90034762456546924</v>
      </c>
      <c r="M110" s="141">
        <f t="shared" si="9"/>
        <v>0.86</v>
      </c>
      <c r="N110" s="141">
        <f t="shared" si="10"/>
        <v>14.62</v>
      </c>
      <c r="O110" s="140" t="s">
        <v>194</v>
      </c>
      <c r="P110" s="248" t="s">
        <v>108</v>
      </c>
      <c r="Q110" s="141">
        <f t="shared" si="11"/>
        <v>8.5500000000000007</v>
      </c>
      <c r="R110" s="247">
        <v>9</v>
      </c>
      <c r="S110" s="243">
        <v>17.14</v>
      </c>
      <c r="T110">
        <v>0</v>
      </c>
    </row>
    <row r="111" spans="1:20" s="1" customFormat="1" ht="110.25" x14ac:dyDescent="0.25">
      <c r="A111" s="139">
        <v>94</v>
      </c>
      <c r="B111" s="185" t="s">
        <v>288</v>
      </c>
      <c r="C111" s="185" t="s">
        <v>122</v>
      </c>
      <c r="D111" s="185" t="s">
        <v>163</v>
      </c>
      <c r="E111" s="185" t="s">
        <v>163</v>
      </c>
      <c r="F111" s="185">
        <v>6204339000</v>
      </c>
      <c r="G111" s="185" t="s">
        <v>131</v>
      </c>
      <c r="H111" s="140" t="s">
        <v>92</v>
      </c>
      <c r="I111" s="185">
        <v>10</v>
      </c>
      <c r="J111" s="141">
        <f t="shared" si="6"/>
        <v>12.709999999999999</v>
      </c>
      <c r="K111" s="141">
        <f t="shared" si="7"/>
        <v>127.1</v>
      </c>
      <c r="L111" s="200">
        <f t="shared" si="8"/>
        <v>0.90007867820613685</v>
      </c>
      <c r="M111" s="141">
        <f t="shared" si="9"/>
        <v>1.27</v>
      </c>
      <c r="N111" s="141">
        <f t="shared" si="10"/>
        <v>12.7</v>
      </c>
      <c r="O111" s="140" t="s">
        <v>194</v>
      </c>
      <c r="P111" s="248" t="s">
        <v>108</v>
      </c>
      <c r="Q111" s="141">
        <f t="shared" si="11"/>
        <v>7.41</v>
      </c>
      <c r="R111" s="247">
        <v>7.8</v>
      </c>
      <c r="S111" s="242">
        <v>17.14</v>
      </c>
      <c r="T111">
        <v>0</v>
      </c>
    </row>
    <row r="112" spans="1:20" s="1" customFormat="1" ht="94.5" x14ac:dyDescent="0.25">
      <c r="A112" s="139">
        <v>95</v>
      </c>
      <c r="B112" s="185" t="s">
        <v>289</v>
      </c>
      <c r="C112" s="185" t="s">
        <v>122</v>
      </c>
      <c r="D112" s="185" t="s">
        <v>135</v>
      </c>
      <c r="E112" s="185" t="s">
        <v>135</v>
      </c>
      <c r="F112" s="185">
        <v>6204339000</v>
      </c>
      <c r="G112" s="185" t="s">
        <v>131</v>
      </c>
      <c r="H112" s="140" t="s">
        <v>92</v>
      </c>
      <c r="I112" s="185">
        <v>35</v>
      </c>
      <c r="J112" s="141">
        <f t="shared" si="6"/>
        <v>9.31</v>
      </c>
      <c r="K112" s="141">
        <f t="shared" si="7"/>
        <v>325.85000000000002</v>
      </c>
      <c r="L112" s="200">
        <f t="shared" si="8"/>
        <v>0.9001074113856069</v>
      </c>
      <c r="M112" s="141">
        <f t="shared" si="9"/>
        <v>0.93</v>
      </c>
      <c r="N112" s="141">
        <f t="shared" si="10"/>
        <v>32.549999999999997</v>
      </c>
      <c r="O112" s="140" t="s">
        <v>194</v>
      </c>
      <c r="P112" s="248">
        <v>1</v>
      </c>
      <c r="Q112" s="141">
        <f t="shared" si="11"/>
        <v>19</v>
      </c>
      <c r="R112" s="247">
        <v>20</v>
      </c>
      <c r="S112" s="243">
        <v>17.14</v>
      </c>
      <c r="T112">
        <v>0</v>
      </c>
    </row>
    <row r="113" spans="1:20" s="1" customFormat="1" ht="94.5" x14ac:dyDescent="0.25">
      <c r="A113" s="139">
        <v>96</v>
      </c>
      <c r="B113" s="185" t="s">
        <v>290</v>
      </c>
      <c r="C113" s="185" t="s">
        <v>122</v>
      </c>
      <c r="D113" s="185" t="s">
        <v>135</v>
      </c>
      <c r="E113" s="185" t="s">
        <v>135</v>
      </c>
      <c r="F113" s="185">
        <v>6204339000</v>
      </c>
      <c r="G113" s="185" t="s">
        <v>131</v>
      </c>
      <c r="H113" s="140" t="s">
        <v>92</v>
      </c>
      <c r="I113" s="185">
        <v>45</v>
      </c>
      <c r="J113" s="141">
        <f t="shared" si="6"/>
        <v>11.58</v>
      </c>
      <c r="K113" s="141">
        <f t="shared" si="7"/>
        <v>521.1</v>
      </c>
      <c r="L113" s="200">
        <f t="shared" si="8"/>
        <v>0.89982728842832471</v>
      </c>
      <c r="M113" s="141">
        <f t="shared" si="9"/>
        <v>1.1599999999999999</v>
      </c>
      <c r="N113" s="141">
        <f t="shared" si="10"/>
        <v>52.2</v>
      </c>
      <c r="O113" s="140" t="s">
        <v>194</v>
      </c>
      <c r="P113" s="248">
        <v>1</v>
      </c>
      <c r="Q113" s="141">
        <f t="shared" si="11"/>
        <v>30.4</v>
      </c>
      <c r="R113" s="247">
        <v>32</v>
      </c>
      <c r="S113" s="242">
        <v>17.14</v>
      </c>
      <c r="T113">
        <v>0</v>
      </c>
    </row>
    <row r="114" spans="1:20" s="1" customFormat="1" ht="94.5" x14ac:dyDescent="0.25">
      <c r="A114" s="139">
        <v>97</v>
      </c>
      <c r="B114" s="185" t="s">
        <v>291</v>
      </c>
      <c r="C114" s="185" t="s">
        <v>122</v>
      </c>
      <c r="D114" s="185" t="s">
        <v>135</v>
      </c>
      <c r="E114" s="185" t="s">
        <v>135</v>
      </c>
      <c r="F114" s="185">
        <v>6204339000</v>
      </c>
      <c r="G114" s="185" t="s">
        <v>131</v>
      </c>
      <c r="H114" s="140" t="s">
        <v>92</v>
      </c>
      <c r="I114" s="185">
        <v>45</v>
      </c>
      <c r="J114" s="141">
        <f t="shared" si="6"/>
        <v>11.66</v>
      </c>
      <c r="K114" s="141">
        <f t="shared" si="7"/>
        <v>524.70000000000005</v>
      </c>
      <c r="L114" s="200">
        <f t="shared" si="8"/>
        <v>0.89965694682675812</v>
      </c>
      <c r="M114" s="141">
        <f t="shared" si="9"/>
        <v>1.17</v>
      </c>
      <c r="N114" s="141">
        <f t="shared" si="10"/>
        <v>52.65</v>
      </c>
      <c r="O114" s="140" t="s">
        <v>194</v>
      </c>
      <c r="P114" s="248">
        <v>1</v>
      </c>
      <c r="Q114" s="141">
        <f t="shared" si="11"/>
        <v>30.59</v>
      </c>
      <c r="R114" s="247">
        <v>32.200000000000003</v>
      </c>
      <c r="S114" s="243">
        <v>17.14</v>
      </c>
      <c r="T114">
        <v>0</v>
      </c>
    </row>
    <row r="115" spans="1:20" s="1" customFormat="1" ht="94.5" x14ac:dyDescent="0.25">
      <c r="A115" s="139">
        <v>98</v>
      </c>
      <c r="B115" s="185" t="s">
        <v>292</v>
      </c>
      <c r="C115" s="185" t="s">
        <v>122</v>
      </c>
      <c r="D115" s="185" t="s">
        <v>138</v>
      </c>
      <c r="E115" s="185" t="s">
        <v>138</v>
      </c>
      <c r="F115" s="185">
        <v>6204339000</v>
      </c>
      <c r="G115" s="185" t="s">
        <v>131</v>
      </c>
      <c r="H115" s="140" t="s">
        <v>92</v>
      </c>
      <c r="I115" s="185">
        <v>7</v>
      </c>
      <c r="J115" s="141">
        <f t="shared" si="6"/>
        <v>9.31</v>
      </c>
      <c r="K115" s="141">
        <f t="shared" si="7"/>
        <v>65.17</v>
      </c>
      <c r="L115" s="200">
        <f t="shared" si="8"/>
        <v>0.9001074113856069</v>
      </c>
      <c r="M115" s="141">
        <f t="shared" si="9"/>
        <v>0.93</v>
      </c>
      <c r="N115" s="141">
        <f t="shared" si="10"/>
        <v>6.51</v>
      </c>
      <c r="O115" s="140" t="s">
        <v>194</v>
      </c>
      <c r="P115" s="248" t="s">
        <v>108</v>
      </c>
      <c r="Q115" s="141">
        <f t="shared" si="11"/>
        <v>3.8</v>
      </c>
      <c r="R115" s="247">
        <v>4</v>
      </c>
      <c r="S115" s="242">
        <v>17.14</v>
      </c>
      <c r="T115">
        <v>0</v>
      </c>
    </row>
    <row r="116" spans="1:20" s="1" customFormat="1" ht="94.5" x14ac:dyDescent="0.25">
      <c r="A116" s="139">
        <v>99</v>
      </c>
      <c r="B116" s="185" t="s">
        <v>293</v>
      </c>
      <c r="C116" s="185" t="s">
        <v>122</v>
      </c>
      <c r="D116" s="185" t="s">
        <v>138</v>
      </c>
      <c r="E116" s="185" t="s">
        <v>138</v>
      </c>
      <c r="F116" s="185">
        <v>6204339000</v>
      </c>
      <c r="G116" s="185" t="s">
        <v>131</v>
      </c>
      <c r="H116" s="140" t="s">
        <v>92</v>
      </c>
      <c r="I116" s="185">
        <v>29</v>
      </c>
      <c r="J116" s="141">
        <f t="shared" si="6"/>
        <v>6.74</v>
      </c>
      <c r="K116" s="141">
        <f t="shared" si="7"/>
        <v>195.46</v>
      </c>
      <c r="L116" s="200">
        <f t="shared" si="8"/>
        <v>0.90059347181008897</v>
      </c>
      <c r="M116" s="141">
        <f t="shared" si="9"/>
        <v>0.67</v>
      </c>
      <c r="N116" s="141">
        <f t="shared" si="10"/>
        <v>19.43</v>
      </c>
      <c r="O116" s="140" t="s">
        <v>194</v>
      </c>
      <c r="P116" s="248">
        <v>1</v>
      </c>
      <c r="Q116" s="141">
        <f t="shared" si="11"/>
        <v>11.4</v>
      </c>
      <c r="R116" s="247">
        <v>12</v>
      </c>
      <c r="S116" s="243">
        <v>17.14</v>
      </c>
      <c r="T116">
        <v>0</v>
      </c>
    </row>
    <row r="117" spans="1:20" s="1" customFormat="1" ht="126" x14ac:dyDescent="0.25">
      <c r="A117" s="139">
        <v>100</v>
      </c>
      <c r="B117" s="185" t="s">
        <v>294</v>
      </c>
      <c r="C117" s="185" t="s">
        <v>122</v>
      </c>
      <c r="D117" s="185" t="s">
        <v>164</v>
      </c>
      <c r="E117" s="185" t="s">
        <v>164</v>
      </c>
      <c r="F117" s="185">
        <v>6204339000</v>
      </c>
      <c r="G117" s="185" t="s">
        <v>131</v>
      </c>
      <c r="H117" s="140" t="s">
        <v>92</v>
      </c>
      <c r="I117" s="185">
        <v>29</v>
      </c>
      <c r="J117" s="141">
        <f t="shared" si="6"/>
        <v>8.99</v>
      </c>
      <c r="K117" s="141">
        <f t="shared" si="7"/>
        <v>260.70999999999998</v>
      </c>
      <c r="L117" s="200">
        <f t="shared" si="8"/>
        <v>0.89988876529477202</v>
      </c>
      <c r="M117" s="141">
        <f t="shared" si="9"/>
        <v>0.9</v>
      </c>
      <c r="N117" s="141">
        <f t="shared" si="10"/>
        <v>26.1</v>
      </c>
      <c r="O117" s="140" t="s">
        <v>194</v>
      </c>
      <c r="P117" s="248" t="s">
        <v>108</v>
      </c>
      <c r="Q117" s="141">
        <f t="shared" si="11"/>
        <v>15.2</v>
      </c>
      <c r="R117" s="247">
        <v>16</v>
      </c>
      <c r="S117" s="242">
        <v>17.14</v>
      </c>
      <c r="T117">
        <v>0</v>
      </c>
    </row>
    <row r="118" spans="1:20" s="1" customFormat="1" ht="110.25" x14ac:dyDescent="0.25">
      <c r="A118" s="139">
        <v>101</v>
      </c>
      <c r="B118" s="185" t="s">
        <v>295</v>
      </c>
      <c r="C118" s="185" t="s">
        <v>122</v>
      </c>
      <c r="D118" s="185" t="s">
        <v>141</v>
      </c>
      <c r="E118" s="185" t="s">
        <v>141</v>
      </c>
      <c r="F118" s="185">
        <v>6204339000</v>
      </c>
      <c r="G118" s="185" t="s">
        <v>131</v>
      </c>
      <c r="H118" s="140" t="s">
        <v>92</v>
      </c>
      <c r="I118" s="185">
        <v>8</v>
      </c>
      <c r="J118" s="141">
        <f t="shared" si="6"/>
        <v>10.18</v>
      </c>
      <c r="K118" s="141">
        <f t="shared" si="7"/>
        <v>81.44</v>
      </c>
      <c r="L118" s="200">
        <f t="shared" si="8"/>
        <v>0.89980353634577603</v>
      </c>
      <c r="M118" s="141">
        <f t="shared" si="9"/>
        <v>1.02</v>
      </c>
      <c r="N118" s="141">
        <f t="shared" si="10"/>
        <v>8.16</v>
      </c>
      <c r="O118" s="140" t="s">
        <v>194</v>
      </c>
      <c r="P118" s="248" t="s">
        <v>108</v>
      </c>
      <c r="Q118" s="141">
        <f t="shared" si="11"/>
        <v>4.75</v>
      </c>
      <c r="R118" s="247">
        <v>5</v>
      </c>
      <c r="S118" s="243">
        <v>17.14</v>
      </c>
      <c r="T118">
        <v>0</v>
      </c>
    </row>
    <row r="119" spans="1:20" s="1" customFormat="1" ht="110.25" x14ac:dyDescent="0.25">
      <c r="A119" s="139">
        <v>102</v>
      </c>
      <c r="B119" s="185" t="s">
        <v>296</v>
      </c>
      <c r="C119" s="185" t="s">
        <v>122</v>
      </c>
      <c r="D119" s="185" t="s">
        <v>141</v>
      </c>
      <c r="E119" s="185" t="s">
        <v>141</v>
      </c>
      <c r="F119" s="185">
        <v>6204339000</v>
      </c>
      <c r="G119" s="185" t="s">
        <v>131</v>
      </c>
      <c r="H119" s="140" t="s">
        <v>92</v>
      </c>
      <c r="I119" s="185">
        <v>9</v>
      </c>
      <c r="J119" s="141">
        <f t="shared" si="6"/>
        <v>3.6199999999999997</v>
      </c>
      <c r="K119" s="141">
        <f t="shared" si="7"/>
        <v>32.58</v>
      </c>
      <c r="L119" s="200">
        <f t="shared" si="8"/>
        <v>0.90055248618784534</v>
      </c>
      <c r="M119" s="141">
        <f t="shared" si="9"/>
        <v>0.36</v>
      </c>
      <c r="N119" s="141">
        <f t="shared" si="10"/>
        <v>3.24</v>
      </c>
      <c r="O119" s="140" t="s">
        <v>194</v>
      </c>
      <c r="P119" s="248" t="s">
        <v>108</v>
      </c>
      <c r="Q119" s="141">
        <f t="shared" si="11"/>
        <v>1.9</v>
      </c>
      <c r="R119" s="247">
        <v>2</v>
      </c>
      <c r="S119" s="242">
        <v>17.14</v>
      </c>
      <c r="T119">
        <v>0</v>
      </c>
    </row>
    <row r="120" spans="1:20" s="1" customFormat="1" ht="126" x14ac:dyDescent="0.25">
      <c r="A120" s="139">
        <v>103</v>
      </c>
      <c r="B120" s="185" t="s">
        <v>297</v>
      </c>
      <c r="C120" s="185" t="s">
        <v>122</v>
      </c>
      <c r="D120" s="185" t="s">
        <v>164</v>
      </c>
      <c r="E120" s="185" t="s">
        <v>164</v>
      </c>
      <c r="F120" s="185">
        <v>6204339000</v>
      </c>
      <c r="G120" s="185" t="s">
        <v>131</v>
      </c>
      <c r="H120" s="140" t="s">
        <v>92</v>
      </c>
      <c r="I120" s="185">
        <v>21</v>
      </c>
      <c r="J120" s="141">
        <f t="shared" si="6"/>
        <v>11.64</v>
      </c>
      <c r="K120" s="141">
        <f t="shared" si="7"/>
        <v>244.44</v>
      </c>
      <c r="L120" s="200">
        <f t="shared" si="8"/>
        <v>0.90034364261168387</v>
      </c>
      <c r="M120" s="141">
        <f t="shared" si="9"/>
        <v>1.1599999999999999</v>
      </c>
      <c r="N120" s="141">
        <f t="shared" si="10"/>
        <v>24.36</v>
      </c>
      <c r="O120" s="140" t="s">
        <v>194</v>
      </c>
      <c r="P120" s="248" t="s">
        <v>108</v>
      </c>
      <c r="Q120" s="141">
        <f t="shared" si="11"/>
        <v>14.25</v>
      </c>
      <c r="R120" s="247">
        <v>15</v>
      </c>
      <c r="S120" s="243">
        <v>17.14</v>
      </c>
      <c r="T120">
        <v>0</v>
      </c>
    </row>
    <row r="121" spans="1:20" s="1" customFormat="1" ht="94.5" x14ac:dyDescent="0.25">
      <c r="A121" s="139">
        <v>104</v>
      </c>
      <c r="B121" s="185" t="s">
        <v>298</v>
      </c>
      <c r="C121" s="185" t="s">
        <v>122</v>
      </c>
      <c r="D121" s="185" t="s">
        <v>138</v>
      </c>
      <c r="E121" s="185" t="s">
        <v>138</v>
      </c>
      <c r="F121" s="185">
        <v>6204339000</v>
      </c>
      <c r="G121" s="185" t="s">
        <v>131</v>
      </c>
      <c r="H121" s="140" t="s">
        <v>92</v>
      </c>
      <c r="I121" s="185">
        <v>3</v>
      </c>
      <c r="J121" s="141">
        <f t="shared" si="6"/>
        <v>6.52</v>
      </c>
      <c r="K121" s="141">
        <f t="shared" si="7"/>
        <v>19.559999999999999</v>
      </c>
      <c r="L121" s="200">
        <f t="shared" si="8"/>
        <v>0.90030674846625769</v>
      </c>
      <c r="M121" s="141">
        <f t="shared" si="9"/>
        <v>0.65</v>
      </c>
      <c r="N121" s="141">
        <f t="shared" si="10"/>
        <v>1.95</v>
      </c>
      <c r="O121" s="140" t="s">
        <v>194</v>
      </c>
      <c r="P121" s="248" t="s">
        <v>108</v>
      </c>
      <c r="Q121" s="141">
        <f t="shared" si="11"/>
        <v>1.1399999999999999</v>
      </c>
      <c r="R121" s="247">
        <v>1.2</v>
      </c>
      <c r="S121" s="242">
        <v>17.14</v>
      </c>
      <c r="T121">
        <v>0</v>
      </c>
    </row>
    <row r="122" spans="1:20" s="1" customFormat="1" ht="94.5" x14ac:dyDescent="0.25">
      <c r="A122" s="139">
        <v>105</v>
      </c>
      <c r="B122" s="185" t="s">
        <v>299</v>
      </c>
      <c r="C122" s="185" t="s">
        <v>122</v>
      </c>
      <c r="D122" s="185" t="s">
        <v>138</v>
      </c>
      <c r="E122" s="185" t="s">
        <v>138</v>
      </c>
      <c r="F122" s="185">
        <v>6204339000</v>
      </c>
      <c r="G122" s="185" t="s">
        <v>131</v>
      </c>
      <c r="H122" s="140" t="s">
        <v>92</v>
      </c>
      <c r="I122" s="185">
        <v>8</v>
      </c>
      <c r="J122" s="141">
        <f t="shared" si="6"/>
        <v>12.22</v>
      </c>
      <c r="K122" s="141">
        <f t="shared" si="7"/>
        <v>97.76</v>
      </c>
      <c r="L122" s="200">
        <f t="shared" si="8"/>
        <v>0.90016366612111298</v>
      </c>
      <c r="M122" s="141">
        <f t="shared" si="9"/>
        <v>1.22</v>
      </c>
      <c r="N122" s="141">
        <f t="shared" si="10"/>
        <v>9.76</v>
      </c>
      <c r="O122" s="140" t="s">
        <v>194</v>
      </c>
      <c r="P122" s="248" t="s">
        <v>108</v>
      </c>
      <c r="Q122" s="141">
        <f t="shared" si="11"/>
        <v>5.7</v>
      </c>
      <c r="R122" s="247">
        <v>6</v>
      </c>
      <c r="S122" s="243">
        <v>17.14</v>
      </c>
      <c r="T122">
        <v>0</v>
      </c>
    </row>
    <row r="123" spans="1:20" s="1" customFormat="1" ht="126" x14ac:dyDescent="0.25">
      <c r="A123" s="139">
        <v>106</v>
      </c>
      <c r="B123" s="185" t="s">
        <v>300</v>
      </c>
      <c r="C123" s="185" t="s">
        <v>122</v>
      </c>
      <c r="D123" s="185" t="s">
        <v>158</v>
      </c>
      <c r="E123" s="185" t="s">
        <v>158</v>
      </c>
      <c r="F123" s="185">
        <v>6204339000</v>
      </c>
      <c r="G123" s="185" t="s">
        <v>137</v>
      </c>
      <c r="H123" s="140" t="s">
        <v>92</v>
      </c>
      <c r="I123" s="185">
        <v>21</v>
      </c>
      <c r="J123" s="141">
        <f t="shared" si="6"/>
        <v>7.95</v>
      </c>
      <c r="K123" s="141">
        <f t="shared" si="7"/>
        <v>166.95</v>
      </c>
      <c r="L123" s="200">
        <f t="shared" si="8"/>
        <v>0.89937106918238996</v>
      </c>
      <c r="M123" s="141">
        <f t="shared" si="9"/>
        <v>0.8</v>
      </c>
      <c r="N123" s="141">
        <f t="shared" si="10"/>
        <v>16.8</v>
      </c>
      <c r="O123" s="140" t="s">
        <v>194</v>
      </c>
      <c r="P123" s="248" t="s">
        <v>108</v>
      </c>
      <c r="Q123" s="141">
        <f t="shared" si="11"/>
        <v>14.25</v>
      </c>
      <c r="R123" s="247">
        <v>15</v>
      </c>
      <c r="S123" s="242">
        <v>11.71</v>
      </c>
      <c r="T123">
        <v>0</v>
      </c>
    </row>
    <row r="124" spans="1:20" s="1" customFormat="1" ht="126" x14ac:dyDescent="0.25">
      <c r="A124" s="139">
        <v>107</v>
      </c>
      <c r="B124" s="185" t="s">
        <v>301</v>
      </c>
      <c r="C124" s="185" t="s">
        <v>122</v>
      </c>
      <c r="D124" s="185" t="s">
        <v>158</v>
      </c>
      <c r="E124" s="185" t="s">
        <v>158</v>
      </c>
      <c r="F124" s="185">
        <v>6204339000</v>
      </c>
      <c r="G124" s="185" t="s">
        <v>137</v>
      </c>
      <c r="H124" s="140" t="s">
        <v>92</v>
      </c>
      <c r="I124" s="185">
        <v>29</v>
      </c>
      <c r="J124" s="141">
        <f t="shared" si="6"/>
        <v>5.76</v>
      </c>
      <c r="K124" s="141">
        <f t="shared" si="7"/>
        <v>167.04</v>
      </c>
      <c r="L124" s="200">
        <f t="shared" si="8"/>
        <v>0.89930555555555558</v>
      </c>
      <c r="M124" s="141">
        <f t="shared" si="9"/>
        <v>0.57999999999999996</v>
      </c>
      <c r="N124" s="141">
        <f t="shared" si="10"/>
        <v>16.82</v>
      </c>
      <c r="O124" s="140" t="s">
        <v>194</v>
      </c>
      <c r="P124" s="248" t="s">
        <v>108</v>
      </c>
      <c r="Q124" s="141">
        <f t="shared" si="11"/>
        <v>14.25</v>
      </c>
      <c r="R124" s="247">
        <v>15</v>
      </c>
      <c r="S124" s="243">
        <v>11.71</v>
      </c>
      <c r="T124">
        <v>0</v>
      </c>
    </row>
    <row r="125" spans="1:20" s="1" customFormat="1" ht="126" x14ac:dyDescent="0.25">
      <c r="A125" s="139">
        <v>108</v>
      </c>
      <c r="B125" s="185" t="s">
        <v>302</v>
      </c>
      <c r="C125" s="185" t="s">
        <v>122</v>
      </c>
      <c r="D125" s="185" t="s">
        <v>165</v>
      </c>
      <c r="E125" s="185" t="s">
        <v>165</v>
      </c>
      <c r="F125" s="248">
        <v>6204339000</v>
      </c>
      <c r="G125" s="185" t="s">
        <v>131</v>
      </c>
      <c r="H125" s="140" t="s">
        <v>92</v>
      </c>
      <c r="I125" s="185">
        <v>40</v>
      </c>
      <c r="J125" s="141">
        <f t="shared" si="6"/>
        <v>8.15</v>
      </c>
      <c r="K125" s="141">
        <f t="shared" si="7"/>
        <v>326</v>
      </c>
      <c r="L125" s="200">
        <f t="shared" si="8"/>
        <v>0.89938650306748469</v>
      </c>
      <c r="M125" s="141">
        <f t="shared" si="9"/>
        <v>0.82</v>
      </c>
      <c r="N125" s="141">
        <f t="shared" si="10"/>
        <v>32.799999999999997</v>
      </c>
      <c r="O125" s="140" t="s">
        <v>194</v>
      </c>
      <c r="P125" s="248">
        <v>1</v>
      </c>
      <c r="Q125" s="141">
        <f t="shared" si="11"/>
        <v>19</v>
      </c>
      <c r="R125" s="247">
        <v>20</v>
      </c>
      <c r="S125" s="242">
        <v>17.14</v>
      </c>
      <c r="T125">
        <v>0</v>
      </c>
    </row>
    <row r="126" spans="1:20" s="1" customFormat="1" ht="157.5" x14ac:dyDescent="0.25">
      <c r="A126" s="139">
        <v>109</v>
      </c>
      <c r="B126" s="185" t="s">
        <v>303</v>
      </c>
      <c r="C126" s="185" t="s">
        <v>122</v>
      </c>
      <c r="D126" s="185" t="s">
        <v>165</v>
      </c>
      <c r="E126" s="185" t="s">
        <v>165</v>
      </c>
      <c r="F126" s="248">
        <v>6204339000</v>
      </c>
      <c r="G126" s="185" t="s">
        <v>131</v>
      </c>
      <c r="H126" s="140" t="s">
        <v>92</v>
      </c>
      <c r="I126" s="185">
        <v>28</v>
      </c>
      <c r="J126" s="141">
        <f t="shared" si="6"/>
        <v>15.12</v>
      </c>
      <c r="K126" s="141">
        <f t="shared" si="7"/>
        <v>423.36</v>
      </c>
      <c r="L126" s="200">
        <f t="shared" si="8"/>
        <v>0.90013227513227512</v>
      </c>
      <c r="M126" s="141">
        <f t="shared" si="9"/>
        <v>1.51</v>
      </c>
      <c r="N126" s="141">
        <f t="shared" si="10"/>
        <v>42.28</v>
      </c>
      <c r="O126" s="140" t="s">
        <v>194</v>
      </c>
      <c r="P126" s="248">
        <v>1</v>
      </c>
      <c r="Q126" s="141">
        <f t="shared" si="11"/>
        <v>24.7</v>
      </c>
      <c r="R126" s="247">
        <v>26</v>
      </c>
      <c r="S126" s="243">
        <v>17.14</v>
      </c>
      <c r="T126">
        <v>0</v>
      </c>
    </row>
    <row r="127" spans="1:20" s="1" customFormat="1" ht="157.5" x14ac:dyDescent="0.25">
      <c r="A127" s="139">
        <v>110</v>
      </c>
      <c r="B127" s="185" t="s">
        <v>304</v>
      </c>
      <c r="C127" s="185" t="s">
        <v>122</v>
      </c>
      <c r="D127" s="185" t="s">
        <v>166</v>
      </c>
      <c r="E127" s="185" t="s">
        <v>166</v>
      </c>
      <c r="F127" s="248">
        <v>6204339000</v>
      </c>
      <c r="G127" s="185" t="s">
        <v>131</v>
      </c>
      <c r="H127" s="140" t="s">
        <v>92</v>
      </c>
      <c r="I127" s="185">
        <v>5</v>
      </c>
      <c r="J127" s="141">
        <f t="shared" si="6"/>
        <v>6.52</v>
      </c>
      <c r="K127" s="141">
        <f t="shared" si="7"/>
        <v>32.6</v>
      </c>
      <c r="L127" s="200">
        <f t="shared" si="8"/>
        <v>0.90030674846625769</v>
      </c>
      <c r="M127" s="141">
        <f t="shared" si="9"/>
        <v>0.65</v>
      </c>
      <c r="N127" s="141">
        <f t="shared" si="10"/>
        <v>3.25</v>
      </c>
      <c r="O127" s="140" t="s">
        <v>194</v>
      </c>
      <c r="P127" s="248" t="s">
        <v>108</v>
      </c>
      <c r="Q127" s="141">
        <f t="shared" si="11"/>
        <v>1.9</v>
      </c>
      <c r="R127" s="247">
        <v>2</v>
      </c>
      <c r="S127" s="242">
        <v>17.14</v>
      </c>
      <c r="T127">
        <v>0</v>
      </c>
    </row>
    <row r="128" spans="1:20" s="1" customFormat="1" ht="157.5" x14ac:dyDescent="0.25">
      <c r="A128" s="139">
        <v>111</v>
      </c>
      <c r="B128" s="185" t="s">
        <v>305</v>
      </c>
      <c r="C128" s="185" t="s">
        <v>122</v>
      </c>
      <c r="D128" s="185" t="s">
        <v>167</v>
      </c>
      <c r="E128" s="185" t="s">
        <v>167</v>
      </c>
      <c r="F128" s="248">
        <v>6204339000</v>
      </c>
      <c r="G128" s="185" t="s">
        <v>131</v>
      </c>
      <c r="H128" s="140" t="s">
        <v>92</v>
      </c>
      <c r="I128" s="185">
        <v>15</v>
      </c>
      <c r="J128" s="141">
        <f t="shared" si="6"/>
        <v>12.06</v>
      </c>
      <c r="K128" s="141">
        <f t="shared" si="7"/>
        <v>180.9</v>
      </c>
      <c r="L128" s="200">
        <f t="shared" si="8"/>
        <v>0.89966832504145944</v>
      </c>
      <c r="M128" s="141">
        <f t="shared" si="9"/>
        <v>1.21</v>
      </c>
      <c r="N128" s="141">
        <f t="shared" si="10"/>
        <v>18.149999999999999</v>
      </c>
      <c r="O128" s="140" t="s">
        <v>194</v>
      </c>
      <c r="P128" s="248" t="s">
        <v>108</v>
      </c>
      <c r="Q128" s="141">
        <f t="shared" si="11"/>
        <v>10.549999999999999</v>
      </c>
      <c r="R128" s="247">
        <v>11.1</v>
      </c>
      <c r="S128" s="243">
        <v>17.14</v>
      </c>
      <c r="T128">
        <v>0</v>
      </c>
    </row>
    <row r="129" spans="1:20" s="1" customFormat="1" ht="157.5" x14ac:dyDescent="0.25">
      <c r="A129" s="139">
        <v>112</v>
      </c>
      <c r="B129" s="185" t="s">
        <v>306</v>
      </c>
      <c r="C129" s="185" t="s">
        <v>122</v>
      </c>
      <c r="D129" s="185" t="s">
        <v>167</v>
      </c>
      <c r="E129" s="185" t="s">
        <v>167</v>
      </c>
      <c r="F129" s="248">
        <v>6204339000</v>
      </c>
      <c r="G129" s="185" t="s">
        <v>131</v>
      </c>
      <c r="H129" s="140" t="s">
        <v>92</v>
      </c>
      <c r="I129" s="185">
        <v>22</v>
      </c>
      <c r="J129" s="141">
        <f t="shared" si="6"/>
        <v>8.15</v>
      </c>
      <c r="K129" s="141">
        <f t="shared" si="7"/>
        <v>179.3</v>
      </c>
      <c r="L129" s="200">
        <f t="shared" si="8"/>
        <v>0.89938650306748469</v>
      </c>
      <c r="M129" s="141">
        <f t="shared" si="9"/>
        <v>0.82</v>
      </c>
      <c r="N129" s="141">
        <f t="shared" si="10"/>
        <v>18.04</v>
      </c>
      <c r="O129" s="140" t="s">
        <v>194</v>
      </c>
      <c r="P129" s="248">
        <v>1</v>
      </c>
      <c r="Q129" s="141">
        <f t="shared" si="11"/>
        <v>10.45</v>
      </c>
      <c r="R129" s="247">
        <v>11</v>
      </c>
      <c r="S129" s="242">
        <v>17.14</v>
      </c>
      <c r="T129">
        <v>0</v>
      </c>
    </row>
    <row r="130" spans="1:20" s="1" customFormat="1" ht="126" x14ac:dyDescent="0.25">
      <c r="A130" s="139">
        <v>113</v>
      </c>
      <c r="B130" s="185" t="s">
        <v>307</v>
      </c>
      <c r="C130" s="185" t="s">
        <v>122</v>
      </c>
      <c r="D130" s="185" t="s">
        <v>136</v>
      </c>
      <c r="E130" s="185" t="s">
        <v>136</v>
      </c>
      <c r="F130" s="185">
        <v>6204391900</v>
      </c>
      <c r="G130" s="185" t="s">
        <v>131</v>
      </c>
      <c r="H130" s="140" t="s">
        <v>92</v>
      </c>
      <c r="I130" s="185">
        <v>3</v>
      </c>
      <c r="J130" s="141">
        <f t="shared" si="6"/>
        <v>16.48</v>
      </c>
      <c r="K130" s="141">
        <f t="shared" si="7"/>
        <v>49.44</v>
      </c>
      <c r="L130" s="200">
        <f t="shared" si="8"/>
        <v>0.89987864077669899</v>
      </c>
      <c r="M130" s="141">
        <f t="shared" si="9"/>
        <v>1.65</v>
      </c>
      <c r="N130" s="141">
        <f t="shared" si="10"/>
        <v>4.95</v>
      </c>
      <c r="O130" s="140" t="s">
        <v>194</v>
      </c>
      <c r="P130" s="248" t="s">
        <v>108</v>
      </c>
      <c r="Q130" s="141">
        <f t="shared" si="11"/>
        <v>1.9</v>
      </c>
      <c r="R130" s="247">
        <v>2</v>
      </c>
      <c r="S130" s="243">
        <v>26.02</v>
      </c>
      <c r="T130">
        <v>0</v>
      </c>
    </row>
    <row r="131" spans="1:20" s="1" customFormat="1" ht="110.25" x14ac:dyDescent="0.25">
      <c r="A131" s="139">
        <v>114</v>
      </c>
      <c r="B131" s="185" t="s">
        <v>308</v>
      </c>
      <c r="C131" s="185" t="s">
        <v>122</v>
      </c>
      <c r="D131" s="185" t="s">
        <v>149</v>
      </c>
      <c r="E131" s="185" t="s">
        <v>149</v>
      </c>
      <c r="F131" s="248">
        <v>6204410000</v>
      </c>
      <c r="G131" s="185" t="s">
        <v>132</v>
      </c>
      <c r="H131" s="140" t="s">
        <v>92</v>
      </c>
      <c r="I131" s="185">
        <v>1</v>
      </c>
      <c r="J131" s="141">
        <f t="shared" si="6"/>
        <v>24.01</v>
      </c>
      <c r="K131" s="141">
        <f t="shared" si="7"/>
        <v>24.01</v>
      </c>
      <c r="L131" s="200">
        <f t="shared" si="8"/>
        <v>0.9000416493127863</v>
      </c>
      <c r="M131" s="141">
        <f t="shared" si="9"/>
        <v>2.4</v>
      </c>
      <c r="N131" s="141">
        <f t="shared" si="10"/>
        <v>2.4</v>
      </c>
      <c r="O131" s="140" t="s">
        <v>194</v>
      </c>
      <c r="P131" s="248" t="s">
        <v>108</v>
      </c>
      <c r="Q131" s="141">
        <f t="shared" si="11"/>
        <v>0.48</v>
      </c>
      <c r="R131" s="247">
        <v>0.5</v>
      </c>
      <c r="S131" s="242">
        <v>50.02</v>
      </c>
      <c r="T131">
        <v>0</v>
      </c>
    </row>
    <row r="132" spans="1:20" s="1" customFormat="1" ht="110.25" x14ac:dyDescent="0.25">
      <c r="A132" s="139">
        <v>115</v>
      </c>
      <c r="B132" s="185" t="s">
        <v>309</v>
      </c>
      <c r="C132" s="185" t="s">
        <v>122</v>
      </c>
      <c r="D132" s="185" t="s">
        <v>138</v>
      </c>
      <c r="E132" s="185" t="s">
        <v>138</v>
      </c>
      <c r="F132" s="185">
        <v>6204420000</v>
      </c>
      <c r="G132" s="185" t="s">
        <v>131</v>
      </c>
      <c r="H132" s="140" t="s">
        <v>92</v>
      </c>
      <c r="I132" s="185">
        <v>2</v>
      </c>
      <c r="J132" s="141">
        <f t="shared" si="6"/>
        <v>9.0399999999999991</v>
      </c>
      <c r="K132" s="141">
        <f t="shared" si="7"/>
        <v>18.079999999999998</v>
      </c>
      <c r="L132" s="200">
        <f t="shared" si="8"/>
        <v>0.90044247787610621</v>
      </c>
      <c r="M132" s="141">
        <f t="shared" si="9"/>
        <v>0.9</v>
      </c>
      <c r="N132" s="141">
        <f t="shared" si="10"/>
        <v>1.8</v>
      </c>
      <c r="O132" s="140" t="s">
        <v>194</v>
      </c>
      <c r="P132" s="248" t="s">
        <v>108</v>
      </c>
      <c r="Q132" s="141">
        <f t="shared" si="11"/>
        <v>0.95</v>
      </c>
      <c r="R132" s="247">
        <v>1</v>
      </c>
      <c r="S132" s="243">
        <v>19.02</v>
      </c>
      <c r="T132">
        <v>0</v>
      </c>
    </row>
    <row r="133" spans="1:20" s="1" customFormat="1" ht="94.5" x14ac:dyDescent="0.25">
      <c r="A133" s="139">
        <v>116</v>
      </c>
      <c r="B133" s="185" t="s">
        <v>310</v>
      </c>
      <c r="C133" s="185" t="s">
        <v>122</v>
      </c>
      <c r="D133" s="185" t="s">
        <v>136</v>
      </c>
      <c r="E133" s="185" t="s">
        <v>136</v>
      </c>
      <c r="F133" s="185">
        <v>6204420000</v>
      </c>
      <c r="G133" s="185" t="s">
        <v>131</v>
      </c>
      <c r="H133" s="140" t="s">
        <v>92</v>
      </c>
      <c r="I133" s="185">
        <v>6</v>
      </c>
      <c r="J133" s="141">
        <f t="shared" si="6"/>
        <v>9.0399999999999991</v>
      </c>
      <c r="K133" s="141">
        <f t="shared" si="7"/>
        <v>54.24</v>
      </c>
      <c r="L133" s="200">
        <f t="shared" si="8"/>
        <v>0.90044247787610621</v>
      </c>
      <c r="M133" s="141">
        <f t="shared" si="9"/>
        <v>0.9</v>
      </c>
      <c r="N133" s="141">
        <f t="shared" si="10"/>
        <v>5.4</v>
      </c>
      <c r="O133" s="140" t="s">
        <v>194</v>
      </c>
      <c r="P133" s="248" t="s">
        <v>108</v>
      </c>
      <c r="Q133" s="141">
        <f t="shared" si="11"/>
        <v>2.85</v>
      </c>
      <c r="R133" s="247">
        <v>3</v>
      </c>
      <c r="S133" s="242">
        <v>19.02</v>
      </c>
      <c r="T133">
        <v>0</v>
      </c>
    </row>
    <row r="134" spans="1:20" s="1" customFormat="1" ht="94.5" x14ac:dyDescent="0.25">
      <c r="A134" s="139">
        <v>117</v>
      </c>
      <c r="B134" s="185" t="s">
        <v>311</v>
      </c>
      <c r="C134" s="185" t="s">
        <v>122</v>
      </c>
      <c r="D134" s="185" t="s">
        <v>136</v>
      </c>
      <c r="E134" s="185" t="s">
        <v>136</v>
      </c>
      <c r="F134" s="185">
        <v>6204420000</v>
      </c>
      <c r="G134" s="185" t="s">
        <v>131</v>
      </c>
      <c r="H134" s="140" t="s">
        <v>92</v>
      </c>
      <c r="I134" s="185">
        <v>39</v>
      </c>
      <c r="J134" s="141">
        <f t="shared" si="6"/>
        <v>10.66</v>
      </c>
      <c r="K134" s="141">
        <f t="shared" si="7"/>
        <v>415.74</v>
      </c>
      <c r="L134" s="200">
        <f t="shared" si="8"/>
        <v>0.89962476547842396</v>
      </c>
      <c r="M134" s="141">
        <f t="shared" si="9"/>
        <v>1.07</v>
      </c>
      <c r="N134" s="141">
        <f t="shared" si="10"/>
        <v>41.73</v>
      </c>
      <c r="O134" s="140" t="s">
        <v>194</v>
      </c>
      <c r="P134" s="248">
        <v>1</v>
      </c>
      <c r="Q134" s="141">
        <f t="shared" si="11"/>
        <v>21.85</v>
      </c>
      <c r="R134" s="247">
        <v>23</v>
      </c>
      <c r="S134" s="243">
        <v>19.02</v>
      </c>
      <c r="T134">
        <v>0</v>
      </c>
    </row>
    <row r="135" spans="1:20" s="1" customFormat="1" ht="94.5" x14ac:dyDescent="0.25">
      <c r="A135" s="139">
        <v>118</v>
      </c>
      <c r="B135" s="185" t="s">
        <v>312</v>
      </c>
      <c r="C135" s="185" t="s">
        <v>122</v>
      </c>
      <c r="D135" s="185" t="s">
        <v>141</v>
      </c>
      <c r="E135" s="185" t="s">
        <v>141</v>
      </c>
      <c r="F135" s="185">
        <v>6204420000</v>
      </c>
      <c r="G135" s="185" t="s">
        <v>131</v>
      </c>
      <c r="H135" s="140" t="s">
        <v>92</v>
      </c>
      <c r="I135" s="185">
        <v>80</v>
      </c>
      <c r="J135" s="141">
        <f t="shared" si="6"/>
        <v>9.4</v>
      </c>
      <c r="K135" s="141">
        <f t="shared" si="7"/>
        <v>752</v>
      </c>
      <c r="L135" s="200">
        <f t="shared" si="8"/>
        <v>0.9</v>
      </c>
      <c r="M135" s="141">
        <f t="shared" si="9"/>
        <v>0.94</v>
      </c>
      <c r="N135" s="141">
        <f t="shared" si="10"/>
        <v>75.2</v>
      </c>
      <c r="O135" s="140" t="s">
        <v>194</v>
      </c>
      <c r="P135" s="248">
        <v>1</v>
      </c>
      <c r="Q135" s="141">
        <f t="shared" si="11"/>
        <v>39.520000000000003</v>
      </c>
      <c r="R135" s="247">
        <v>41.6</v>
      </c>
      <c r="S135" s="242">
        <v>19.02</v>
      </c>
      <c r="T135">
        <v>0</v>
      </c>
    </row>
    <row r="136" spans="1:20" s="1" customFormat="1" ht="78.75" x14ac:dyDescent="0.25">
      <c r="A136" s="139">
        <v>119</v>
      </c>
      <c r="B136" s="185" t="s">
        <v>313</v>
      </c>
      <c r="C136" s="185" t="s">
        <v>122</v>
      </c>
      <c r="D136" s="185" t="s">
        <v>149</v>
      </c>
      <c r="E136" s="185" t="s">
        <v>149</v>
      </c>
      <c r="F136" s="185">
        <v>6204420000</v>
      </c>
      <c r="G136" s="185" t="s">
        <v>132</v>
      </c>
      <c r="H136" s="140" t="s">
        <v>92</v>
      </c>
      <c r="I136" s="185">
        <v>1</v>
      </c>
      <c r="J136" s="141">
        <f t="shared" si="6"/>
        <v>11.53</v>
      </c>
      <c r="K136" s="141">
        <f t="shared" si="7"/>
        <v>11.53</v>
      </c>
      <c r="L136" s="200">
        <f t="shared" si="8"/>
        <v>0.90026019080659148</v>
      </c>
      <c r="M136" s="141">
        <f t="shared" si="9"/>
        <v>1.1499999999999999</v>
      </c>
      <c r="N136" s="141">
        <f t="shared" si="10"/>
        <v>1.1499999999999999</v>
      </c>
      <c r="O136" s="140" t="s">
        <v>194</v>
      </c>
      <c r="P136" s="248" t="s">
        <v>108</v>
      </c>
      <c r="Q136" s="141">
        <f t="shared" si="11"/>
        <v>0.48</v>
      </c>
      <c r="R136" s="247">
        <v>0.5</v>
      </c>
      <c r="S136" s="243">
        <v>24.02</v>
      </c>
      <c r="T136">
        <v>0</v>
      </c>
    </row>
    <row r="137" spans="1:20" s="1" customFormat="1" ht="78.75" x14ac:dyDescent="0.25">
      <c r="A137" s="139">
        <v>120</v>
      </c>
      <c r="B137" s="185" t="s">
        <v>314</v>
      </c>
      <c r="C137" s="185" t="s">
        <v>122</v>
      </c>
      <c r="D137" s="185" t="s">
        <v>154</v>
      </c>
      <c r="E137" s="185" t="s">
        <v>154</v>
      </c>
      <c r="F137" s="185">
        <v>6204420000</v>
      </c>
      <c r="G137" s="185" t="s">
        <v>132</v>
      </c>
      <c r="H137" s="140" t="s">
        <v>92</v>
      </c>
      <c r="I137" s="185">
        <v>94</v>
      </c>
      <c r="J137" s="141">
        <f t="shared" si="6"/>
        <v>6.41</v>
      </c>
      <c r="K137" s="141">
        <f t="shared" si="7"/>
        <v>602.54</v>
      </c>
      <c r="L137" s="200">
        <f t="shared" si="8"/>
        <v>0.90015600624024961</v>
      </c>
      <c r="M137" s="141">
        <f t="shared" si="9"/>
        <v>0.64</v>
      </c>
      <c r="N137" s="141">
        <f t="shared" si="10"/>
        <v>60.16</v>
      </c>
      <c r="O137" s="140" t="s">
        <v>194</v>
      </c>
      <c r="P137" s="248">
        <v>1</v>
      </c>
      <c r="Q137" s="141">
        <f t="shared" si="11"/>
        <v>25.08</v>
      </c>
      <c r="R137" s="247">
        <v>26.4</v>
      </c>
      <c r="S137" s="242">
        <v>24.02</v>
      </c>
      <c r="T137">
        <v>0</v>
      </c>
    </row>
    <row r="138" spans="1:20" s="1" customFormat="1" ht="78.75" x14ac:dyDescent="0.25">
      <c r="A138" s="139">
        <v>121</v>
      </c>
      <c r="B138" s="185" t="s">
        <v>315</v>
      </c>
      <c r="C138" s="185" t="s">
        <v>122</v>
      </c>
      <c r="D138" s="185" t="s">
        <v>152</v>
      </c>
      <c r="E138" s="185" t="s">
        <v>152</v>
      </c>
      <c r="F138" s="185">
        <v>6204420000</v>
      </c>
      <c r="G138" s="185" t="s">
        <v>132</v>
      </c>
      <c r="H138" s="140" t="s">
        <v>92</v>
      </c>
      <c r="I138" s="185">
        <v>9</v>
      </c>
      <c r="J138" s="141">
        <f t="shared" si="6"/>
        <v>10.15</v>
      </c>
      <c r="K138" s="141">
        <f t="shared" si="7"/>
        <v>91.35</v>
      </c>
      <c r="L138" s="200">
        <f t="shared" si="8"/>
        <v>0.89950738916256157</v>
      </c>
      <c r="M138" s="141">
        <f t="shared" si="9"/>
        <v>1.02</v>
      </c>
      <c r="N138" s="141">
        <f t="shared" si="10"/>
        <v>9.18</v>
      </c>
      <c r="O138" s="140" t="s">
        <v>194</v>
      </c>
      <c r="P138" s="248" t="s">
        <v>108</v>
      </c>
      <c r="Q138" s="141">
        <f t="shared" si="11"/>
        <v>3.8</v>
      </c>
      <c r="R138" s="247">
        <v>4</v>
      </c>
      <c r="S138" s="243">
        <v>24.02</v>
      </c>
      <c r="T138">
        <v>0</v>
      </c>
    </row>
    <row r="139" spans="1:20" s="1" customFormat="1" ht="94.5" x14ac:dyDescent="0.25">
      <c r="A139" s="139">
        <v>122</v>
      </c>
      <c r="B139" s="185" t="s">
        <v>316</v>
      </c>
      <c r="C139" s="185" t="s">
        <v>122</v>
      </c>
      <c r="D139" s="185" t="s">
        <v>151</v>
      </c>
      <c r="E139" s="185" t="s">
        <v>151</v>
      </c>
      <c r="F139" s="185">
        <v>6204420000</v>
      </c>
      <c r="G139" s="185" t="s">
        <v>132</v>
      </c>
      <c r="H139" s="140" t="s">
        <v>92</v>
      </c>
      <c r="I139" s="185">
        <v>1</v>
      </c>
      <c r="J139" s="141">
        <f t="shared" si="6"/>
        <v>11.53</v>
      </c>
      <c r="K139" s="141">
        <f t="shared" si="7"/>
        <v>11.53</v>
      </c>
      <c r="L139" s="200">
        <f t="shared" si="8"/>
        <v>0.90026019080659148</v>
      </c>
      <c r="M139" s="141">
        <f t="shared" si="9"/>
        <v>1.1499999999999999</v>
      </c>
      <c r="N139" s="141">
        <f t="shared" si="10"/>
        <v>1.1499999999999999</v>
      </c>
      <c r="O139" s="140" t="s">
        <v>194</v>
      </c>
      <c r="P139" s="248" t="s">
        <v>108</v>
      </c>
      <c r="Q139" s="141">
        <f t="shared" si="11"/>
        <v>0.48</v>
      </c>
      <c r="R139" s="247">
        <v>0.5</v>
      </c>
      <c r="S139" s="242">
        <v>24.02</v>
      </c>
      <c r="T139">
        <v>0</v>
      </c>
    </row>
    <row r="140" spans="1:20" s="1" customFormat="1" ht="78.75" x14ac:dyDescent="0.25">
      <c r="A140" s="139">
        <v>123</v>
      </c>
      <c r="B140" s="185" t="s">
        <v>317</v>
      </c>
      <c r="C140" s="185" t="s">
        <v>122</v>
      </c>
      <c r="D140" s="185" t="s">
        <v>154</v>
      </c>
      <c r="E140" s="185" t="s">
        <v>154</v>
      </c>
      <c r="F140" s="185">
        <v>6204420000</v>
      </c>
      <c r="G140" s="185" t="s">
        <v>132</v>
      </c>
      <c r="H140" s="140" t="s">
        <v>92</v>
      </c>
      <c r="I140" s="185">
        <v>35</v>
      </c>
      <c r="J140" s="141">
        <f t="shared" si="6"/>
        <v>8.48</v>
      </c>
      <c r="K140" s="141">
        <f t="shared" si="7"/>
        <v>296.8</v>
      </c>
      <c r="L140" s="200">
        <f t="shared" si="8"/>
        <v>0.89976415094339623</v>
      </c>
      <c r="M140" s="141">
        <f t="shared" si="9"/>
        <v>0.85</v>
      </c>
      <c r="N140" s="141">
        <f t="shared" si="10"/>
        <v>29.75</v>
      </c>
      <c r="O140" s="140" t="s">
        <v>194</v>
      </c>
      <c r="P140" s="248" t="s">
        <v>108</v>
      </c>
      <c r="Q140" s="141">
        <f t="shared" si="11"/>
        <v>12.35</v>
      </c>
      <c r="R140" s="247">
        <v>13</v>
      </c>
      <c r="S140" s="243">
        <v>24.02</v>
      </c>
      <c r="T140">
        <v>0</v>
      </c>
    </row>
    <row r="141" spans="1:20" s="1" customFormat="1" ht="94.5" x14ac:dyDescent="0.25">
      <c r="A141" s="139">
        <v>124</v>
      </c>
      <c r="B141" s="185" t="s">
        <v>318</v>
      </c>
      <c r="C141" s="185" t="s">
        <v>122</v>
      </c>
      <c r="D141" s="185" t="s">
        <v>154</v>
      </c>
      <c r="E141" s="185" t="s">
        <v>154</v>
      </c>
      <c r="F141" s="185">
        <v>6204420000</v>
      </c>
      <c r="G141" s="185" t="s">
        <v>132</v>
      </c>
      <c r="H141" s="140" t="s">
        <v>92</v>
      </c>
      <c r="I141" s="185">
        <v>52</v>
      </c>
      <c r="J141" s="141">
        <f t="shared" si="6"/>
        <v>8.7799999999999994</v>
      </c>
      <c r="K141" s="141">
        <f t="shared" si="7"/>
        <v>456.56</v>
      </c>
      <c r="L141" s="200">
        <f t="shared" si="8"/>
        <v>0.89977220956719817</v>
      </c>
      <c r="M141" s="141">
        <f t="shared" si="9"/>
        <v>0.88</v>
      </c>
      <c r="N141" s="141">
        <f t="shared" si="10"/>
        <v>45.76</v>
      </c>
      <c r="O141" s="140" t="s">
        <v>194</v>
      </c>
      <c r="P141" s="248">
        <v>1</v>
      </c>
      <c r="Q141" s="141">
        <f t="shared" si="11"/>
        <v>19</v>
      </c>
      <c r="R141" s="247">
        <v>20</v>
      </c>
      <c r="S141" s="242">
        <v>24.02</v>
      </c>
      <c r="T141">
        <v>0</v>
      </c>
    </row>
    <row r="142" spans="1:20" s="1" customFormat="1" ht="78.75" x14ac:dyDescent="0.25">
      <c r="A142" s="139">
        <v>125</v>
      </c>
      <c r="B142" s="185" t="s">
        <v>319</v>
      </c>
      <c r="C142" s="185" t="s">
        <v>122</v>
      </c>
      <c r="D142" s="185" t="s">
        <v>154</v>
      </c>
      <c r="E142" s="185" t="s">
        <v>154</v>
      </c>
      <c r="F142" s="185">
        <v>6204420000</v>
      </c>
      <c r="G142" s="185" t="s">
        <v>132</v>
      </c>
      <c r="H142" s="140" t="s">
        <v>92</v>
      </c>
      <c r="I142" s="185">
        <v>111</v>
      </c>
      <c r="J142" s="141">
        <f t="shared" si="6"/>
        <v>6.0699999999999994</v>
      </c>
      <c r="K142" s="141">
        <f t="shared" si="7"/>
        <v>673.77</v>
      </c>
      <c r="L142" s="200">
        <f t="shared" si="8"/>
        <v>0.89950576606260291</v>
      </c>
      <c r="M142" s="141">
        <f t="shared" si="9"/>
        <v>0.61</v>
      </c>
      <c r="N142" s="141">
        <f t="shared" si="10"/>
        <v>67.709999999999994</v>
      </c>
      <c r="O142" s="140" t="s">
        <v>194</v>
      </c>
      <c r="P142" s="248">
        <v>1</v>
      </c>
      <c r="Q142" s="141">
        <f t="shared" si="11"/>
        <v>28.03</v>
      </c>
      <c r="R142" s="247">
        <v>29.5</v>
      </c>
      <c r="S142" s="243">
        <v>24.02</v>
      </c>
      <c r="T142">
        <v>0</v>
      </c>
    </row>
    <row r="143" spans="1:20" s="1" customFormat="1" ht="94.5" x14ac:dyDescent="0.25">
      <c r="A143" s="139">
        <v>126</v>
      </c>
      <c r="B143" s="185" t="s">
        <v>320</v>
      </c>
      <c r="C143" s="185" t="s">
        <v>122</v>
      </c>
      <c r="D143" s="185" t="s">
        <v>168</v>
      </c>
      <c r="E143" s="185" t="s">
        <v>168</v>
      </c>
      <c r="F143" s="185">
        <v>6204420000</v>
      </c>
      <c r="G143" s="185" t="s">
        <v>137</v>
      </c>
      <c r="H143" s="140" t="s">
        <v>92</v>
      </c>
      <c r="I143" s="185">
        <v>20</v>
      </c>
      <c r="J143" s="141">
        <f t="shared" si="6"/>
        <v>2.85</v>
      </c>
      <c r="K143" s="141">
        <f t="shared" si="7"/>
        <v>57</v>
      </c>
      <c r="L143" s="200">
        <f t="shared" si="8"/>
        <v>0.89824561403508774</v>
      </c>
      <c r="M143" s="141">
        <f t="shared" si="9"/>
        <v>0.28999999999999998</v>
      </c>
      <c r="N143" s="141">
        <f t="shared" si="10"/>
        <v>5.8</v>
      </c>
      <c r="O143" s="140" t="s">
        <v>194</v>
      </c>
      <c r="P143" s="248" t="s">
        <v>108</v>
      </c>
      <c r="Q143" s="141">
        <f t="shared" si="11"/>
        <v>5.7</v>
      </c>
      <c r="R143" s="247">
        <v>6</v>
      </c>
      <c r="S143" s="242">
        <v>10</v>
      </c>
      <c r="T143">
        <v>0</v>
      </c>
    </row>
    <row r="144" spans="1:20" s="1" customFormat="1" ht="94.5" x14ac:dyDescent="0.25">
      <c r="A144" s="139">
        <v>127</v>
      </c>
      <c r="B144" s="185" t="s">
        <v>321</v>
      </c>
      <c r="C144" s="185" t="s">
        <v>122</v>
      </c>
      <c r="D144" s="185" t="s">
        <v>169</v>
      </c>
      <c r="E144" s="185" t="s">
        <v>169</v>
      </c>
      <c r="F144" s="185">
        <v>6204420000</v>
      </c>
      <c r="G144" s="185" t="s">
        <v>132</v>
      </c>
      <c r="H144" s="140" t="s">
        <v>92</v>
      </c>
      <c r="I144" s="185">
        <v>85</v>
      </c>
      <c r="J144" s="141">
        <f t="shared" si="6"/>
        <v>8.06</v>
      </c>
      <c r="K144" s="141">
        <f t="shared" si="7"/>
        <v>685.1</v>
      </c>
      <c r="L144" s="200">
        <f t="shared" si="8"/>
        <v>0.89950372208436724</v>
      </c>
      <c r="M144" s="141">
        <f t="shared" si="9"/>
        <v>0.81</v>
      </c>
      <c r="N144" s="141">
        <f t="shared" si="10"/>
        <v>68.849999999999994</v>
      </c>
      <c r="O144" s="140" t="s">
        <v>194</v>
      </c>
      <c r="P144" s="248">
        <v>1</v>
      </c>
      <c r="Q144" s="141">
        <f t="shared" si="11"/>
        <v>28.5</v>
      </c>
      <c r="R144" s="247">
        <v>30</v>
      </c>
      <c r="S144" s="243">
        <v>24.02</v>
      </c>
      <c r="T144">
        <v>0</v>
      </c>
    </row>
    <row r="145" spans="1:20" s="1" customFormat="1" ht="78.75" x14ac:dyDescent="0.25">
      <c r="A145" s="139">
        <v>128</v>
      </c>
      <c r="B145" s="185" t="s">
        <v>322</v>
      </c>
      <c r="C145" s="185" t="s">
        <v>122</v>
      </c>
      <c r="D145" s="185" t="s">
        <v>140</v>
      </c>
      <c r="E145" s="185" t="s">
        <v>140</v>
      </c>
      <c r="F145" s="185">
        <v>6204420000</v>
      </c>
      <c r="G145" s="185" t="s">
        <v>132</v>
      </c>
      <c r="H145" s="140" t="s">
        <v>92</v>
      </c>
      <c r="I145" s="185">
        <v>24</v>
      </c>
      <c r="J145" s="141">
        <f t="shared" si="6"/>
        <v>7.6099999999999994</v>
      </c>
      <c r="K145" s="141">
        <f t="shared" si="7"/>
        <v>182.64</v>
      </c>
      <c r="L145" s="200">
        <f t="shared" si="8"/>
        <v>0.90013140604467801</v>
      </c>
      <c r="M145" s="141">
        <f t="shared" si="9"/>
        <v>0.76</v>
      </c>
      <c r="N145" s="141">
        <f t="shared" si="10"/>
        <v>18.239999999999998</v>
      </c>
      <c r="O145" s="140" t="s">
        <v>194</v>
      </c>
      <c r="P145" s="248" t="s">
        <v>108</v>
      </c>
      <c r="Q145" s="141">
        <f t="shared" si="11"/>
        <v>7.6</v>
      </c>
      <c r="R145" s="247">
        <v>8</v>
      </c>
      <c r="S145" s="242">
        <v>24.02</v>
      </c>
      <c r="T145">
        <v>0</v>
      </c>
    </row>
    <row r="146" spans="1:20" s="1" customFormat="1" ht="94.5" x14ac:dyDescent="0.25">
      <c r="A146" s="139">
        <v>129</v>
      </c>
      <c r="B146" s="185" t="s">
        <v>323</v>
      </c>
      <c r="C146" s="185" t="s">
        <v>122</v>
      </c>
      <c r="D146" s="185" t="s">
        <v>170</v>
      </c>
      <c r="E146" s="185" t="s">
        <v>170</v>
      </c>
      <c r="F146" s="248">
        <v>6204430000</v>
      </c>
      <c r="G146" s="185" t="s">
        <v>131</v>
      </c>
      <c r="H146" s="140" t="s">
        <v>92</v>
      </c>
      <c r="I146" s="185">
        <v>66</v>
      </c>
      <c r="J146" s="141">
        <f t="shared" ref="J146:J209" si="12">ROUNDUP(S146*Q146/I146,2)</f>
        <v>10.61</v>
      </c>
      <c r="K146" s="141">
        <f t="shared" ref="K146:K209" si="13">ROUND(J146*I146,2)</f>
        <v>700.26</v>
      </c>
      <c r="L146" s="200">
        <f t="shared" ref="L146:L209" si="14">1-M146/J146</f>
        <v>0.90009425070688032</v>
      </c>
      <c r="M146" s="141">
        <f t="shared" ref="M146:M209" si="15">ROUND(J146/10,2)</f>
        <v>1.06</v>
      </c>
      <c r="N146" s="141">
        <f t="shared" ref="N146:N209" si="16">ROUND(M146*I146,2)</f>
        <v>69.959999999999994</v>
      </c>
      <c r="O146" s="140" t="s">
        <v>194</v>
      </c>
      <c r="P146" s="248">
        <v>1</v>
      </c>
      <c r="Q146" s="141">
        <f t="shared" ref="Q146:Q209" si="17">ROUNDUP(R146*0.95,2)</f>
        <v>30.97</v>
      </c>
      <c r="R146" s="247">
        <v>32.6</v>
      </c>
      <c r="S146" s="243">
        <v>22.6</v>
      </c>
      <c r="T146">
        <v>0</v>
      </c>
    </row>
    <row r="147" spans="1:20" s="1" customFormat="1" ht="110.25" x14ac:dyDescent="0.25">
      <c r="A147" s="139">
        <v>130</v>
      </c>
      <c r="B147" s="185" t="s">
        <v>324</v>
      </c>
      <c r="C147" s="185" t="s">
        <v>122</v>
      </c>
      <c r="D147" s="185" t="s">
        <v>171</v>
      </c>
      <c r="E147" s="185" t="s">
        <v>171</v>
      </c>
      <c r="F147" s="248">
        <v>6204430000</v>
      </c>
      <c r="G147" s="185" t="s">
        <v>131</v>
      </c>
      <c r="H147" s="140" t="s">
        <v>92</v>
      </c>
      <c r="I147" s="185">
        <v>48</v>
      </c>
      <c r="J147" s="141">
        <f t="shared" si="12"/>
        <v>10.74</v>
      </c>
      <c r="K147" s="141">
        <f t="shared" si="13"/>
        <v>515.52</v>
      </c>
      <c r="L147" s="200">
        <f t="shared" si="14"/>
        <v>0.9003724394785847</v>
      </c>
      <c r="M147" s="141">
        <f t="shared" si="15"/>
        <v>1.07</v>
      </c>
      <c r="N147" s="141">
        <f t="shared" si="16"/>
        <v>51.36</v>
      </c>
      <c r="O147" s="140" t="s">
        <v>194</v>
      </c>
      <c r="P147" s="248">
        <v>1</v>
      </c>
      <c r="Q147" s="141">
        <f t="shared" si="17"/>
        <v>22.8</v>
      </c>
      <c r="R147" s="247">
        <v>24</v>
      </c>
      <c r="S147" s="242">
        <v>22.6</v>
      </c>
      <c r="T147">
        <v>0</v>
      </c>
    </row>
    <row r="148" spans="1:20" s="1" customFormat="1" ht="126" x14ac:dyDescent="0.25">
      <c r="A148" s="139">
        <v>131</v>
      </c>
      <c r="B148" s="185" t="s">
        <v>325</v>
      </c>
      <c r="C148" s="185" t="s">
        <v>122</v>
      </c>
      <c r="D148" s="185" t="s">
        <v>172</v>
      </c>
      <c r="E148" s="185" t="s">
        <v>172</v>
      </c>
      <c r="F148" s="248">
        <v>6204430000</v>
      </c>
      <c r="G148" s="185" t="s">
        <v>131</v>
      </c>
      <c r="H148" s="140" t="s">
        <v>92</v>
      </c>
      <c r="I148" s="185">
        <v>27</v>
      </c>
      <c r="J148" s="141">
        <f t="shared" si="12"/>
        <v>23.150000000000002</v>
      </c>
      <c r="K148" s="141">
        <f t="shared" si="13"/>
        <v>625.04999999999995</v>
      </c>
      <c r="L148" s="200">
        <f t="shared" si="14"/>
        <v>0.89978401727861779</v>
      </c>
      <c r="M148" s="141">
        <f t="shared" si="15"/>
        <v>2.3199999999999998</v>
      </c>
      <c r="N148" s="141">
        <f t="shared" si="16"/>
        <v>62.64</v>
      </c>
      <c r="O148" s="140" t="s">
        <v>194</v>
      </c>
      <c r="P148" s="248">
        <v>1</v>
      </c>
      <c r="Q148" s="141">
        <f t="shared" si="17"/>
        <v>27.650000000000002</v>
      </c>
      <c r="R148" s="247">
        <v>29.1</v>
      </c>
      <c r="S148" s="243">
        <v>22.6</v>
      </c>
      <c r="T148">
        <v>0</v>
      </c>
    </row>
    <row r="149" spans="1:20" s="1" customFormat="1" ht="110.25" x14ac:dyDescent="0.25">
      <c r="A149" s="139">
        <v>132</v>
      </c>
      <c r="B149" s="185" t="s">
        <v>326</v>
      </c>
      <c r="C149" s="185" t="s">
        <v>122</v>
      </c>
      <c r="D149" s="185" t="s">
        <v>172</v>
      </c>
      <c r="E149" s="185" t="s">
        <v>172</v>
      </c>
      <c r="F149" s="248">
        <v>6204430000</v>
      </c>
      <c r="G149" s="185" t="s">
        <v>131</v>
      </c>
      <c r="H149" s="140" t="s">
        <v>92</v>
      </c>
      <c r="I149" s="185">
        <v>30</v>
      </c>
      <c r="J149" s="141">
        <f t="shared" si="12"/>
        <v>24.05</v>
      </c>
      <c r="K149" s="141">
        <f t="shared" si="13"/>
        <v>721.5</v>
      </c>
      <c r="L149" s="200">
        <f t="shared" si="14"/>
        <v>0.89979209979209984</v>
      </c>
      <c r="M149" s="141">
        <f t="shared" si="15"/>
        <v>2.41</v>
      </c>
      <c r="N149" s="141">
        <f t="shared" si="16"/>
        <v>72.3</v>
      </c>
      <c r="O149" s="140" t="s">
        <v>194</v>
      </c>
      <c r="P149" s="248">
        <v>1</v>
      </c>
      <c r="Q149" s="141">
        <f t="shared" si="17"/>
        <v>31.92</v>
      </c>
      <c r="R149" s="247">
        <v>33.6</v>
      </c>
      <c r="S149" s="242">
        <v>22.6</v>
      </c>
      <c r="T149">
        <v>0</v>
      </c>
    </row>
    <row r="150" spans="1:20" s="1" customFormat="1" ht="110.25" x14ac:dyDescent="0.25">
      <c r="A150" s="139">
        <v>133</v>
      </c>
      <c r="B150" s="185" t="s">
        <v>327</v>
      </c>
      <c r="C150" s="185" t="s">
        <v>122</v>
      </c>
      <c r="D150" s="185" t="s">
        <v>173</v>
      </c>
      <c r="E150" s="185" t="s">
        <v>173</v>
      </c>
      <c r="F150" s="248">
        <v>6204430000</v>
      </c>
      <c r="G150" s="185" t="s">
        <v>131</v>
      </c>
      <c r="H150" s="140" t="s">
        <v>92</v>
      </c>
      <c r="I150" s="185">
        <v>25</v>
      </c>
      <c r="J150" s="141">
        <f t="shared" si="12"/>
        <v>18.560000000000002</v>
      </c>
      <c r="K150" s="141">
        <f t="shared" si="13"/>
        <v>464</v>
      </c>
      <c r="L150" s="200">
        <f t="shared" si="14"/>
        <v>0.89978448275862066</v>
      </c>
      <c r="M150" s="141">
        <f t="shared" si="15"/>
        <v>1.86</v>
      </c>
      <c r="N150" s="141">
        <f t="shared" si="16"/>
        <v>46.5</v>
      </c>
      <c r="O150" s="140" t="s">
        <v>194</v>
      </c>
      <c r="P150" s="248">
        <v>1</v>
      </c>
      <c r="Q150" s="141">
        <f t="shared" si="17"/>
        <v>20.52</v>
      </c>
      <c r="R150" s="247">
        <v>21.6</v>
      </c>
      <c r="S150" s="243">
        <v>22.6</v>
      </c>
      <c r="T150">
        <v>0</v>
      </c>
    </row>
    <row r="151" spans="1:20" s="1" customFormat="1" ht="126" x14ac:dyDescent="0.25">
      <c r="A151" s="139">
        <v>134</v>
      </c>
      <c r="B151" s="185" t="s">
        <v>328</v>
      </c>
      <c r="C151" s="185" t="s">
        <v>122</v>
      </c>
      <c r="D151" s="185" t="s">
        <v>172</v>
      </c>
      <c r="E151" s="185" t="s">
        <v>172</v>
      </c>
      <c r="F151" s="248">
        <v>6204430000</v>
      </c>
      <c r="G151" s="185" t="s">
        <v>131</v>
      </c>
      <c r="H151" s="140" t="s">
        <v>92</v>
      </c>
      <c r="I151" s="185">
        <v>34</v>
      </c>
      <c r="J151" s="141">
        <f t="shared" si="12"/>
        <v>5.6899999999999995</v>
      </c>
      <c r="K151" s="141">
        <f t="shared" si="13"/>
        <v>193.46</v>
      </c>
      <c r="L151" s="200">
        <f t="shared" si="14"/>
        <v>0.89982425307557112</v>
      </c>
      <c r="M151" s="141">
        <f t="shared" si="15"/>
        <v>0.56999999999999995</v>
      </c>
      <c r="N151" s="141">
        <f t="shared" si="16"/>
        <v>19.38</v>
      </c>
      <c r="O151" s="140" t="s">
        <v>194</v>
      </c>
      <c r="P151" s="248" t="s">
        <v>108</v>
      </c>
      <c r="Q151" s="141">
        <f t="shared" si="17"/>
        <v>8.5500000000000007</v>
      </c>
      <c r="R151" s="247">
        <v>9</v>
      </c>
      <c r="S151" s="242">
        <v>22.6</v>
      </c>
      <c r="T151">
        <v>0</v>
      </c>
    </row>
    <row r="152" spans="1:20" s="1" customFormat="1" ht="126" x14ac:dyDescent="0.25">
      <c r="A152" s="139">
        <v>135</v>
      </c>
      <c r="B152" s="185" t="s">
        <v>329</v>
      </c>
      <c r="C152" s="185" t="s">
        <v>122</v>
      </c>
      <c r="D152" s="185" t="s">
        <v>172</v>
      </c>
      <c r="E152" s="185" t="s">
        <v>172</v>
      </c>
      <c r="F152" s="248">
        <v>6204430000</v>
      </c>
      <c r="G152" s="185" t="s">
        <v>131</v>
      </c>
      <c r="H152" s="140" t="s">
        <v>92</v>
      </c>
      <c r="I152" s="185">
        <v>29</v>
      </c>
      <c r="J152" s="141">
        <f t="shared" si="12"/>
        <v>11.11</v>
      </c>
      <c r="K152" s="141">
        <f t="shared" si="13"/>
        <v>322.19</v>
      </c>
      <c r="L152" s="200">
        <f t="shared" si="14"/>
        <v>0.90009000900090008</v>
      </c>
      <c r="M152" s="141">
        <f t="shared" si="15"/>
        <v>1.1100000000000001</v>
      </c>
      <c r="N152" s="141">
        <f t="shared" si="16"/>
        <v>32.19</v>
      </c>
      <c r="O152" s="140" t="s">
        <v>194</v>
      </c>
      <c r="P152" s="248">
        <v>1</v>
      </c>
      <c r="Q152" s="141">
        <f t="shared" si="17"/>
        <v>14.25</v>
      </c>
      <c r="R152" s="247">
        <v>15</v>
      </c>
      <c r="S152" s="243">
        <v>22.6</v>
      </c>
      <c r="T152">
        <v>0</v>
      </c>
    </row>
    <row r="153" spans="1:20" s="1" customFormat="1" ht="110.25" x14ac:dyDescent="0.25">
      <c r="A153" s="139">
        <v>136</v>
      </c>
      <c r="B153" s="185" t="s">
        <v>330</v>
      </c>
      <c r="C153" s="185" t="s">
        <v>122</v>
      </c>
      <c r="D153" s="185" t="s">
        <v>172</v>
      </c>
      <c r="E153" s="185" t="s">
        <v>172</v>
      </c>
      <c r="F153" s="248">
        <v>6204430000</v>
      </c>
      <c r="G153" s="185" t="s">
        <v>131</v>
      </c>
      <c r="H153" s="140" t="s">
        <v>92</v>
      </c>
      <c r="I153" s="185">
        <v>60</v>
      </c>
      <c r="J153" s="141">
        <f t="shared" si="12"/>
        <v>9.99</v>
      </c>
      <c r="K153" s="141">
        <f t="shared" si="13"/>
        <v>599.4</v>
      </c>
      <c r="L153" s="200">
        <f t="shared" si="14"/>
        <v>0.89989989989989994</v>
      </c>
      <c r="M153" s="141">
        <f t="shared" si="15"/>
        <v>1</v>
      </c>
      <c r="N153" s="141">
        <f t="shared" si="16"/>
        <v>60</v>
      </c>
      <c r="O153" s="140" t="s">
        <v>194</v>
      </c>
      <c r="P153" s="248">
        <v>1</v>
      </c>
      <c r="Q153" s="141">
        <f t="shared" si="17"/>
        <v>26.51</v>
      </c>
      <c r="R153" s="247">
        <v>27.9</v>
      </c>
      <c r="S153" s="242">
        <v>22.6</v>
      </c>
      <c r="T153">
        <v>0</v>
      </c>
    </row>
    <row r="154" spans="1:20" s="1" customFormat="1" ht="126" x14ac:dyDescent="0.25">
      <c r="A154" s="139">
        <v>137</v>
      </c>
      <c r="B154" s="185" t="s">
        <v>331</v>
      </c>
      <c r="C154" s="185" t="s">
        <v>122</v>
      </c>
      <c r="D154" s="185" t="s">
        <v>172</v>
      </c>
      <c r="E154" s="185" t="s">
        <v>172</v>
      </c>
      <c r="F154" s="248">
        <v>6204430000</v>
      </c>
      <c r="G154" s="185" t="s">
        <v>131</v>
      </c>
      <c r="H154" s="140" t="s">
        <v>92</v>
      </c>
      <c r="I154" s="185">
        <v>33</v>
      </c>
      <c r="J154" s="141">
        <f t="shared" si="12"/>
        <v>15.49</v>
      </c>
      <c r="K154" s="141">
        <f t="shared" si="13"/>
        <v>511.17</v>
      </c>
      <c r="L154" s="200">
        <f t="shared" si="14"/>
        <v>0.89993544222078758</v>
      </c>
      <c r="M154" s="141">
        <f t="shared" si="15"/>
        <v>1.55</v>
      </c>
      <c r="N154" s="141">
        <f t="shared" si="16"/>
        <v>51.15</v>
      </c>
      <c r="O154" s="140" t="s">
        <v>194</v>
      </c>
      <c r="P154" s="248">
        <v>1</v>
      </c>
      <c r="Q154" s="141">
        <f t="shared" si="17"/>
        <v>22.61</v>
      </c>
      <c r="R154" s="247">
        <v>23.8</v>
      </c>
      <c r="S154" s="243">
        <v>22.6</v>
      </c>
      <c r="T154">
        <v>0</v>
      </c>
    </row>
    <row r="155" spans="1:20" s="1" customFormat="1" ht="126" x14ac:dyDescent="0.25">
      <c r="A155" s="139">
        <v>138</v>
      </c>
      <c r="B155" s="185" t="s">
        <v>332</v>
      </c>
      <c r="C155" s="185" t="s">
        <v>122</v>
      </c>
      <c r="D155" s="185" t="s">
        <v>174</v>
      </c>
      <c r="E155" s="185" t="s">
        <v>174</v>
      </c>
      <c r="F155" s="248">
        <v>6204430000</v>
      </c>
      <c r="G155" s="185" t="s">
        <v>131</v>
      </c>
      <c r="H155" s="140" t="s">
        <v>92</v>
      </c>
      <c r="I155" s="185">
        <v>35</v>
      </c>
      <c r="J155" s="141">
        <f t="shared" si="12"/>
        <v>16.57</v>
      </c>
      <c r="K155" s="141">
        <f t="shared" si="13"/>
        <v>579.95000000000005</v>
      </c>
      <c r="L155" s="200">
        <f t="shared" si="14"/>
        <v>0.89981894990947497</v>
      </c>
      <c r="M155" s="141">
        <f t="shared" si="15"/>
        <v>1.66</v>
      </c>
      <c r="N155" s="141">
        <f t="shared" si="16"/>
        <v>58.1</v>
      </c>
      <c r="O155" s="140" t="s">
        <v>194</v>
      </c>
      <c r="P155" s="248">
        <v>1</v>
      </c>
      <c r="Q155" s="141">
        <f t="shared" si="17"/>
        <v>25.65</v>
      </c>
      <c r="R155" s="247">
        <v>27</v>
      </c>
      <c r="S155" s="242">
        <v>22.6</v>
      </c>
      <c r="T155">
        <v>0</v>
      </c>
    </row>
    <row r="156" spans="1:20" s="1" customFormat="1" ht="110.25" x14ac:dyDescent="0.25">
      <c r="A156" s="139">
        <v>139</v>
      </c>
      <c r="B156" s="185" t="s">
        <v>333</v>
      </c>
      <c r="C156" s="185" t="s">
        <v>122</v>
      </c>
      <c r="D156" s="185" t="s">
        <v>174</v>
      </c>
      <c r="E156" s="185" t="s">
        <v>174</v>
      </c>
      <c r="F156" s="248">
        <v>6204430000</v>
      </c>
      <c r="G156" s="185" t="s">
        <v>131</v>
      </c>
      <c r="H156" s="140" t="s">
        <v>92</v>
      </c>
      <c r="I156" s="185">
        <v>35</v>
      </c>
      <c r="J156" s="141">
        <f t="shared" si="12"/>
        <v>21.47</v>
      </c>
      <c r="K156" s="141">
        <f t="shared" si="13"/>
        <v>751.45</v>
      </c>
      <c r="L156" s="200">
        <f t="shared" si="14"/>
        <v>0.89986027014438752</v>
      </c>
      <c r="M156" s="141">
        <f t="shared" si="15"/>
        <v>2.15</v>
      </c>
      <c r="N156" s="141">
        <f t="shared" si="16"/>
        <v>75.25</v>
      </c>
      <c r="O156" s="140" t="s">
        <v>194</v>
      </c>
      <c r="P156" s="248">
        <v>1</v>
      </c>
      <c r="Q156" s="141">
        <f t="shared" si="17"/>
        <v>33.25</v>
      </c>
      <c r="R156" s="247">
        <v>35</v>
      </c>
      <c r="S156" s="243">
        <v>22.6</v>
      </c>
      <c r="T156">
        <v>0</v>
      </c>
    </row>
    <row r="157" spans="1:20" s="1" customFormat="1" ht="126" x14ac:dyDescent="0.25">
      <c r="A157" s="139">
        <v>140</v>
      </c>
      <c r="B157" s="185" t="s">
        <v>334</v>
      </c>
      <c r="C157" s="185" t="s">
        <v>122</v>
      </c>
      <c r="D157" s="185" t="s">
        <v>166</v>
      </c>
      <c r="E157" s="185" t="s">
        <v>166</v>
      </c>
      <c r="F157" s="248">
        <v>6204430000</v>
      </c>
      <c r="G157" s="185" t="s">
        <v>131</v>
      </c>
      <c r="H157" s="140" t="s">
        <v>92</v>
      </c>
      <c r="I157" s="185">
        <v>15</v>
      </c>
      <c r="J157" s="141">
        <f t="shared" si="12"/>
        <v>10.02</v>
      </c>
      <c r="K157" s="141">
        <f t="shared" si="13"/>
        <v>150.30000000000001</v>
      </c>
      <c r="L157" s="200">
        <f t="shared" si="14"/>
        <v>0.90019960079840322</v>
      </c>
      <c r="M157" s="141">
        <f t="shared" si="15"/>
        <v>1</v>
      </c>
      <c r="N157" s="141">
        <f t="shared" si="16"/>
        <v>15</v>
      </c>
      <c r="O157" s="140" t="s">
        <v>194</v>
      </c>
      <c r="P157" s="248" t="s">
        <v>108</v>
      </c>
      <c r="Q157" s="141">
        <f t="shared" si="17"/>
        <v>6.65</v>
      </c>
      <c r="R157" s="247">
        <v>7</v>
      </c>
      <c r="S157" s="242">
        <v>22.6</v>
      </c>
      <c r="T157">
        <v>0</v>
      </c>
    </row>
    <row r="158" spans="1:20" s="1" customFormat="1" ht="126" x14ac:dyDescent="0.25">
      <c r="A158" s="139">
        <v>141</v>
      </c>
      <c r="B158" s="185" t="s">
        <v>335</v>
      </c>
      <c r="C158" s="185" t="s">
        <v>122</v>
      </c>
      <c r="D158" s="185" t="s">
        <v>167</v>
      </c>
      <c r="E158" s="185" t="s">
        <v>167</v>
      </c>
      <c r="F158" s="248">
        <v>6204430000</v>
      </c>
      <c r="G158" s="185" t="s">
        <v>131</v>
      </c>
      <c r="H158" s="140" t="s">
        <v>92</v>
      </c>
      <c r="I158" s="185">
        <v>23</v>
      </c>
      <c r="J158" s="141">
        <f t="shared" si="12"/>
        <v>9.34</v>
      </c>
      <c r="K158" s="141">
        <f t="shared" si="13"/>
        <v>214.82</v>
      </c>
      <c r="L158" s="200">
        <f t="shared" si="14"/>
        <v>0.90042826552462529</v>
      </c>
      <c r="M158" s="141">
        <f t="shared" si="15"/>
        <v>0.93</v>
      </c>
      <c r="N158" s="141">
        <f t="shared" si="16"/>
        <v>21.39</v>
      </c>
      <c r="O158" s="140" t="s">
        <v>194</v>
      </c>
      <c r="P158" s="248" t="s">
        <v>108</v>
      </c>
      <c r="Q158" s="141">
        <f t="shared" si="17"/>
        <v>9.5</v>
      </c>
      <c r="R158" s="247">
        <v>10</v>
      </c>
      <c r="S158" s="243">
        <v>22.6</v>
      </c>
      <c r="T158">
        <v>0</v>
      </c>
    </row>
    <row r="159" spans="1:20" s="1" customFormat="1" ht="141.75" x14ac:dyDescent="0.25">
      <c r="A159" s="139">
        <v>142</v>
      </c>
      <c r="B159" s="185" t="s">
        <v>336</v>
      </c>
      <c r="C159" s="185" t="s">
        <v>122</v>
      </c>
      <c r="D159" s="185" t="s">
        <v>136</v>
      </c>
      <c r="E159" s="185" t="s">
        <v>136</v>
      </c>
      <c r="F159" s="248">
        <v>6204430000</v>
      </c>
      <c r="G159" s="185" t="s">
        <v>131</v>
      </c>
      <c r="H159" s="140" t="s">
        <v>92</v>
      </c>
      <c r="I159" s="185">
        <v>18</v>
      </c>
      <c r="J159" s="141">
        <f t="shared" si="12"/>
        <v>10.74</v>
      </c>
      <c r="K159" s="141">
        <f t="shared" si="13"/>
        <v>193.32</v>
      </c>
      <c r="L159" s="200">
        <f t="shared" si="14"/>
        <v>0.9003724394785847</v>
      </c>
      <c r="M159" s="141">
        <f t="shared" si="15"/>
        <v>1.07</v>
      </c>
      <c r="N159" s="141">
        <f t="shared" si="16"/>
        <v>19.260000000000002</v>
      </c>
      <c r="O159" s="140" t="s">
        <v>194</v>
      </c>
      <c r="P159" s="248" t="s">
        <v>108</v>
      </c>
      <c r="Q159" s="141">
        <f t="shared" si="17"/>
        <v>8.5500000000000007</v>
      </c>
      <c r="R159" s="247">
        <v>9</v>
      </c>
      <c r="S159" s="242">
        <v>22.6</v>
      </c>
      <c r="T159">
        <v>0</v>
      </c>
    </row>
    <row r="160" spans="1:20" s="1" customFormat="1" ht="94.5" x14ac:dyDescent="0.25">
      <c r="A160" s="139">
        <v>143</v>
      </c>
      <c r="B160" s="185" t="s">
        <v>337</v>
      </c>
      <c r="C160" s="185" t="s">
        <v>122</v>
      </c>
      <c r="D160" s="185" t="s">
        <v>141</v>
      </c>
      <c r="E160" s="185" t="s">
        <v>141</v>
      </c>
      <c r="F160" s="248">
        <v>6204430000</v>
      </c>
      <c r="G160" s="185" t="s">
        <v>131</v>
      </c>
      <c r="H160" s="140" t="s">
        <v>92</v>
      </c>
      <c r="I160" s="185">
        <v>97</v>
      </c>
      <c r="J160" s="141">
        <f t="shared" si="12"/>
        <v>6.6499999999999995</v>
      </c>
      <c r="K160" s="141">
        <f t="shared" si="13"/>
        <v>645.04999999999995</v>
      </c>
      <c r="L160" s="200">
        <f t="shared" si="14"/>
        <v>0.89924812030075185</v>
      </c>
      <c r="M160" s="141">
        <f t="shared" si="15"/>
        <v>0.67</v>
      </c>
      <c r="N160" s="141">
        <f t="shared" si="16"/>
        <v>64.989999999999995</v>
      </c>
      <c r="O160" s="140" t="s">
        <v>194</v>
      </c>
      <c r="P160" s="248">
        <v>1</v>
      </c>
      <c r="Q160" s="141">
        <f t="shared" si="17"/>
        <v>28.5</v>
      </c>
      <c r="R160" s="247">
        <v>30</v>
      </c>
      <c r="S160" s="243">
        <v>22.6</v>
      </c>
      <c r="T160">
        <v>0</v>
      </c>
    </row>
    <row r="161" spans="1:20" s="1" customFormat="1" ht="94.5" x14ac:dyDescent="0.25">
      <c r="A161" s="139">
        <v>144</v>
      </c>
      <c r="B161" s="185" t="s">
        <v>338</v>
      </c>
      <c r="C161" s="185" t="s">
        <v>122</v>
      </c>
      <c r="D161" s="185" t="s">
        <v>141</v>
      </c>
      <c r="E161" s="185" t="s">
        <v>141</v>
      </c>
      <c r="F161" s="248">
        <v>6204430000</v>
      </c>
      <c r="G161" s="185" t="s">
        <v>131</v>
      </c>
      <c r="H161" s="140" t="s">
        <v>92</v>
      </c>
      <c r="I161" s="185">
        <v>93</v>
      </c>
      <c r="J161" s="141">
        <f t="shared" si="12"/>
        <v>6.24</v>
      </c>
      <c r="K161" s="141">
        <f t="shared" si="13"/>
        <v>580.32000000000005</v>
      </c>
      <c r="L161" s="200">
        <f t="shared" si="14"/>
        <v>0.90064102564102566</v>
      </c>
      <c r="M161" s="141">
        <f t="shared" si="15"/>
        <v>0.62</v>
      </c>
      <c r="N161" s="141">
        <f t="shared" si="16"/>
        <v>57.66</v>
      </c>
      <c r="O161" s="140" t="s">
        <v>194</v>
      </c>
      <c r="P161" s="248">
        <v>1</v>
      </c>
      <c r="Q161" s="141">
        <f t="shared" si="17"/>
        <v>25.65</v>
      </c>
      <c r="R161" s="247">
        <v>27</v>
      </c>
      <c r="S161" s="242">
        <v>22.6</v>
      </c>
      <c r="T161">
        <v>0</v>
      </c>
    </row>
    <row r="162" spans="1:20" s="1" customFormat="1" ht="94.5" x14ac:dyDescent="0.25">
      <c r="A162" s="139">
        <v>145</v>
      </c>
      <c r="B162" s="185" t="s">
        <v>339</v>
      </c>
      <c r="C162" s="185" t="s">
        <v>122</v>
      </c>
      <c r="D162" s="185" t="s">
        <v>141</v>
      </c>
      <c r="E162" s="185" t="s">
        <v>141</v>
      </c>
      <c r="F162" s="248">
        <v>6204430000</v>
      </c>
      <c r="G162" s="185" t="s">
        <v>131</v>
      </c>
      <c r="H162" s="140" t="s">
        <v>92</v>
      </c>
      <c r="I162" s="185">
        <v>19</v>
      </c>
      <c r="J162" s="141">
        <f t="shared" si="12"/>
        <v>9.0399999999999991</v>
      </c>
      <c r="K162" s="141">
        <f t="shared" si="13"/>
        <v>171.76</v>
      </c>
      <c r="L162" s="200">
        <f t="shared" si="14"/>
        <v>0.90044247787610621</v>
      </c>
      <c r="M162" s="141">
        <f t="shared" si="15"/>
        <v>0.9</v>
      </c>
      <c r="N162" s="141">
        <f t="shared" si="16"/>
        <v>17.100000000000001</v>
      </c>
      <c r="O162" s="140" t="s">
        <v>194</v>
      </c>
      <c r="P162" s="248" t="s">
        <v>108</v>
      </c>
      <c r="Q162" s="141">
        <f t="shared" si="17"/>
        <v>7.6</v>
      </c>
      <c r="R162" s="247">
        <v>8</v>
      </c>
      <c r="S162" s="243">
        <v>22.6</v>
      </c>
      <c r="T162">
        <v>0</v>
      </c>
    </row>
    <row r="163" spans="1:20" s="1" customFormat="1" ht="78.75" x14ac:dyDescent="0.25">
      <c r="A163" s="139">
        <v>146</v>
      </c>
      <c r="B163" s="185" t="s">
        <v>340</v>
      </c>
      <c r="C163" s="185" t="s">
        <v>122</v>
      </c>
      <c r="D163" s="185" t="s">
        <v>140</v>
      </c>
      <c r="E163" s="185" t="s">
        <v>140</v>
      </c>
      <c r="F163" s="185">
        <v>6204440000</v>
      </c>
      <c r="G163" s="185" t="s">
        <v>132</v>
      </c>
      <c r="H163" s="140" t="s">
        <v>92</v>
      </c>
      <c r="I163" s="185">
        <v>64</v>
      </c>
      <c r="J163" s="141">
        <f t="shared" si="12"/>
        <v>10.17</v>
      </c>
      <c r="K163" s="141">
        <f t="shared" si="13"/>
        <v>650.88</v>
      </c>
      <c r="L163" s="200">
        <f t="shared" si="14"/>
        <v>0.89970501474926257</v>
      </c>
      <c r="M163" s="141">
        <f t="shared" si="15"/>
        <v>1.02</v>
      </c>
      <c r="N163" s="141">
        <f t="shared" si="16"/>
        <v>65.28</v>
      </c>
      <c r="O163" s="140" t="s">
        <v>194</v>
      </c>
      <c r="P163" s="248">
        <v>1</v>
      </c>
      <c r="Q163" s="141">
        <f t="shared" si="17"/>
        <v>23.75</v>
      </c>
      <c r="R163" s="247">
        <v>25</v>
      </c>
      <c r="S163" s="242">
        <v>27.39</v>
      </c>
      <c r="T163">
        <v>0</v>
      </c>
    </row>
    <row r="164" spans="1:20" s="1" customFormat="1" ht="94.5" x14ac:dyDescent="0.25">
      <c r="A164" s="139">
        <v>147</v>
      </c>
      <c r="B164" s="185" t="s">
        <v>341</v>
      </c>
      <c r="C164" s="185" t="s">
        <v>122</v>
      </c>
      <c r="D164" s="185" t="s">
        <v>175</v>
      </c>
      <c r="E164" s="185" t="s">
        <v>175</v>
      </c>
      <c r="F164" s="248">
        <v>6204440000</v>
      </c>
      <c r="G164" s="185" t="s">
        <v>131</v>
      </c>
      <c r="H164" s="140" t="s">
        <v>92</v>
      </c>
      <c r="I164" s="185">
        <v>30</v>
      </c>
      <c r="J164" s="141">
        <f t="shared" si="12"/>
        <v>9.19</v>
      </c>
      <c r="K164" s="141">
        <f t="shared" si="13"/>
        <v>275.7</v>
      </c>
      <c r="L164" s="200">
        <f t="shared" si="14"/>
        <v>0.89989118607181717</v>
      </c>
      <c r="M164" s="141">
        <f t="shared" si="15"/>
        <v>0.92</v>
      </c>
      <c r="N164" s="141">
        <f t="shared" si="16"/>
        <v>27.6</v>
      </c>
      <c r="O164" s="140" t="s">
        <v>194</v>
      </c>
      <c r="P164" s="248">
        <v>1</v>
      </c>
      <c r="Q164" s="141">
        <f t="shared" si="17"/>
        <v>12.07</v>
      </c>
      <c r="R164" s="247">
        <v>12.7</v>
      </c>
      <c r="S164" s="243">
        <v>22.82</v>
      </c>
      <c r="T164">
        <v>0</v>
      </c>
    </row>
    <row r="165" spans="1:20" s="1" customFormat="1" ht="94.5" x14ac:dyDescent="0.25">
      <c r="A165" s="139">
        <v>148</v>
      </c>
      <c r="B165" s="185" t="s">
        <v>342</v>
      </c>
      <c r="C165" s="185" t="s">
        <v>122</v>
      </c>
      <c r="D165" s="185" t="s">
        <v>175</v>
      </c>
      <c r="E165" s="185" t="s">
        <v>175</v>
      </c>
      <c r="F165" s="248">
        <v>6204440000</v>
      </c>
      <c r="G165" s="185" t="s">
        <v>131</v>
      </c>
      <c r="H165" s="140" t="s">
        <v>92</v>
      </c>
      <c r="I165" s="185">
        <v>30</v>
      </c>
      <c r="J165" s="141">
        <f t="shared" si="12"/>
        <v>10.84</v>
      </c>
      <c r="K165" s="141">
        <f t="shared" si="13"/>
        <v>325.2</v>
      </c>
      <c r="L165" s="200">
        <f t="shared" si="14"/>
        <v>0.90036900369003692</v>
      </c>
      <c r="M165" s="141">
        <f t="shared" si="15"/>
        <v>1.08</v>
      </c>
      <c r="N165" s="141">
        <f t="shared" si="16"/>
        <v>32.4</v>
      </c>
      <c r="O165" s="140" t="s">
        <v>194</v>
      </c>
      <c r="P165" s="248">
        <v>1</v>
      </c>
      <c r="Q165" s="141">
        <f t="shared" si="17"/>
        <v>14.25</v>
      </c>
      <c r="R165" s="247">
        <v>15</v>
      </c>
      <c r="S165" s="242">
        <v>22.82</v>
      </c>
      <c r="T165">
        <v>0</v>
      </c>
    </row>
    <row r="166" spans="1:20" s="1" customFormat="1" ht="94.5" x14ac:dyDescent="0.25">
      <c r="A166" s="139">
        <v>149</v>
      </c>
      <c r="B166" s="185" t="s">
        <v>343</v>
      </c>
      <c r="C166" s="185" t="s">
        <v>122</v>
      </c>
      <c r="D166" s="185" t="s">
        <v>138</v>
      </c>
      <c r="E166" s="185" t="s">
        <v>138</v>
      </c>
      <c r="F166" s="248">
        <v>6204440000</v>
      </c>
      <c r="G166" s="185" t="s">
        <v>131</v>
      </c>
      <c r="H166" s="140" t="s">
        <v>92</v>
      </c>
      <c r="I166" s="185">
        <v>13</v>
      </c>
      <c r="J166" s="141">
        <f t="shared" si="12"/>
        <v>16.680000000000003</v>
      </c>
      <c r="K166" s="141">
        <f t="shared" si="13"/>
        <v>216.84</v>
      </c>
      <c r="L166" s="200">
        <f t="shared" si="14"/>
        <v>0.89988009592326146</v>
      </c>
      <c r="M166" s="141">
        <f t="shared" si="15"/>
        <v>1.67</v>
      </c>
      <c r="N166" s="141">
        <f t="shared" si="16"/>
        <v>21.71</v>
      </c>
      <c r="O166" s="140" t="s">
        <v>194</v>
      </c>
      <c r="P166" s="248" t="s">
        <v>108</v>
      </c>
      <c r="Q166" s="141">
        <f t="shared" si="17"/>
        <v>9.5</v>
      </c>
      <c r="R166" s="247">
        <v>10</v>
      </c>
      <c r="S166" s="243">
        <v>22.82</v>
      </c>
      <c r="T166">
        <v>0</v>
      </c>
    </row>
    <row r="167" spans="1:20" s="1" customFormat="1" ht="110.25" x14ac:dyDescent="0.25">
      <c r="A167" s="139">
        <v>150</v>
      </c>
      <c r="B167" s="185" t="s">
        <v>344</v>
      </c>
      <c r="C167" s="185" t="s">
        <v>122</v>
      </c>
      <c r="D167" s="185" t="s">
        <v>141</v>
      </c>
      <c r="E167" s="185" t="s">
        <v>141</v>
      </c>
      <c r="F167" s="248">
        <v>6204440000</v>
      </c>
      <c r="G167" s="185" t="s">
        <v>131</v>
      </c>
      <c r="H167" s="140" t="s">
        <v>92</v>
      </c>
      <c r="I167" s="185">
        <v>8</v>
      </c>
      <c r="J167" s="141">
        <f t="shared" si="12"/>
        <v>8.129999999999999</v>
      </c>
      <c r="K167" s="141">
        <f t="shared" si="13"/>
        <v>65.040000000000006</v>
      </c>
      <c r="L167" s="200">
        <f t="shared" si="14"/>
        <v>0.90036900369003692</v>
      </c>
      <c r="M167" s="141">
        <f t="shared" si="15"/>
        <v>0.81</v>
      </c>
      <c r="N167" s="141">
        <f t="shared" si="16"/>
        <v>6.48</v>
      </c>
      <c r="O167" s="140" t="s">
        <v>194</v>
      </c>
      <c r="P167" s="248" t="s">
        <v>108</v>
      </c>
      <c r="Q167" s="141">
        <f t="shared" si="17"/>
        <v>2.85</v>
      </c>
      <c r="R167" s="247">
        <v>3</v>
      </c>
      <c r="S167" s="242">
        <v>22.82</v>
      </c>
      <c r="T167">
        <v>0</v>
      </c>
    </row>
    <row r="168" spans="1:20" s="1" customFormat="1" ht="94.5" x14ac:dyDescent="0.25">
      <c r="A168" s="139">
        <v>151</v>
      </c>
      <c r="B168" s="185" t="s">
        <v>345</v>
      </c>
      <c r="C168" s="185" t="s">
        <v>122</v>
      </c>
      <c r="D168" s="185" t="s">
        <v>175</v>
      </c>
      <c r="E168" s="185" t="s">
        <v>175</v>
      </c>
      <c r="F168" s="248">
        <v>6204440000</v>
      </c>
      <c r="G168" s="185" t="s">
        <v>131</v>
      </c>
      <c r="H168" s="140" t="s">
        <v>92</v>
      </c>
      <c r="I168" s="185">
        <v>30</v>
      </c>
      <c r="J168" s="141">
        <f t="shared" si="12"/>
        <v>9.25</v>
      </c>
      <c r="K168" s="141">
        <f t="shared" si="13"/>
        <v>277.5</v>
      </c>
      <c r="L168" s="200">
        <f t="shared" si="14"/>
        <v>0.89945945945945949</v>
      </c>
      <c r="M168" s="141">
        <f t="shared" si="15"/>
        <v>0.93</v>
      </c>
      <c r="N168" s="141">
        <f t="shared" si="16"/>
        <v>27.9</v>
      </c>
      <c r="O168" s="140" t="s">
        <v>194</v>
      </c>
      <c r="P168" s="248">
        <v>1</v>
      </c>
      <c r="Q168" s="141">
        <f t="shared" si="17"/>
        <v>12.16</v>
      </c>
      <c r="R168" s="247">
        <v>12.8</v>
      </c>
      <c r="S168" s="243">
        <v>22.82</v>
      </c>
      <c r="T168">
        <v>0</v>
      </c>
    </row>
    <row r="169" spans="1:20" s="1" customFormat="1" ht="94.5" x14ac:dyDescent="0.25">
      <c r="A169" s="139">
        <v>152</v>
      </c>
      <c r="B169" s="185" t="s">
        <v>346</v>
      </c>
      <c r="C169" s="185" t="s">
        <v>122</v>
      </c>
      <c r="D169" s="185" t="s">
        <v>176</v>
      </c>
      <c r="E169" s="185" t="s">
        <v>176</v>
      </c>
      <c r="F169" s="248">
        <v>6204440000</v>
      </c>
      <c r="G169" s="185" t="s">
        <v>131</v>
      </c>
      <c r="H169" s="140" t="s">
        <v>92</v>
      </c>
      <c r="I169" s="185">
        <v>30</v>
      </c>
      <c r="J169" s="141">
        <f t="shared" si="12"/>
        <v>11.64</v>
      </c>
      <c r="K169" s="141">
        <f t="shared" si="13"/>
        <v>349.2</v>
      </c>
      <c r="L169" s="200">
        <f t="shared" si="14"/>
        <v>0.90034364261168387</v>
      </c>
      <c r="M169" s="141">
        <f t="shared" si="15"/>
        <v>1.1599999999999999</v>
      </c>
      <c r="N169" s="141">
        <f t="shared" si="16"/>
        <v>34.799999999999997</v>
      </c>
      <c r="O169" s="140" t="s">
        <v>194</v>
      </c>
      <c r="P169" s="248">
        <v>1</v>
      </c>
      <c r="Q169" s="141">
        <f t="shared" si="17"/>
        <v>15.299999999999999</v>
      </c>
      <c r="R169" s="247">
        <v>16.100000000000001</v>
      </c>
      <c r="S169" s="242">
        <v>22.82</v>
      </c>
      <c r="T169">
        <v>0</v>
      </c>
    </row>
    <row r="170" spans="1:20" s="1" customFormat="1" ht="94.5" x14ac:dyDescent="0.25">
      <c r="A170" s="139">
        <v>153</v>
      </c>
      <c r="B170" s="185" t="s">
        <v>347</v>
      </c>
      <c r="C170" s="185" t="s">
        <v>122</v>
      </c>
      <c r="D170" s="185" t="s">
        <v>175</v>
      </c>
      <c r="E170" s="185" t="s">
        <v>175</v>
      </c>
      <c r="F170" s="248">
        <v>6204440000</v>
      </c>
      <c r="G170" s="185" t="s">
        <v>131</v>
      </c>
      <c r="H170" s="140" t="s">
        <v>92</v>
      </c>
      <c r="I170" s="185">
        <v>30</v>
      </c>
      <c r="J170" s="141">
        <f t="shared" si="12"/>
        <v>9.11</v>
      </c>
      <c r="K170" s="141">
        <f t="shared" si="13"/>
        <v>273.3</v>
      </c>
      <c r="L170" s="200">
        <f t="shared" si="14"/>
        <v>0.90010976948408339</v>
      </c>
      <c r="M170" s="141">
        <f t="shared" si="15"/>
        <v>0.91</v>
      </c>
      <c r="N170" s="141">
        <f t="shared" si="16"/>
        <v>27.3</v>
      </c>
      <c r="O170" s="140" t="s">
        <v>194</v>
      </c>
      <c r="P170" s="248">
        <v>1</v>
      </c>
      <c r="Q170" s="141">
        <f t="shared" si="17"/>
        <v>11.97</v>
      </c>
      <c r="R170" s="247">
        <v>12.6</v>
      </c>
      <c r="S170" s="243">
        <v>22.82</v>
      </c>
      <c r="T170">
        <v>0</v>
      </c>
    </row>
    <row r="171" spans="1:20" s="1" customFormat="1" ht="94.5" x14ac:dyDescent="0.25">
      <c r="A171" s="139">
        <v>154</v>
      </c>
      <c r="B171" s="185" t="s">
        <v>348</v>
      </c>
      <c r="C171" s="185" t="s">
        <v>122</v>
      </c>
      <c r="D171" s="185" t="s">
        <v>175</v>
      </c>
      <c r="E171" s="185" t="s">
        <v>175</v>
      </c>
      <c r="F171" s="248">
        <v>6204440000</v>
      </c>
      <c r="G171" s="185" t="s">
        <v>131</v>
      </c>
      <c r="H171" s="140" t="s">
        <v>92</v>
      </c>
      <c r="I171" s="185">
        <v>30</v>
      </c>
      <c r="J171" s="141">
        <f t="shared" si="12"/>
        <v>9.19</v>
      </c>
      <c r="K171" s="141">
        <f t="shared" si="13"/>
        <v>275.7</v>
      </c>
      <c r="L171" s="200">
        <f t="shared" si="14"/>
        <v>0.89989118607181717</v>
      </c>
      <c r="M171" s="141">
        <f t="shared" si="15"/>
        <v>0.92</v>
      </c>
      <c r="N171" s="141">
        <f t="shared" si="16"/>
        <v>27.6</v>
      </c>
      <c r="O171" s="140" t="s">
        <v>194</v>
      </c>
      <c r="P171" s="248">
        <v>1</v>
      </c>
      <c r="Q171" s="141">
        <f t="shared" si="17"/>
        <v>12.07</v>
      </c>
      <c r="R171" s="247">
        <v>12.7</v>
      </c>
      <c r="S171" s="242">
        <v>22.82</v>
      </c>
      <c r="T171">
        <v>0</v>
      </c>
    </row>
    <row r="172" spans="1:20" s="1" customFormat="1" ht="126" x14ac:dyDescent="0.25">
      <c r="A172" s="139">
        <v>155</v>
      </c>
      <c r="B172" s="185" t="s">
        <v>349</v>
      </c>
      <c r="C172" s="185" t="s">
        <v>122</v>
      </c>
      <c r="D172" s="185" t="s">
        <v>156</v>
      </c>
      <c r="E172" s="185" t="s">
        <v>156</v>
      </c>
      <c r="F172" s="248">
        <v>6204440000</v>
      </c>
      <c r="G172" s="185" t="s">
        <v>131</v>
      </c>
      <c r="H172" s="140" t="s">
        <v>92</v>
      </c>
      <c r="I172" s="185">
        <v>18</v>
      </c>
      <c r="J172" s="141">
        <f t="shared" si="12"/>
        <v>6.0299999999999994</v>
      </c>
      <c r="K172" s="141">
        <f t="shared" si="13"/>
        <v>108.54</v>
      </c>
      <c r="L172" s="200">
        <f t="shared" si="14"/>
        <v>0.90049751243781095</v>
      </c>
      <c r="M172" s="141">
        <f t="shared" si="15"/>
        <v>0.6</v>
      </c>
      <c r="N172" s="141">
        <f t="shared" si="16"/>
        <v>10.8</v>
      </c>
      <c r="O172" s="140" t="s">
        <v>194</v>
      </c>
      <c r="P172" s="248" t="s">
        <v>108</v>
      </c>
      <c r="Q172" s="141">
        <f t="shared" si="17"/>
        <v>4.75</v>
      </c>
      <c r="R172" s="247">
        <v>5</v>
      </c>
      <c r="S172" s="243">
        <v>22.82</v>
      </c>
      <c r="T172">
        <v>0</v>
      </c>
    </row>
    <row r="173" spans="1:20" s="1" customFormat="1" ht="94.5" x14ac:dyDescent="0.25">
      <c r="A173" s="139">
        <v>156</v>
      </c>
      <c r="B173" s="185" t="s">
        <v>350</v>
      </c>
      <c r="C173" s="185" t="s">
        <v>122</v>
      </c>
      <c r="D173" s="185" t="s">
        <v>156</v>
      </c>
      <c r="E173" s="185" t="s">
        <v>156</v>
      </c>
      <c r="F173" s="185">
        <v>6204520000</v>
      </c>
      <c r="G173" s="185" t="s">
        <v>131</v>
      </c>
      <c r="H173" s="140" t="s">
        <v>92</v>
      </c>
      <c r="I173" s="185">
        <v>2</v>
      </c>
      <c r="J173" s="141">
        <f t="shared" si="12"/>
        <v>9.0399999999999991</v>
      </c>
      <c r="K173" s="141">
        <f t="shared" si="13"/>
        <v>18.079999999999998</v>
      </c>
      <c r="L173" s="200">
        <f t="shared" si="14"/>
        <v>0.90044247787610621</v>
      </c>
      <c r="M173" s="141">
        <f t="shared" si="15"/>
        <v>0.9</v>
      </c>
      <c r="N173" s="141">
        <f t="shared" si="16"/>
        <v>1.8</v>
      </c>
      <c r="O173" s="140" t="s">
        <v>194</v>
      </c>
      <c r="P173" s="248" t="s">
        <v>108</v>
      </c>
      <c r="Q173" s="141">
        <f t="shared" si="17"/>
        <v>0.95</v>
      </c>
      <c r="R173" s="247">
        <v>1</v>
      </c>
      <c r="S173" s="242">
        <v>19.02</v>
      </c>
      <c r="T173">
        <v>0</v>
      </c>
    </row>
    <row r="174" spans="1:20" s="1" customFormat="1" ht="63" x14ac:dyDescent="0.25">
      <c r="A174" s="139">
        <v>157</v>
      </c>
      <c r="B174" s="185" t="s">
        <v>351</v>
      </c>
      <c r="C174" s="185" t="s">
        <v>122</v>
      </c>
      <c r="D174" s="185" t="s">
        <v>150</v>
      </c>
      <c r="E174" s="185" t="s">
        <v>150</v>
      </c>
      <c r="F174" s="185">
        <v>6204520000</v>
      </c>
      <c r="G174" s="185" t="s">
        <v>132</v>
      </c>
      <c r="H174" s="140" t="s">
        <v>92</v>
      </c>
      <c r="I174" s="185">
        <v>1</v>
      </c>
      <c r="J174" s="141">
        <f t="shared" si="12"/>
        <v>11.53</v>
      </c>
      <c r="K174" s="141">
        <f t="shared" si="13"/>
        <v>11.53</v>
      </c>
      <c r="L174" s="200">
        <f t="shared" si="14"/>
        <v>0.90026019080659148</v>
      </c>
      <c r="M174" s="141">
        <f t="shared" si="15"/>
        <v>1.1499999999999999</v>
      </c>
      <c r="N174" s="141">
        <f t="shared" si="16"/>
        <v>1.1499999999999999</v>
      </c>
      <c r="O174" s="140" t="s">
        <v>194</v>
      </c>
      <c r="P174" s="248" t="s">
        <v>108</v>
      </c>
      <c r="Q174" s="141">
        <f t="shared" si="17"/>
        <v>0.48</v>
      </c>
      <c r="R174" s="247">
        <v>0.5</v>
      </c>
      <c r="S174" s="243">
        <v>24.02</v>
      </c>
      <c r="T174">
        <v>0</v>
      </c>
    </row>
    <row r="175" spans="1:20" s="1" customFormat="1" ht="78.75" x14ac:dyDescent="0.25">
      <c r="A175" s="139">
        <v>158</v>
      </c>
      <c r="B175" s="185" t="s">
        <v>352</v>
      </c>
      <c r="C175" s="185" t="s">
        <v>122</v>
      </c>
      <c r="D175" s="185" t="s">
        <v>177</v>
      </c>
      <c r="E175" s="185" t="s">
        <v>177</v>
      </c>
      <c r="F175" s="185">
        <v>6204530000</v>
      </c>
      <c r="G175" s="185" t="s">
        <v>132</v>
      </c>
      <c r="H175" s="140" t="s">
        <v>92</v>
      </c>
      <c r="I175" s="185">
        <v>6</v>
      </c>
      <c r="J175" s="141">
        <f t="shared" si="12"/>
        <v>16.16</v>
      </c>
      <c r="K175" s="141">
        <f t="shared" si="13"/>
        <v>96.96</v>
      </c>
      <c r="L175" s="200">
        <f t="shared" si="14"/>
        <v>0.89975247524752477</v>
      </c>
      <c r="M175" s="141">
        <f t="shared" si="15"/>
        <v>1.62</v>
      </c>
      <c r="N175" s="141">
        <f t="shared" si="16"/>
        <v>9.7200000000000006</v>
      </c>
      <c r="O175" s="140" t="s">
        <v>194</v>
      </c>
      <c r="P175" s="248" t="s">
        <v>108</v>
      </c>
      <c r="Q175" s="141">
        <f t="shared" si="17"/>
        <v>2.85</v>
      </c>
      <c r="R175" s="247">
        <v>3</v>
      </c>
      <c r="S175" s="242">
        <v>34.020000000000003</v>
      </c>
      <c r="T175">
        <v>0</v>
      </c>
    </row>
    <row r="176" spans="1:20" s="1" customFormat="1" ht="126" x14ac:dyDescent="0.25">
      <c r="A176" s="139">
        <v>159</v>
      </c>
      <c r="B176" s="185" t="s">
        <v>353</v>
      </c>
      <c r="C176" s="185" t="s">
        <v>122</v>
      </c>
      <c r="D176" s="185" t="s">
        <v>157</v>
      </c>
      <c r="E176" s="185" t="s">
        <v>157</v>
      </c>
      <c r="F176" s="185">
        <v>6204530000</v>
      </c>
      <c r="G176" s="185" t="s">
        <v>132</v>
      </c>
      <c r="H176" s="140" t="s">
        <v>92</v>
      </c>
      <c r="I176" s="185">
        <v>5</v>
      </c>
      <c r="J176" s="141">
        <f t="shared" si="12"/>
        <v>12.93</v>
      </c>
      <c r="K176" s="141">
        <f t="shared" si="13"/>
        <v>64.650000000000006</v>
      </c>
      <c r="L176" s="200">
        <f t="shared" si="14"/>
        <v>0.90023201856148494</v>
      </c>
      <c r="M176" s="141">
        <f t="shared" si="15"/>
        <v>1.29</v>
      </c>
      <c r="N176" s="141">
        <f t="shared" si="16"/>
        <v>6.45</v>
      </c>
      <c r="O176" s="140" t="s">
        <v>194</v>
      </c>
      <c r="P176" s="248" t="s">
        <v>108</v>
      </c>
      <c r="Q176" s="141">
        <f t="shared" si="17"/>
        <v>1.9</v>
      </c>
      <c r="R176" s="247">
        <v>2</v>
      </c>
      <c r="S176" s="243">
        <v>34.020000000000003</v>
      </c>
      <c r="T176">
        <v>0</v>
      </c>
    </row>
    <row r="177" spans="1:20" s="1" customFormat="1" ht="94.5" x14ac:dyDescent="0.25">
      <c r="A177" s="139">
        <v>160</v>
      </c>
      <c r="B177" s="185" t="s">
        <v>354</v>
      </c>
      <c r="C177" s="185" t="s">
        <v>122</v>
      </c>
      <c r="D177" s="185" t="s">
        <v>178</v>
      </c>
      <c r="E177" s="185" t="s">
        <v>178</v>
      </c>
      <c r="F177" s="248">
        <v>6204530000</v>
      </c>
      <c r="G177" s="185" t="s">
        <v>131</v>
      </c>
      <c r="H177" s="140" t="s">
        <v>92</v>
      </c>
      <c r="I177" s="185">
        <v>28</v>
      </c>
      <c r="J177" s="141">
        <f t="shared" si="12"/>
        <v>8.83</v>
      </c>
      <c r="K177" s="141">
        <f t="shared" si="13"/>
        <v>247.24</v>
      </c>
      <c r="L177" s="200">
        <f t="shared" si="14"/>
        <v>0.90033975084937712</v>
      </c>
      <c r="M177" s="141">
        <f t="shared" si="15"/>
        <v>0.88</v>
      </c>
      <c r="N177" s="141">
        <f t="shared" si="16"/>
        <v>24.64</v>
      </c>
      <c r="O177" s="140" t="s">
        <v>194</v>
      </c>
      <c r="P177" s="248" t="s">
        <v>108</v>
      </c>
      <c r="Q177" s="141">
        <f t="shared" si="17"/>
        <v>9.5</v>
      </c>
      <c r="R177" s="247">
        <v>10</v>
      </c>
      <c r="S177" s="242">
        <v>26.02</v>
      </c>
      <c r="T177">
        <v>0</v>
      </c>
    </row>
    <row r="178" spans="1:20" s="1" customFormat="1" ht="94.5" x14ac:dyDescent="0.25">
      <c r="A178" s="139">
        <v>161</v>
      </c>
      <c r="B178" s="185" t="s">
        <v>355</v>
      </c>
      <c r="C178" s="185" t="s">
        <v>122</v>
      </c>
      <c r="D178" s="185" t="s">
        <v>178</v>
      </c>
      <c r="E178" s="185" t="s">
        <v>178</v>
      </c>
      <c r="F178" s="248">
        <v>6204530000</v>
      </c>
      <c r="G178" s="185" t="s">
        <v>131</v>
      </c>
      <c r="H178" s="140" t="s">
        <v>92</v>
      </c>
      <c r="I178" s="185">
        <v>10</v>
      </c>
      <c r="J178" s="141">
        <f t="shared" si="12"/>
        <v>9.89</v>
      </c>
      <c r="K178" s="141">
        <f t="shared" si="13"/>
        <v>98.9</v>
      </c>
      <c r="L178" s="200">
        <f t="shared" si="14"/>
        <v>0.8998988877654196</v>
      </c>
      <c r="M178" s="141">
        <f t="shared" si="15"/>
        <v>0.99</v>
      </c>
      <c r="N178" s="141">
        <f t="shared" si="16"/>
        <v>9.9</v>
      </c>
      <c r="O178" s="140" t="s">
        <v>194</v>
      </c>
      <c r="P178" s="248" t="s">
        <v>108</v>
      </c>
      <c r="Q178" s="141">
        <f t="shared" si="17"/>
        <v>3.8</v>
      </c>
      <c r="R178" s="247">
        <v>4</v>
      </c>
      <c r="S178" s="243">
        <v>26.02</v>
      </c>
      <c r="T178">
        <v>0</v>
      </c>
    </row>
    <row r="179" spans="1:20" s="1" customFormat="1" ht="94.5" x14ac:dyDescent="0.25">
      <c r="A179" s="139">
        <v>162</v>
      </c>
      <c r="B179" s="185" t="s">
        <v>356</v>
      </c>
      <c r="C179" s="185" t="s">
        <v>122</v>
      </c>
      <c r="D179" s="185" t="s">
        <v>178</v>
      </c>
      <c r="E179" s="185" t="s">
        <v>178</v>
      </c>
      <c r="F179" s="248">
        <v>6204530000</v>
      </c>
      <c r="G179" s="185" t="s">
        <v>131</v>
      </c>
      <c r="H179" s="140" t="s">
        <v>92</v>
      </c>
      <c r="I179" s="185">
        <v>26</v>
      </c>
      <c r="J179" s="141">
        <f t="shared" si="12"/>
        <v>9.0399999999999991</v>
      </c>
      <c r="K179" s="141">
        <f t="shared" si="13"/>
        <v>235.04</v>
      </c>
      <c r="L179" s="200">
        <f t="shared" si="14"/>
        <v>0.90044247787610621</v>
      </c>
      <c r="M179" s="141">
        <f t="shared" si="15"/>
        <v>0.9</v>
      </c>
      <c r="N179" s="141">
        <f t="shared" si="16"/>
        <v>23.4</v>
      </c>
      <c r="O179" s="140" t="s">
        <v>194</v>
      </c>
      <c r="P179" s="248" t="s">
        <v>108</v>
      </c>
      <c r="Q179" s="141">
        <f t="shared" si="17"/>
        <v>9.0299999999999994</v>
      </c>
      <c r="R179" s="247">
        <v>9.5</v>
      </c>
      <c r="S179" s="242">
        <v>26.02</v>
      </c>
      <c r="T179">
        <v>0</v>
      </c>
    </row>
    <row r="180" spans="1:20" s="1" customFormat="1" ht="110.25" x14ac:dyDescent="0.25">
      <c r="A180" s="139">
        <v>163</v>
      </c>
      <c r="B180" s="185" t="s">
        <v>357</v>
      </c>
      <c r="C180" s="185" t="s">
        <v>122</v>
      </c>
      <c r="D180" s="185" t="s">
        <v>178</v>
      </c>
      <c r="E180" s="185" t="s">
        <v>178</v>
      </c>
      <c r="F180" s="248">
        <v>6204530000</v>
      </c>
      <c r="G180" s="185" t="s">
        <v>131</v>
      </c>
      <c r="H180" s="140" t="s">
        <v>92</v>
      </c>
      <c r="I180" s="185">
        <v>33</v>
      </c>
      <c r="J180" s="141">
        <f t="shared" si="12"/>
        <v>8.24</v>
      </c>
      <c r="K180" s="141">
        <f t="shared" si="13"/>
        <v>271.92</v>
      </c>
      <c r="L180" s="200">
        <f t="shared" si="14"/>
        <v>0.90048543689320393</v>
      </c>
      <c r="M180" s="141">
        <f t="shared" si="15"/>
        <v>0.82</v>
      </c>
      <c r="N180" s="141">
        <f t="shared" si="16"/>
        <v>27.06</v>
      </c>
      <c r="O180" s="140" t="s">
        <v>194</v>
      </c>
      <c r="P180" s="248">
        <v>1</v>
      </c>
      <c r="Q180" s="141">
        <f t="shared" si="17"/>
        <v>10.45</v>
      </c>
      <c r="R180" s="247">
        <v>11</v>
      </c>
      <c r="S180" s="243">
        <v>26.02</v>
      </c>
      <c r="T180">
        <v>0</v>
      </c>
    </row>
    <row r="181" spans="1:20" s="1" customFormat="1" ht="110.25" x14ac:dyDescent="0.25">
      <c r="A181" s="139">
        <v>164</v>
      </c>
      <c r="B181" s="185" t="s">
        <v>358</v>
      </c>
      <c r="C181" s="185" t="s">
        <v>122</v>
      </c>
      <c r="D181" s="185" t="s">
        <v>138</v>
      </c>
      <c r="E181" s="185" t="s">
        <v>138</v>
      </c>
      <c r="F181" s="185">
        <v>6204623900</v>
      </c>
      <c r="G181" s="185" t="s">
        <v>131</v>
      </c>
      <c r="H181" s="140" t="s">
        <v>92</v>
      </c>
      <c r="I181" s="185">
        <v>3</v>
      </c>
      <c r="J181" s="141">
        <f t="shared" si="12"/>
        <v>9.07</v>
      </c>
      <c r="K181" s="141">
        <f t="shared" si="13"/>
        <v>27.21</v>
      </c>
      <c r="L181" s="200">
        <f t="shared" si="14"/>
        <v>0.89966923925027564</v>
      </c>
      <c r="M181" s="141">
        <f t="shared" si="15"/>
        <v>0.91</v>
      </c>
      <c r="N181" s="141">
        <f t="shared" si="16"/>
        <v>2.73</v>
      </c>
      <c r="O181" s="140" t="s">
        <v>194</v>
      </c>
      <c r="P181" s="248" t="s">
        <v>108</v>
      </c>
      <c r="Q181" s="141">
        <f t="shared" si="17"/>
        <v>1.43</v>
      </c>
      <c r="R181" s="247">
        <v>1.5</v>
      </c>
      <c r="S181" s="242">
        <v>19.02</v>
      </c>
      <c r="T181">
        <v>0</v>
      </c>
    </row>
    <row r="182" spans="1:20" s="1" customFormat="1" ht="78.75" x14ac:dyDescent="0.25">
      <c r="A182" s="139">
        <v>165</v>
      </c>
      <c r="B182" s="185" t="s">
        <v>359</v>
      </c>
      <c r="C182" s="185" t="s">
        <v>122</v>
      </c>
      <c r="D182" s="185" t="s">
        <v>177</v>
      </c>
      <c r="E182" s="185" t="s">
        <v>177</v>
      </c>
      <c r="F182" s="185">
        <v>6204623900</v>
      </c>
      <c r="G182" s="185" t="s">
        <v>132</v>
      </c>
      <c r="H182" s="140" t="s">
        <v>92</v>
      </c>
      <c r="I182" s="185">
        <v>8</v>
      </c>
      <c r="J182" s="141">
        <f t="shared" si="12"/>
        <v>10.07</v>
      </c>
      <c r="K182" s="141">
        <f t="shared" si="13"/>
        <v>80.56</v>
      </c>
      <c r="L182" s="200">
        <f t="shared" si="14"/>
        <v>0.89970208540218466</v>
      </c>
      <c r="M182" s="141">
        <f t="shared" si="15"/>
        <v>1.01</v>
      </c>
      <c r="N182" s="141">
        <f t="shared" si="16"/>
        <v>8.08</v>
      </c>
      <c r="O182" s="140" t="s">
        <v>194</v>
      </c>
      <c r="P182" s="248" t="s">
        <v>108</v>
      </c>
      <c r="Q182" s="141">
        <f t="shared" si="17"/>
        <v>3.8</v>
      </c>
      <c r="R182" s="247">
        <v>4</v>
      </c>
      <c r="S182" s="243">
        <v>21.18</v>
      </c>
      <c r="T182">
        <v>0</v>
      </c>
    </row>
    <row r="183" spans="1:20" s="1" customFormat="1" ht="110.25" x14ac:dyDescent="0.25">
      <c r="A183" s="139">
        <v>166</v>
      </c>
      <c r="B183" s="185" t="s">
        <v>360</v>
      </c>
      <c r="C183" s="185" t="s">
        <v>122</v>
      </c>
      <c r="D183" s="185" t="s">
        <v>158</v>
      </c>
      <c r="E183" s="185" t="s">
        <v>158</v>
      </c>
      <c r="F183" s="185">
        <v>6204623900</v>
      </c>
      <c r="G183" s="185" t="s">
        <v>132</v>
      </c>
      <c r="H183" s="140" t="s">
        <v>92</v>
      </c>
      <c r="I183" s="185">
        <v>60</v>
      </c>
      <c r="J183" s="141">
        <f t="shared" si="12"/>
        <v>8.09</v>
      </c>
      <c r="K183" s="141">
        <f t="shared" si="13"/>
        <v>485.4</v>
      </c>
      <c r="L183" s="200">
        <f t="shared" si="14"/>
        <v>0.89987639060568603</v>
      </c>
      <c r="M183" s="141">
        <f t="shared" si="15"/>
        <v>0.81</v>
      </c>
      <c r="N183" s="141">
        <f t="shared" si="16"/>
        <v>48.6</v>
      </c>
      <c r="O183" s="140" t="s">
        <v>194</v>
      </c>
      <c r="P183" s="248">
        <v>1</v>
      </c>
      <c r="Q183" s="141">
        <f t="shared" si="17"/>
        <v>22.900000000000002</v>
      </c>
      <c r="R183" s="247">
        <v>24.1</v>
      </c>
      <c r="S183" s="242">
        <v>21.18</v>
      </c>
      <c r="T183">
        <v>0</v>
      </c>
    </row>
    <row r="184" spans="1:20" s="1" customFormat="1" ht="110.25" x14ac:dyDescent="0.25">
      <c r="A184" s="139">
        <v>167</v>
      </c>
      <c r="B184" s="185" t="s">
        <v>361</v>
      </c>
      <c r="C184" s="185" t="s">
        <v>122</v>
      </c>
      <c r="D184" s="185" t="s">
        <v>140</v>
      </c>
      <c r="E184" s="185" t="s">
        <v>140</v>
      </c>
      <c r="F184" s="185">
        <v>6204623900</v>
      </c>
      <c r="G184" s="185" t="s">
        <v>132</v>
      </c>
      <c r="H184" s="140" t="s">
        <v>92</v>
      </c>
      <c r="I184" s="185">
        <v>60</v>
      </c>
      <c r="J184" s="141">
        <f t="shared" si="12"/>
        <v>5.97</v>
      </c>
      <c r="K184" s="141">
        <f t="shared" si="13"/>
        <v>358.2</v>
      </c>
      <c r="L184" s="200">
        <f t="shared" si="14"/>
        <v>0.89949748743718594</v>
      </c>
      <c r="M184" s="141">
        <f t="shared" si="15"/>
        <v>0.6</v>
      </c>
      <c r="N184" s="141">
        <f t="shared" si="16"/>
        <v>36</v>
      </c>
      <c r="O184" s="140" t="s">
        <v>194</v>
      </c>
      <c r="P184" s="248">
        <v>1</v>
      </c>
      <c r="Q184" s="141">
        <f t="shared" si="17"/>
        <v>16.91</v>
      </c>
      <c r="R184" s="247">
        <v>17.8</v>
      </c>
      <c r="S184" s="243">
        <v>21.18</v>
      </c>
      <c r="T184">
        <v>0</v>
      </c>
    </row>
    <row r="185" spans="1:20" s="1" customFormat="1" ht="110.25" x14ac:dyDescent="0.25">
      <c r="A185" s="139">
        <v>168</v>
      </c>
      <c r="B185" s="185" t="s">
        <v>362</v>
      </c>
      <c r="C185" s="185" t="s">
        <v>122</v>
      </c>
      <c r="D185" s="185" t="s">
        <v>158</v>
      </c>
      <c r="E185" s="185" t="s">
        <v>158</v>
      </c>
      <c r="F185" s="185">
        <v>6204623900</v>
      </c>
      <c r="G185" s="185" t="s">
        <v>132</v>
      </c>
      <c r="H185" s="140" t="s">
        <v>92</v>
      </c>
      <c r="I185" s="185">
        <v>75</v>
      </c>
      <c r="J185" s="141">
        <f t="shared" si="12"/>
        <v>8.89</v>
      </c>
      <c r="K185" s="141">
        <f t="shared" si="13"/>
        <v>666.75</v>
      </c>
      <c r="L185" s="200">
        <f t="shared" si="14"/>
        <v>0.89988751406074241</v>
      </c>
      <c r="M185" s="141">
        <f t="shared" si="15"/>
        <v>0.89</v>
      </c>
      <c r="N185" s="141">
        <f t="shared" si="16"/>
        <v>66.75</v>
      </c>
      <c r="O185" s="140" t="s">
        <v>194</v>
      </c>
      <c r="P185" s="248">
        <v>1</v>
      </c>
      <c r="Q185" s="141">
        <f t="shared" si="17"/>
        <v>31.450000000000003</v>
      </c>
      <c r="R185" s="247">
        <v>33.1</v>
      </c>
      <c r="S185" s="242">
        <v>21.18</v>
      </c>
      <c r="T185">
        <v>0</v>
      </c>
    </row>
    <row r="186" spans="1:20" s="1" customFormat="1" ht="78.75" x14ac:dyDescent="0.25">
      <c r="A186" s="139">
        <v>169</v>
      </c>
      <c r="B186" s="185" t="s">
        <v>363</v>
      </c>
      <c r="C186" s="185" t="s">
        <v>122</v>
      </c>
      <c r="D186" s="185" t="s">
        <v>158</v>
      </c>
      <c r="E186" s="185" t="s">
        <v>158</v>
      </c>
      <c r="F186" s="185">
        <v>6204623900</v>
      </c>
      <c r="G186" s="185" t="s">
        <v>132</v>
      </c>
      <c r="H186" s="140" t="s">
        <v>92</v>
      </c>
      <c r="I186" s="185">
        <v>6</v>
      </c>
      <c r="J186" s="141">
        <f t="shared" si="12"/>
        <v>6.71</v>
      </c>
      <c r="K186" s="141">
        <f t="shared" si="13"/>
        <v>40.26</v>
      </c>
      <c r="L186" s="200">
        <f t="shared" si="14"/>
        <v>0.90014903129657231</v>
      </c>
      <c r="M186" s="141">
        <f t="shared" si="15"/>
        <v>0.67</v>
      </c>
      <c r="N186" s="141">
        <f t="shared" si="16"/>
        <v>4.0199999999999996</v>
      </c>
      <c r="O186" s="140" t="s">
        <v>194</v>
      </c>
      <c r="P186" s="248" t="s">
        <v>108</v>
      </c>
      <c r="Q186" s="141">
        <f t="shared" si="17"/>
        <v>1.9</v>
      </c>
      <c r="R186" s="247">
        <v>2</v>
      </c>
      <c r="S186" s="243">
        <v>21.18</v>
      </c>
      <c r="T186">
        <v>0</v>
      </c>
    </row>
    <row r="187" spans="1:20" s="1" customFormat="1" ht="110.25" x14ac:dyDescent="0.25">
      <c r="A187" s="139">
        <v>170</v>
      </c>
      <c r="B187" s="185" t="s">
        <v>364</v>
      </c>
      <c r="C187" s="185" t="s">
        <v>122</v>
      </c>
      <c r="D187" s="185" t="s">
        <v>158</v>
      </c>
      <c r="E187" s="185" t="s">
        <v>158</v>
      </c>
      <c r="F187" s="248">
        <v>6204623900</v>
      </c>
      <c r="G187" s="185" t="s">
        <v>132</v>
      </c>
      <c r="H187" s="140" t="s">
        <v>92</v>
      </c>
      <c r="I187" s="185">
        <v>110</v>
      </c>
      <c r="J187" s="141">
        <f t="shared" si="12"/>
        <v>7.27</v>
      </c>
      <c r="K187" s="141">
        <f t="shared" si="13"/>
        <v>799.7</v>
      </c>
      <c r="L187" s="200">
        <f t="shared" si="14"/>
        <v>0.89958734525447048</v>
      </c>
      <c r="M187" s="141">
        <f t="shared" si="15"/>
        <v>0.73</v>
      </c>
      <c r="N187" s="141">
        <f t="shared" si="16"/>
        <v>80.3</v>
      </c>
      <c r="O187" s="140" t="s">
        <v>194</v>
      </c>
      <c r="P187" s="248">
        <v>1</v>
      </c>
      <c r="Q187" s="141">
        <f t="shared" si="17"/>
        <v>37.72</v>
      </c>
      <c r="R187" s="247">
        <v>39.700000000000003</v>
      </c>
      <c r="S187" s="242">
        <v>21.18</v>
      </c>
      <c r="T187">
        <v>0</v>
      </c>
    </row>
    <row r="188" spans="1:20" s="1" customFormat="1" ht="110.25" x14ac:dyDescent="0.25">
      <c r="A188" s="139">
        <v>171</v>
      </c>
      <c r="B188" s="185" t="s">
        <v>365</v>
      </c>
      <c r="C188" s="185" t="s">
        <v>122</v>
      </c>
      <c r="D188" s="185" t="s">
        <v>179</v>
      </c>
      <c r="E188" s="185" t="s">
        <v>179</v>
      </c>
      <c r="F188" s="248">
        <v>6204623900</v>
      </c>
      <c r="G188" s="185" t="s">
        <v>132</v>
      </c>
      <c r="H188" s="140" t="s">
        <v>92</v>
      </c>
      <c r="I188" s="185">
        <v>50</v>
      </c>
      <c r="J188" s="141">
        <f t="shared" si="12"/>
        <v>8.18</v>
      </c>
      <c r="K188" s="141">
        <f t="shared" si="13"/>
        <v>409</v>
      </c>
      <c r="L188" s="200">
        <f t="shared" si="14"/>
        <v>0.89975550122249393</v>
      </c>
      <c r="M188" s="141">
        <f t="shared" si="15"/>
        <v>0.82</v>
      </c>
      <c r="N188" s="141">
        <f t="shared" si="16"/>
        <v>41</v>
      </c>
      <c r="O188" s="140" t="s">
        <v>194</v>
      </c>
      <c r="P188" s="248" t="s">
        <v>108</v>
      </c>
      <c r="Q188" s="141">
        <f t="shared" si="17"/>
        <v>19.290000000000003</v>
      </c>
      <c r="R188" s="247">
        <v>20.3</v>
      </c>
      <c r="S188" s="243">
        <v>21.18</v>
      </c>
      <c r="T188">
        <v>0</v>
      </c>
    </row>
    <row r="189" spans="1:20" s="1" customFormat="1" ht="110.25" x14ac:dyDescent="0.25">
      <c r="A189" s="139">
        <v>172</v>
      </c>
      <c r="B189" s="185" t="s">
        <v>366</v>
      </c>
      <c r="C189" s="185" t="s">
        <v>122</v>
      </c>
      <c r="D189" s="185" t="s">
        <v>179</v>
      </c>
      <c r="E189" s="185" t="s">
        <v>179</v>
      </c>
      <c r="F189" s="248">
        <v>6204623900</v>
      </c>
      <c r="G189" s="185" t="s">
        <v>132</v>
      </c>
      <c r="H189" s="140" t="s">
        <v>92</v>
      </c>
      <c r="I189" s="185">
        <v>223</v>
      </c>
      <c r="J189" s="141">
        <f t="shared" si="12"/>
        <v>7.5299999999999994</v>
      </c>
      <c r="K189" s="141">
        <f t="shared" si="13"/>
        <v>1679.19</v>
      </c>
      <c r="L189" s="200">
        <f t="shared" si="14"/>
        <v>0.90039840637450197</v>
      </c>
      <c r="M189" s="141">
        <f t="shared" si="15"/>
        <v>0.75</v>
      </c>
      <c r="N189" s="141">
        <f t="shared" si="16"/>
        <v>167.25</v>
      </c>
      <c r="O189" s="140" t="s">
        <v>194</v>
      </c>
      <c r="P189" s="248">
        <v>1</v>
      </c>
      <c r="Q189" s="141">
        <f t="shared" si="17"/>
        <v>79.23</v>
      </c>
      <c r="R189" s="247">
        <v>83.4</v>
      </c>
      <c r="S189" s="242">
        <v>21.18</v>
      </c>
      <c r="T189">
        <v>0</v>
      </c>
    </row>
    <row r="190" spans="1:20" s="1" customFormat="1" ht="94.5" x14ac:dyDescent="0.25">
      <c r="A190" s="139">
        <v>173</v>
      </c>
      <c r="B190" s="185" t="s">
        <v>367</v>
      </c>
      <c r="C190" s="185" t="s">
        <v>122</v>
      </c>
      <c r="D190" s="185" t="s">
        <v>180</v>
      </c>
      <c r="E190" s="185" t="s">
        <v>180</v>
      </c>
      <c r="F190" s="248">
        <v>6204625900</v>
      </c>
      <c r="G190" s="185" t="s">
        <v>131</v>
      </c>
      <c r="H190" s="140" t="s">
        <v>92</v>
      </c>
      <c r="I190" s="185">
        <v>54</v>
      </c>
      <c r="J190" s="141">
        <f t="shared" si="12"/>
        <v>11.72</v>
      </c>
      <c r="K190" s="141">
        <f t="shared" si="13"/>
        <v>632.88</v>
      </c>
      <c r="L190" s="200">
        <f t="shared" si="14"/>
        <v>0.90017064846416384</v>
      </c>
      <c r="M190" s="141">
        <f t="shared" si="15"/>
        <v>1.17</v>
      </c>
      <c r="N190" s="141">
        <f t="shared" si="16"/>
        <v>63.18</v>
      </c>
      <c r="O190" s="140" t="s">
        <v>194</v>
      </c>
      <c r="P190" s="248">
        <v>1</v>
      </c>
      <c r="Q190" s="141">
        <f t="shared" si="17"/>
        <v>33.25</v>
      </c>
      <c r="R190" s="247">
        <v>35</v>
      </c>
      <c r="S190" s="243">
        <v>19.02</v>
      </c>
      <c r="T190">
        <v>0</v>
      </c>
    </row>
    <row r="191" spans="1:20" s="1" customFormat="1" ht="94.5" x14ac:dyDescent="0.25">
      <c r="A191" s="139">
        <v>174</v>
      </c>
      <c r="B191" s="185" t="s">
        <v>368</v>
      </c>
      <c r="C191" s="185" t="s">
        <v>122</v>
      </c>
      <c r="D191" s="185" t="s">
        <v>181</v>
      </c>
      <c r="E191" s="185" t="s">
        <v>181</v>
      </c>
      <c r="F191" s="248">
        <v>6204625900</v>
      </c>
      <c r="G191" s="185" t="s">
        <v>131</v>
      </c>
      <c r="H191" s="140" t="s">
        <v>92</v>
      </c>
      <c r="I191" s="185">
        <v>50</v>
      </c>
      <c r="J191" s="141">
        <f t="shared" si="12"/>
        <v>11.57</v>
      </c>
      <c r="K191" s="141">
        <f t="shared" si="13"/>
        <v>578.5</v>
      </c>
      <c r="L191" s="200">
        <f t="shared" si="14"/>
        <v>0.89974070872947276</v>
      </c>
      <c r="M191" s="141">
        <f t="shared" si="15"/>
        <v>1.1599999999999999</v>
      </c>
      <c r="N191" s="141">
        <f t="shared" si="16"/>
        <v>58</v>
      </c>
      <c r="O191" s="140" t="s">
        <v>194</v>
      </c>
      <c r="P191" s="248">
        <v>1</v>
      </c>
      <c r="Q191" s="141">
        <f t="shared" si="17"/>
        <v>30.4</v>
      </c>
      <c r="R191" s="247">
        <v>32</v>
      </c>
      <c r="S191" s="242">
        <v>19.02</v>
      </c>
      <c r="T191">
        <v>0</v>
      </c>
    </row>
    <row r="192" spans="1:20" s="1" customFormat="1" ht="110.25" x14ac:dyDescent="0.25">
      <c r="A192" s="139">
        <v>175</v>
      </c>
      <c r="B192" s="185" t="s">
        <v>369</v>
      </c>
      <c r="C192" s="185" t="s">
        <v>122</v>
      </c>
      <c r="D192" s="185" t="s">
        <v>182</v>
      </c>
      <c r="E192" s="185" t="s">
        <v>182</v>
      </c>
      <c r="F192" s="248">
        <v>6204631800</v>
      </c>
      <c r="G192" s="185" t="s">
        <v>131</v>
      </c>
      <c r="H192" s="140" t="s">
        <v>92</v>
      </c>
      <c r="I192" s="185">
        <v>9</v>
      </c>
      <c r="J192" s="141">
        <f t="shared" si="12"/>
        <v>11.16</v>
      </c>
      <c r="K192" s="141">
        <f t="shared" si="13"/>
        <v>100.44</v>
      </c>
      <c r="L192" s="200">
        <f t="shared" si="14"/>
        <v>0.89964157706093184</v>
      </c>
      <c r="M192" s="141">
        <f t="shared" si="15"/>
        <v>1.1200000000000001</v>
      </c>
      <c r="N192" s="141">
        <f t="shared" si="16"/>
        <v>10.08</v>
      </c>
      <c r="O192" s="140" t="s">
        <v>194</v>
      </c>
      <c r="P192" s="248" t="s">
        <v>108</v>
      </c>
      <c r="Q192" s="141">
        <f t="shared" si="17"/>
        <v>4.5599999999999996</v>
      </c>
      <c r="R192" s="247">
        <v>4.8</v>
      </c>
      <c r="S192" s="243">
        <v>22.02</v>
      </c>
      <c r="T192">
        <v>0</v>
      </c>
    </row>
    <row r="193" spans="1:20" s="1" customFormat="1" ht="141.75" x14ac:dyDescent="0.25">
      <c r="A193" s="139">
        <v>176</v>
      </c>
      <c r="B193" s="185" t="s">
        <v>370</v>
      </c>
      <c r="C193" s="185" t="s">
        <v>122</v>
      </c>
      <c r="D193" s="185" t="s">
        <v>155</v>
      </c>
      <c r="E193" s="185" t="s">
        <v>155</v>
      </c>
      <c r="F193" s="248">
        <v>6204631800</v>
      </c>
      <c r="G193" s="185" t="s">
        <v>131</v>
      </c>
      <c r="H193" s="140" t="s">
        <v>92</v>
      </c>
      <c r="I193" s="185">
        <v>21</v>
      </c>
      <c r="J193" s="141">
        <f t="shared" si="12"/>
        <v>4.99</v>
      </c>
      <c r="K193" s="141">
        <f t="shared" si="13"/>
        <v>104.79</v>
      </c>
      <c r="L193" s="200">
        <f t="shared" si="14"/>
        <v>0.8997995991983968</v>
      </c>
      <c r="M193" s="141">
        <f t="shared" si="15"/>
        <v>0.5</v>
      </c>
      <c r="N193" s="141">
        <f t="shared" si="16"/>
        <v>10.5</v>
      </c>
      <c r="O193" s="140" t="s">
        <v>194</v>
      </c>
      <c r="P193" s="248" t="s">
        <v>108</v>
      </c>
      <c r="Q193" s="141">
        <f t="shared" si="17"/>
        <v>4.75</v>
      </c>
      <c r="R193" s="247">
        <v>5</v>
      </c>
      <c r="S193" s="242">
        <v>22.02</v>
      </c>
      <c r="T193">
        <v>0</v>
      </c>
    </row>
    <row r="194" spans="1:20" s="1" customFormat="1" ht="141.75" x14ac:dyDescent="0.25">
      <c r="A194" s="139">
        <v>177</v>
      </c>
      <c r="B194" s="185" t="s">
        <v>371</v>
      </c>
      <c r="C194" s="185" t="s">
        <v>122</v>
      </c>
      <c r="D194" s="185" t="s">
        <v>155</v>
      </c>
      <c r="E194" s="185" t="s">
        <v>155</v>
      </c>
      <c r="F194" s="248">
        <v>6204691800</v>
      </c>
      <c r="G194" s="185" t="s">
        <v>131</v>
      </c>
      <c r="H194" s="140" t="s">
        <v>92</v>
      </c>
      <c r="I194" s="185">
        <v>17</v>
      </c>
      <c r="J194" s="141">
        <f t="shared" si="12"/>
        <v>11.64</v>
      </c>
      <c r="K194" s="141">
        <f t="shared" si="13"/>
        <v>197.88</v>
      </c>
      <c r="L194" s="200">
        <f t="shared" si="14"/>
        <v>0.90034364261168387</v>
      </c>
      <c r="M194" s="141">
        <f t="shared" si="15"/>
        <v>1.1599999999999999</v>
      </c>
      <c r="N194" s="141">
        <f t="shared" si="16"/>
        <v>19.72</v>
      </c>
      <c r="O194" s="140" t="s">
        <v>194</v>
      </c>
      <c r="P194" s="248" t="s">
        <v>108</v>
      </c>
      <c r="Q194" s="141">
        <f t="shared" si="17"/>
        <v>7.6</v>
      </c>
      <c r="R194" s="247">
        <v>8</v>
      </c>
      <c r="S194" s="243">
        <v>26.02</v>
      </c>
      <c r="T194">
        <v>0</v>
      </c>
    </row>
    <row r="195" spans="1:20" s="1" customFormat="1" ht="141.75" x14ac:dyDescent="0.25">
      <c r="A195" s="139">
        <v>178</v>
      </c>
      <c r="B195" s="185" t="s">
        <v>372</v>
      </c>
      <c r="C195" s="185" t="s">
        <v>122</v>
      </c>
      <c r="D195" s="185" t="s">
        <v>155</v>
      </c>
      <c r="E195" s="185" t="s">
        <v>155</v>
      </c>
      <c r="F195" s="248">
        <v>6204691800</v>
      </c>
      <c r="G195" s="185" t="s">
        <v>131</v>
      </c>
      <c r="H195" s="140" t="s">
        <v>92</v>
      </c>
      <c r="I195" s="185">
        <v>64</v>
      </c>
      <c r="J195" s="141">
        <f t="shared" si="12"/>
        <v>9.27</v>
      </c>
      <c r="K195" s="141">
        <f t="shared" si="13"/>
        <v>593.28</v>
      </c>
      <c r="L195" s="200">
        <f t="shared" si="14"/>
        <v>0.89967637540453071</v>
      </c>
      <c r="M195" s="141">
        <f t="shared" si="15"/>
        <v>0.93</v>
      </c>
      <c r="N195" s="141">
        <f t="shared" si="16"/>
        <v>59.52</v>
      </c>
      <c r="O195" s="140" t="s">
        <v>194</v>
      </c>
      <c r="P195" s="248">
        <v>1</v>
      </c>
      <c r="Q195" s="141">
        <f t="shared" si="17"/>
        <v>22.8</v>
      </c>
      <c r="R195" s="247">
        <v>24</v>
      </c>
      <c r="S195" s="242">
        <v>26.02</v>
      </c>
      <c r="T195">
        <v>0</v>
      </c>
    </row>
    <row r="196" spans="1:20" s="1" customFormat="1" ht="141.75" x14ac:dyDescent="0.25">
      <c r="A196" s="139">
        <v>179</v>
      </c>
      <c r="B196" s="185" t="s">
        <v>373</v>
      </c>
      <c r="C196" s="185" t="s">
        <v>122</v>
      </c>
      <c r="D196" s="185" t="s">
        <v>156</v>
      </c>
      <c r="E196" s="185" t="s">
        <v>156</v>
      </c>
      <c r="F196" s="185">
        <v>6204695000</v>
      </c>
      <c r="G196" s="185" t="s">
        <v>131</v>
      </c>
      <c r="H196" s="140" t="s">
        <v>92</v>
      </c>
      <c r="I196" s="185">
        <v>7</v>
      </c>
      <c r="J196" s="141">
        <f t="shared" si="12"/>
        <v>9.24</v>
      </c>
      <c r="K196" s="141">
        <f t="shared" si="13"/>
        <v>64.680000000000007</v>
      </c>
      <c r="L196" s="200">
        <f t="shared" si="14"/>
        <v>0.90043290043290047</v>
      </c>
      <c r="M196" s="141">
        <f t="shared" si="15"/>
        <v>0.92</v>
      </c>
      <c r="N196" s="141">
        <f t="shared" si="16"/>
        <v>6.44</v>
      </c>
      <c r="O196" s="140" t="s">
        <v>194</v>
      </c>
      <c r="P196" s="248" t="s">
        <v>108</v>
      </c>
      <c r="Q196" s="141">
        <f t="shared" si="17"/>
        <v>1.9</v>
      </c>
      <c r="R196" s="247">
        <v>2</v>
      </c>
      <c r="S196" s="243">
        <v>34.020000000000003</v>
      </c>
      <c r="T196">
        <v>0</v>
      </c>
    </row>
    <row r="197" spans="1:20" s="1" customFormat="1" ht="126" x14ac:dyDescent="0.25">
      <c r="A197" s="139">
        <v>180</v>
      </c>
      <c r="B197" s="185" t="s">
        <v>374</v>
      </c>
      <c r="C197" s="185" t="s">
        <v>122</v>
      </c>
      <c r="D197" s="185" t="s">
        <v>164</v>
      </c>
      <c r="E197" s="185" t="s">
        <v>164</v>
      </c>
      <c r="F197" s="185">
        <v>6206300000</v>
      </c>
      <c r="G197" s="185" t="s">
        <v>131</v>
      </c>
      <c r="H197" s="140" t="s">
        <v>92</v>
      </c>
      <c r="I197" s="185">
        <v>43</v>
      </c>
      <c r="J197" s="141">
        <f t="shared" si="12"/>
        <v>8.07</v>
      </c>
      <c r="K197" s="141">
        <f t="shared" si="13"/>
        <v>347.01</v>
      </c>
      <c r="L197" s="200">
        <f t="shared" si="14"/>
        <v>0.8996282527881041</v>
      </c>
      <c r="M197" s="141">
        <f t="shared" si="15"/>
        <v>0.81</v>
      </c>
      <c r="N197" s="141">
        <f t="shared" si="16"/>
        <v>34.83</v>
      </c>
      <c r="O197" s="140" t="s">
        <v>194</v>
      </c>
      <c r="P197" s="248">
        <v>1</v>
      </c>
      <c r="Q197" s="141">
        <f t="shared" si="17"/>
        <v>18.239999999999998</v>
      </c>
      <c r="R197" s="247">
        <v>19.2</v>
      </c>
      <c r="S197" s="242">
        <v>19.02</v>
      </c>
      <c r="T197">
        <v>0</v>
      </c>
    </row>
    <row r="198" spans="1:20" s="1" customFormat="1" ht="157.5" x14ac:dyDescent="0.25">
      <c r="A198" s="139">
        <v>181</v>
      </c>
      <c r="B198" s="185" t="s">
        <v>375</v>
      </c>
      <c r="C198" s="185" t="s">
        <v>122</v>
      </c>
      <c r="D198" s="185" t="s">
        <v>183</v>
      </c>
      <c r="E198" s="185" t="s">
        <v>183</v>
      </c>
      <c r="F198" s="185">
        <v>6206300000</v>
      </c>
      <c r="G198" s="185" t="s">
        <v>131</v>
      </c>
      <c r="H198" s="140" t="s">
        <v>92</v>
      </c>
      <c r="I198" s="185">
        <v>20</v>
      </c>
      <c r="J198" s="141">
        <f t="shared" si="12"/>
        <v>4.5199999999999996</v>
      </c>
      <c r="K198" s="141">
        <f t="shared" si="13"/>
        <v>90.4</v>
      </c>
      <c r="L198" s="200">
        <f t="shared" si="14"/>
        <v>0.90044247787610621</v>
      </c>
      <c r="M198" s="141">
        <f t="shared" si="15"/>
        <v>0.45</v>
      </c>
      <c r="N198" s="141">
        <f t="shared" si="16"/>
        <v>9</v>
      </c>
      <c r="O198" s="140" t="s">
        <v>194</v>
      </c>
      <c r="P198" s="248" t="s">
        <v>108</v>
      </c>
      <c r="Q198" s="141">
        <f t="shared" si="17"/>
        <v>4.75</v>
      </c>
      <c r="R198" s="247">
        <v>5</v>
      </c>
      <c r="S198" s="243">
        <v>19.02</v>
      </c>
      <c r="T198">
        <v>0</v>
      </c>
    </row>
    <row r="199" spans="1:20" s="1" customFormat="1" ht="126" x14ac:dyDescent="0.25">
      <c r="A199" s="139">
        <v>182</v>
      </c>
      <c r="B199" s="185" t="s">
        <v>376</v>
      </c>
      <c r="C199" s="185" t="s">
        <v>122</v>
      </c>
      <c r="D199" s="185" t="s">
        <v>164</v>
      </c>
      <c r="E199" s="185" t="s">
        <v>164</v>
      </c>
      <c r="F199" s="185">
        <v>6206300000</v>
      </c>
      <c r="G199" s="185" t="s">
        <v>131</v>
      </c>
      <c r="H199" s="140" t="s">
        <v>92</v>
      </c>
      <c r="I199" s="185">
        <v>52</v>
      </c>
      <c r="J199" s="141">
        <f t="shared" si="12"/>
        <v>5.22</v>
      </c>
      <c r="K199" s="141">
        <f t="shared" si="13"/>
        <v>271.44</v>
      </c>
      <c r="L199" s="200">
        <f t="shared" si="14"/>
        <v>0.90038314176245215</v>
      </c>
      <c r="M199" s="141">
        <f t="shared" si="15"/>
        <v>0.52</v>
      </c>
      <c r="N199" s="141">
        <f t="shared" si="16"/>
        <v>27.04</v>
      </c>
      <c r="O199" s="140" t="s">
        <v>194</v>
      </c>
      <c r="P199" s="248" t="s">
        <v>108</v>
      </c>
      <c r="Q199" s="141">
        <f t="shared" si="17"/>
        <v>14.25</v>
      </c>
      <c r="R199" s="247">
        <v>15</v>
      </c>
      <c r="S199" s="242">
        <v>19.02</v>
      </c>
      <c r="T199">
        <v>0</v>
      </c>
    </row>
    <row r="200" spans="1:20" s="1" customFormat="1" ht="110.25" x14ac:dyDescent="0.25">
      <c r="A200" s="139">
        <v>183</v>
      </c>
      <c r="B200" s="185" t="s">
        <v>377</v>
      </c>
      <c r="C200" s="185" t="s">
        <v>122</v>
      </c>
      <c r="D200" s="185" t="s">
        <v>138</v>
      </c>
      <c r="E200" s="185" t="s">
        <v>138</v>
      </c>
      <c r="F200" s="185">
        <v>6206300000</v>
      </c>
      <c r="G200" s="185" t="s">
        <v>131</v>
      </c>
      <c r="H200" s="140" t="s">
        <v>92</v>
      </c>
      <c r="I200" s="185">
        <v>24</v>
      </c>
      <c r="J200" s="141">
        <f t="shared" si="12"/>
        <v>4.8999999999999995</v>
      </c>
      <c r="K200" s="141">
        <f t="shared" si="13"/>
        <v>117.6</v>
      </c>
      <c r="L200" s="200">
        <f t="shared" si="14"/>
        <v>0.9</v>
      </c>
      <c r="M200" s="141">
        <f t="shared" si="15"/>
        <v>0.49</v>
      </c>
      <c r="N200" s="141">
        <f t="shared" si="16"/>
        <v>11.76</v>
      </c>
      <c r="O200" s="140" t="s">
        <v>194</v>
      </c>
      <c r="P200" s="248" t="s">
        <v>108</v>
      </c>
      <c r="Q200" s="141">
        <f t="shared" si="17"/>
        <v>6.18</v>
      </c>
      <c r="R200" s="247">
        <v>6.5</v>
      </c>
      <c r="S200" s="243">
        <v>19.02</v>
      </c>
      <c r="T200">
        <v>0</v>
      </c>
    </row>
    <row r="201" spans="1:20" s="1" customFormat="1" ht="126" x14ac:dyDescent="0.25">
      <c r="A201" s="139">
        <v>184</v>
      </c>
      <c r="B201" s="185" t="s">
        <v>378</v>
      </c>
      <c r="C201" s="185" t="s">
        <v>122</v>
      </c>
      <c r="D201" s="185" t="s">
        <v>138</v>
      </c>
      <c r="E201" s="185" t="s">
        <v>138</v>
      </c>
      <c r="F201" s="185">
        <v>6206300000</v>
      </c>
      <c r="G201" s="185" t="s">
        <v>131</v>
      </c>
      <c r="H201" s="140" t="s">
        <v>92</v>
      </c>
      <c r="I201" s="185">
        <v>34</v>
      </c>
      <c r="J201" s="141">
        <f t="shared" si="12"/>
        <v>6.91</v>
      </c>
      <c r="K201" s="141">
        <f t="shared" si="13"/>
        <v>234.94</v>
      </c>
      <c r="L201" s="200">
        <f t="shared" si="14"/>
        <v>0.90014471780028948</v>
      </c>
      <c r="M201" s="141">
        <f t="shared" si="15"/>
        <v>0.69</v>
      </c>
      <c r="N201" s="141">
        <f t="shared" si="16"/>
        <v>23.46</v>
      </c>
      <c r="O201" s="140" t="s">
        <v>194</v>
      </c>
      <c r="P201" s="248">
        <v>1</v>
      </c>
      <c r="Q201" s="141">
        <f t="shared" si="17"/>
        <v>12.35</v>
      </c>
      <c r="R201" s="247">
        <v>13</v>
      </c>
      <c r="S201" s="242">
        <v>19.02</v>
      </c>
      <c r="T201">
        <v>0</v>
      </c>
    </row>
    <row r="202" spans="1:20" s="1" customFormat="1" ht="141.75" x14ac:dyDescent="0.25">
      <c r="A202" s="139">
        <v>185</v>
      </c>
      <c r="B202" s="185" t="s">
        <v>379</v>
      </c>
      <c r="C202" s="185" t="s">
        <v>122</v>
      </c>
      <c r="D202" s="185" t="s">
        <v>156</v>
      </c>
      <c r="E202" s="185" t="s">
        <v>156</v>
      </c>
      <c r="F202" s="185">
        <v>6206300000</v>
      </c>
      <c r="G202" s="185" t="s">
        <v>131</v>
      </c>
      <c r="H202" s="140" t="s">
        <v>92</v>
      </c>
      <c r="I202" s="185">
        <v>16</v>
      </c>
      <c r="J202" s="141">
        <f t="shared" si="12"/>
        <v>4.5199999999999996</v>
      </c>
      <c r="K202" s="141">
        <f t="shared" si="13"/>
        <v>72.319999999999993</v>
      </c>
      <c r="L202" s="200">
        <f t="shared" si="14"/>
        <v>0.90044247787610621</v>
      </c>
      <c r="M202" s="141">
        <f t="shared" si="15"/>
        <v>0.45</v>
      </c>
      <c r="N202" s="141">
        <f t="shared" si="16"/>
        <v>7.2</v>
      </c>
      <c r="O202" s="140" t="s">
        <v>194</v>
      </c>
      <c r="P202" s="248" t="s">
        <v>108</v>
      </c>
      <c r="Q202" s="141">
        <f t="shared" si="17"/>
        <v>3.8</v>
      </c>
      <c r="R202" s="247">
        <v>4</v>
      </c>
      <c r="S202" s="243">
        <v>19.02</v>
      </c>
      <c r="T202">
        <v>0</v>
      </c>
    </row>
    <row r="203" spans="1:20" s="1" customFormat="1" ht="126" x14ac:dyDescent="0.25">
      <c r="A203" s="139">
        <v>186</v>
      </c>
      <c r="B203" s="185" t="s">
        <v>380</v>
      </c>
      <c r="C203" s="185" t="s">
        <v>122</v>
      </c>
      <c r="D203" s="185" t="s">
        <v>184</v>
      </c>
      <c r="E203" s="185" t="s">
        <v>184</v>
      </c>
      <c r="F203" s="185">
        <v>6206300000</v>
      </c>
      <c r="G203" s="185" t="s">
        <v>132</v>
      </c>
      <c r="H203" s="140" t="s">
        <v>92</v>
      </c>
      <c r="I203" s="185">
        <v>6</v>
      </c>
      <c r="J203" s="141">
        <f t="shared" si="12"/>
        <v>6.09</v>
      </c>
      <c r="K203" s="141">
        <f t="shared" si="13"/>
        <v>36.54</v>
      </c>
      <c r="L203" s="200">
        <f t="shared" si="14"/>
        <v>0.89983579638752054</v>
      </c>
      <c r="M203" s="141">
        <f t="shared" si="15"/>
        <v>0.61</v>
      </c>
      <c r="N203" s="141">
        <f t="shared" si="16"/>
        <v>3.66</v>
      </c>
      <c r="O203" s="140" t="s">
        <v>194</v>
      </c>
      <c r="P203" s="248" t="s">
        <v>108</v>
      </c>
      <c r="Q203" s="141">
        <f t="shared" si="17"/>
        <v>1.52</v>
      </c>
      <c r="R203" s="247">
        <v>1.6</v>
      </c>
      <c r="S203" s="242">
        <v>24.02</v>
      </c>
      <c r="T203">
        <v>0</v>
      </c>
    </row>
    <row r="204" spans="1:20" s="1" customFormat="1" ht="126" x14ac:dyDescent="0.25">
      <c r="A204" s="139">
        <v>187</v>
      </c>
      <c r="B204" s="185" t="s">
        <v>381</v>
      </c>
      <c r="C204" s="185" t="s">
        <v>122</v>
      </c>
      <c r="D204" s="185" t="s">
        <v>158</v>
      </c>
      <c r="E204" s="185" t="s">
        <v>158</v>
      </c>
      <c r="F204" s="185">
        <v>6206300000</v>
      </c>
      <c r="G204" s="185" t="s">
        <v>132</v>
      </c>
      <c r="H204" s="140" t="s">
        <v>92</v>
      </c>
      <c r="I204" s="185">
        <v>2</v>
      </c>
      <c r="J204" s="141">
        <f t="shared" si="12"/>
        <v>11.41</v>
      </c>
      <c r="K204" s="141">
        <f t="shared" si="13"/>
        <v>22.82</v>
      </c>
      <c r="L204" s="200">
        <f t="shared" si="14"/>
        <v>0.9000876424189308</v>
      </c>
      <c r="M204" s="141">
        <f t="shared" si="15"/>
        <v>1.1399999999999999</v>
      </c>
      <c r="N204" s="141">
        <f t="shared" si="16"/>
        <v>2.2799999999999998</v>
      </c>
      <c r="O204" s="140" t="s">
        <v>194</v>
      </c>
      <c r="P204" s="248" t="s">
        <v>108</v>
      </c>
      <c r="Q204" s="141">
        <f t="shared" si="17"/>
        <v>0.95</v>
      </c>
      <c r="R204" s="247">
        <v>1</v>
      </c>
      <c r="S204" s="243">
        <v>24.02</v>
      </c>
      <c r="T204">
        <v>0</v>
      </c>
    </row>
    <row r="205" spans="1:20" s="1" customFormat="1" ht="126" x14ac:dyDescent="0.25">
      <c r="A205" s="139">
        <v>188</v>
      </c>
      <c r="B205" s="185" t="s">
        <v>382</v>
      </c>
      <c r="C205" s="185" t="s">
        <v>122</v>
      </c>
      <c r="D205" s="185" t="s">
        <v>151</v>
      </c>
      <c r="E205" s="185" t="s">
        <v>151</v>
      </c>
      <c r="F205" s="185">
        <v>6206300000</v>
      </c>
      <c r="G205" s="185" t="s">
        <v>132</v>
      </c>
      <c r="H205" s="140" t="s">
        <v>92</v>
      </c>
      <c r="I205" s="185">
        <v>245</v>
      </c>
      <c r="J205" s="141">
        <f t="shared" si="12"/>
        <v>4.74</v>
      </c>
      <c r="K205" s="141">
        <f t="shared" si="13"/>
        <v>1161.3</v>
      </c>
      <c r="L205" s="200">
        <f t="shared" si="14"/>
        <v>0.90084388185654007</v>
      </c>
      <c r="M205" s="141">
        <f t="shared" si="15"/>
        <v>0.47</v>
      </c>
      <c r="N205" s="141">
        <f t="shared" si="16"/>
        <v>115.15</v>
      </c>
      <c r="O205" s="140" t="s">
        <v>194</v>
      </c>
      <c r="P205" s="248">
        <v>1</v>
      </c>
      <c r="Q205" s="141">
        <f t="shared" si="17"/>
        <v>48.26</v>
      </c>
      <c r="R205" s="247">
        <v>50.8</v>
      </c>
      <c r="S205" s="242">
        <v>24.02</v>
      </c>
      <c r="T205">
        <v>0</v>
      </c>
    </row>
    <row r="206" spans="1:20" s="1" customFormat="1" ht="141.75" x14ac:dyDescent="0.25">
      <c r="A206" s="139">
        <v>189</v>
      </c>
      <c r="B206" s="185" t="s">
        <v>383</v>
      </c>
      <c r="C206" s="185" t="s">
        <v>122</v>
      </c>
      <c r="D206" s="185" t="s">
        <v>185</v>
      </c>
      <c r="E206" s="185" t="s">
        <v>185</v>
      </c>
      <c r="F206" s="248">
        <v>6206300000</v>
      </c>
      <c r="G206" s="185" t="s">
        <v>131</v>
      </c>
      <c r="H206" s="140" t="s">
        <v>92</v>
      </c>
      <c r="I206" s="185">
        <v>30</v>
      </c>
      <c r="J206" s="141">
        <f t="shared" si="12"/>
        <v>8.6199999999999992</v>
      </c>
      <c r="K206" s="141">
        <f t="shared" si="13"/>
        <v>258.60000000000002</v>
      </c>
      <c r="L206" s="200">
        <f t="shared" si="14"/>
        <v>0.90023201856148494</v>
      </c>
      <c r="M206" s="141">
        <f t="shared" si="15"/>
        <v>0.86</v>
      </c>
      <c r="N206" s="141">
        <f t="shared" si="16"/>
        <v>25.8</v>
      </c>
      <c r="O206" s="140" t="s">
        <v>194</v>
      </c>
      <c r="P206" s="248" t="s">
        <v>108</v>
      </c>
      <c r="Q206" s="141">
        <f t="shared" si="17"/>
        <v>13.59</v>
      </c>
      <c r="R206" s="247">
        <v>14.3</v>
      </c>
      <c r="S206" s="243">
        <v>19.02</v>
      </c>
      <c r="T206">
        <v>0</v>
      </c>
    </row>
    <row r="207" spans="1:20" s="1" customFormat="1" ht="141.75" x14ac:dyDescent="0.25">
      <c r="A207" s="139">
        <v>190</v>
      </c>
      <c r="B207" s="185" t="s">
        <v>384</v>
      </c>
      <c r="C207" s="185" t="s">
        <v>122</v>
      </c>
      <c r="D207" s="185" t="s">
        <v>186</v>
      </c>
      <c r="E207" s="185" t="s">
        <v>186</v>
      </c>
      <c r="F207" s="248">
        <v>6206400000</v>
      </c>
      <c r="G207" s="185" t="s">
        <v>131</v>
      </c>
      <c r="H207" s="140" t="s">
        <v>92</v>
      </c>
      <c r="I207" s="185">
        <v>108</v>
      </c>
      <c r="J207" s="141">
        <f t="shared" si="12"/>
        <v>8.36</v>
      </c>
      <c r="K207" s="141">
        <f t="shared" si="13"/>
        <v>902.88</v>
      </c>
      <c r="L207" s="200">
        <f t="shared" si="14"/>
        <v>0.8995215311004785</v>
      </c>
      <c r="M207" s="141">
        <f t="shared" si="15"/>
        <v>0.84</v>
      </c>
      <c r="N207" s="141">
        <f t="shared" si="16"/>
        <v>90.72</v>
      </c>
      <c r="O207" s="140" t="s">
        <v>194</v>
      </c>
      <c r="P207" s="248">
        <v>1</v>
      </c>
      <c r="Q207" s="141">
        <f t="shared" si="17"/>
        <v>34.68</v>
      </c>
      <c r="R207" s="247">
        <v>36.5</v>
      </c>
      <c r="S207" s="242">
        <v>26.02</v>
      </c>
      <c r="T207">
        <v>0</v>
      </c>
    </row>
    <row r="208" spans="1:20" s="1" customFormat="1" ht="126" x14ac:dyDescent="0.25">
      <c r="A208" s="139">
        <v>191</v>
      </c>
      <c r="B208" s="185" t="s">
        <v>385</v>
      </c>
      <c r="C208" s="185" t="s">
        <v>122</v>
      </c>
      <c r="D208" s="185" t="s">
        <v>185</v>
      </c>
      <c r="E208" s="185" t="s">
        <v>185</v>
      </c>
      <c r="F208" s="248">
        <v>6206400000</v>
      </c>
      <c r="G208" s="185" t="s">
        <v>131</v>
      </c>
      <c r="H208" s="140" t="s">
        <v>92</v>
      </c>
      <c r="I208" s="185">
        <v>102</v>
      </c>
      <c r="J208" s="141">
        <f t="shared" si="12"/>
        <v>2.9899999999999998</v>
      </c>
      <c r="K208" s="141">
        <f t="shared" si="13"/>
        <v>304.98</v>
      </c>
      <c r="L208" s="200">
        <f t="shared" si="14"/>
        <v>0.89966555183946484</v>
      </c>
      <c r="M208" s="141">
        <f t="shared" si="15"/>
        <v>0.3</v>
      </c>
      <c r="N208" s="141">
        <f t="shared" si="16"/>
        <v>30.6</v>
      </c>
      <c r="O208" s="140" t="s">
        <v>194</v>
      </c>
      <c r="P208" s="248" t="s">
        <v>108</v>
      </c>
      <c r="Q208" s="141">
        <f t="shared" si="17"/>
        <v>11.69</v>
      </c>
      <c r="R208" s="247">
        <v>12.3</v>
      </c>
      <c r="S208" s="243">
        <v>26.02</v>
      </c>
      <c r="T208">
        <v>0</v>
      </c>
    </row>
    <row r="209" spans="1:20" s="1" customFormat="1" ht="141.75" x14ac:dyDescent="0.25">
      <c r="A209" s="139">
        <v>192</v>
      </c>
      <c r="B209" s="185" t="s">
        <v>386</v>
      </c>
      <c r="C209" s="185" t="s">
        <v>122</v>
      </c>
      <c r="D209" s="185" t="s">
        <v>186</v>
      </c>
      <c r="E209" s="185" t="s">
        <v>186</v>
      </c>
      <c r="F209" s="248">
        <v>6206400000</v>
      </c>
      <c r="G209" s="185" t="s">
        <v>131</v>
      </c>
      <c r="H209" s="140" t="s">
        <v>92</v>
      </c>
      <c r="I209" s="185">
        <v>30</v>
      </c>
      <c r="J209" s="141">
        <f t="shared" si="12"/>
        <v>11.54</v>
      </c>
      <c r="K209" s="141">
        <f t="shared" si="13"/>
        <v>346.2</v>
      </c>
      <c r="L209" s="200">
        <f t="shared" si="14"/>
        <v>0.90034662045060654</v>
      </c>
      <c r="M209" s="141">
        <f t="shared" si="15"/>
        <v>1.1499999999999999</v>
      </c>
      <c r="N209" s="141">
        <f t="shared" si="16"/>
        <v>34.5</v>
      </c>
      <c r="O209" s="140" t="s">
        <v>194</v>
      </c>
      <c r="P209" s="248">
        <v>1</v>
      </c>
      <c r="Q209" s="141">
        <f t="shared" si="17"/>
        <v>13.3</v>
      </c>
      <c r="R209" s="247">
        <v>14</v>
      </c>
      <c r="S209" s="242">
        <v>26.02</v>
      </c>
      <c r="T209">
        <v>0</v>
      </c>
    </row>
    <row r="210" spans="1:20" s="1" customFormat="1" ht="141.75" x14ac:dyDescent="0.25">
      <c r="A210" s="139">
        <v>193</v>
      </c>
      <c r="B210" s="185" t="s">
        <v>387</v>
      </c>
      <c r="C210" s="185" t="s">
        <v>122</v>
      </c>
      <c r="D210" s="185" t="s">
        <v>187</v>
      </c>
      <c r="E210" s="185" t="s">
        <v>187</v>
      </c>
      <c r="F210" s="248">
        <v>6206400000</v>
      </c>
      <c r="G210" s="185" t="s">
        <v>131</v>
      </c>
      <c r="H210" s="140" t="s">
        <v>92</v>
      </c>
      <c r="I210" s="185">
        <v>14</v>
      </c>
      <c r="J210" s="141">
        <f t="shared" ref="J210:J275" si="18">ROUNDUP(S210*Q210/I210,2)</f>
        <v>11.49</v>
      </c>
      <c r="K210" s="141">
        <f t="shared" ref="K210:K275" si="19">ROUND(J210*I210,2)</f>
        <v>160.86000000000001</v>
      </c>
      <c r="L210" s="200">
        <f t="shared" ref="L210:L275" si="20">1-M210/J210</f>
        <v>0.89991296779808527</v>
      </c>
      <c r="M210" s="141">
        <f t="shared" ref="M210:M273" si="21">ROUND(J210/10,2)</f>
        <v>1.1499999999999999</v>
      </c>
      <c r="N210" s="141">
        <f t="shared" ref="N210:N275" si="22">ROUND(M210*I210,2)</f>
        <v>16.100000000000001</v>
      </c>
      <c r="O210" s="140" t="s">
        <v>194</v>
      </c>
      <c r="P210" s="248" t="s">
        <v>108</v>
      </c>
      <c r="Q210" s="141">
        <f t="shared" ref="Q210:Q275" si="23">ROUNDUP(R210*0.95,2)</f>
        <v>6.18</v>
      </c>
      <c r="R210" s="247">
        <v>6.5</v>
      </c>
      <c r="S210" s="243">
        <v>26.02</v>
      </c>
      <c r="T210">
        <v>0</v>
      </c>
    </row>
    <row r="211" spans="1:20" s="1" customFormat="1" ht="126" x14ac:dyDescent="0.25">
      <c r="A211" s="139">
        <v>194</v>
      </c>
      <c r="B211" s="185" t="s">
        <v>388</v>
      </c>
      <c r="C211" s="185" t="s">
        <v>122</v>
      </c>
      <c r="D211" s="185" t="s">
        <v>173</v>
      </c>
      <c r="E211" s="185" t="s">
        <v>173</v>
      </c>
      <c r="F211" s="248">
        <v>6206400000</v>
      </c>
      <c r="G211" s="185" t="s">
        <v>131</v>
      </c>
      <c r="H211" s="140" t="s">
        <v>92</v>
      </c>
      <c r="I211" s="185">
        <v>30</v>
      </c>
      <c r="J211" s="141">
        <f t="shared" si="18"/>
        <v>10.72</v>
      </c>
      <c r="K211" s="141">
        <f t="shared" si="19"/>
        <v>321.60000000000002</v>
      </c>
      <c r="L211" s="200">
        <f t="shared" si="20"/>
        <v>0.90018656716417911</v>
      </c>
      <c r="M211" s="141">
        <f t="shared" si="21"/>
        <v>1.07</v>
      </c>
      <c r="N211" s="141">
        <f t="shared" si="22"/>
        <v>32.1</v>
      </c>
      <c r="O211" s="140" t="s">
        <v>194</v>
      </c>
      <c r="P211" s="248" t="s">
        <v>108</v>
      </c>
      <c r="Q211" s="141">
        <f t="shared" si="23"/>
        <v>12.35</v>
      </c>
      <c r="R211" s="247">
        <v>13</v>
      </c>
      <c r="S211" s="242">
        <v>26.02</v>
      </c>
      <c r="T211">
        <v>0</v>
      </c>
    </row>
    <row r="212" spans="1:20" s="1" customFormat="1" ht="141.75" x14ac:dyDescent="0.25">
      <c r="A212" s="139">
        <v>195</v>
      </c>
      <c r="B212" s="185" t="s">
        <v>389</v>
      </c>
      <c r="C212" s="185" t="s">
        <v>122</v>
      </c>
      <c r="D212" s="185" t="s">
        <v>186</v>
      </c>
      <c r="E212" s="185" t="s">
        <v>186</v>
      </c>
      <c r="F212" s="248">
        <v>6206400000</v>
      </c>
      <c r="G212" s="185" t="s">
        <v>131</v>
      </c>
      <c r="H212" s="140" t="s">
        <v>92</v>
      </c>
      <c r="I212" s="185">
        <v>35</v>
      </c>
      <c r="J212" s="141">
        <f t="shared" si="18"/>
        <v>10.959999999999999</v>
      </c>
      <c r="K212" s="141">
        <f t="shared" si="19"/>
        <v>383.6</v>
      </c>
      <c r="L212" s="200">
        <f t="shared" si="20"/>
        <v>0.89963503649635035</v>
      </c>
      <c r="M212" s="141">
        <f t="shared" si="21"/>
        <v>1.1000000000000001</v>
      </c>
      <c r="N212" s="141">
        <f t="shared" si="22"/>
        <v>38.5</v>
      </c>
      <c r="O212" s="140" t="s">
        <v>194</v>
      </c>
      <c r="P212" s="248">
        <v>1</v>
      </c>
      <c r="Q212" s="141">
        <f t="shared" si="23"/>
        <v>14.73</v>
      </c>
      <c r="R212" s="247">
        <v>15.5</v>
      </c>
      <c r="S212" s="243">
        <v>26.02</v>
      </c>
      <c r="T212">
        <v>0</v>
      </c>
    </row>
    <row r="213" spans="1:20" s="1" customFormat="1" ht="126" x14ac:dyDescent="0.25">
      <c r="A213" s="139">
        <v>196</v>
      </c>
      <c r="B213" s="185" t="s">
        <v>390</v>
      </c>
      <c r="C213" s="185" t="s">
        <v>122</v>
      </c>
      <c r="D213" s="185" t="s">
        <v>173</v>
      </c>
      <c r="E213" s="185" t="s">
        <v>173</v>
      </c>
      <c r="F213" s="248">
        <v>6206400000</v>
      </c>
      <c r="G213" s="185" t="s">
        <v>131</v>
      </c>
      <c r="H213" s="140" t="s">
        <v>92</v>
      </c>
      <c r="I213" s="185">
        <v>95</v>
      </c>
      <c r="J213" s="141">
        <f t="shared" si="18"/>
        <v>9.11</v>
      </c>
      <c r="K213" s="141">
        <f t="shared" si="19"/>
        <v>865.45</v>
      </c>
      <c r="L213" s="200">
        <f t="shared" si="20"/>
        <v>0.90010976948408339</v>
      </c>
      <c r="M213" s="141">
        <f t="shared" si="21"/>
        <v>0.91</v>
      </c>
      <c r="N213" s="141">
        <f t="shared" si="22"/>
        <v>86.45</v>
      </c>
      <c r="O213" s="140" t="s">
        <v>194</v>
      </c>
      <c r="P213" s="248">
        <v>1</v>
      </c>
      <c r="Q213" s="141">
        <f t="shared" si="23"/>
        <v>33.25</v>
      </c>
      <c r="R213" s="247">
        <v>35</v>
      </c>
      <c r="S213" s="242">
        <v>26.02</v>
      </c>
      <c r="T213">
        <v>0</v>
      </c>
    </row>
    <row r="214" spans="1:20" s="1" customFormat="1" ht="126" x14ac:dyDescent="0.25">
      <c r="A214" s="139">
        <v>197</v>
      </c>
      <c r="B214" s="185" t="s">
        <v>391</v>
      </c>
      <c r="C214" s="185" t="s">
        <v>122</v>
      </c>
      <c r="D214" s="185" t="s">
        <v>173</v>
      </c>
      <c r="E214" s="185" t="s">
        <v>173</v>
      </c>
      <c r="F214" s="248">
        <v>6206400000</v>
      </c>
      <c r="G214" s="185" t="s">
        <v>131</v>
      </c>
      <c r="H214" s="140" t="s">
        <v>92</v>
      </c>
      <c r="I214" s="185">
        <v>105</v>
      </c>
      <c r="J214" s="141">
        <f t="shared" si="18"/>
        <v>9.19</v>
      </c>
      <c r="K214" s="141">
        <f t="shared" si="19"/>
        <v>964.95</v>
      </c>
      <c r="L214" s="200">
        <f t="shared" si="20"/>
        <v>0.89989118607181717</v>
      </c>
      <c r="M214" s="141">
        <f t="shared" si="21"/>
        <v>0.92</v>
      </c>
      <c r="N214" s="141">
        <f t="shared" si="22"/>
        <v>96.6</v>
      </c>
      <c r="O214" s="140" t="s">
        <v>194</v>
      </c>
      <c r="P214" s="248">
        <v>1</v>
      </c>
      <c r="Q214" s="141">
        <f t="shared" si="23"/>
        <v>37.049999999999997</v>
      </c>
      <c r="R214" s="247">
        <v>39</v>
      </c>
      <c r="S214" s="243">
        <v>26.02</v>
      </c>
      <c r="T214">
        <v>0</v>
      </c>
    </row>
    <row r="215" spans="1:20" s="1" customFormat="1" ht="126" x14ac:dyDescent="0.25">
      <c r="A215" s="139">
        <v>198</v>
      </c>
      <c r="B215" s="185" t="s">
        <v>392</v>
      </c>
      <c r="C215" s="185" t="s">
        <v>122</v>
      </c>
      <c r="D215" s="185" t="s">
        <v>173</v>
      </c>
      <c r="E215" s="185" t="s">
        <v>173</v>
      </c>
      <c r="F215" s="248">
        <v>6206400000</v>
      </c>
      <c r="G215" s="185" t="s">
        <v>131</v>
      </c>
      <c r="H215" s="140" t="s">
        <v>92</v>
      </c>
      <c r="I215" s="185">
        <v>52</v>
      </c>
      <c r="J215" s="141">
        <f t="shared" si="18"/>
        <v>7.14</v>
      </c>
      <c r="K215" s="141">
        <f t="shared" si="19"/>
        <v>371.28</v>
      </c>
      <c r="L215" s="200">
        <f t="shared" si="20"/>
        <v>0.90056022408963587</v>
      </c>
      <c r="M215" s="141">
        <f t="shared" si="21"/>
        <v>0.71</v>
      </c>
      <c r="N215" s="141">
        <f t="shared" si="22"/>
        <v>36.92</v>
      </c>
      <c r="O215" s="140" t="s">
        <v>194</v>
      </c>
      <c r="P215" s="248">
        <v>1</v>
      </c>
      <c r="Q215" s="141">
        <f t="shared" si="23"/>
        <v>14.25</v>
      </c>
      <c r="R215" s="247">
        <v>15</v>
      </c>
      <c r="S215" s="242">
        <v>26.02</v>
      </c>
      <c r="T215">
        <v>0</v>
      </c>
    </row>
    <row r="216" spans="1:20" s="1" customFormat="1" ht="141.75" x14ac:dyDescent="0.25">
      <c r="A216" s="139">
        <v>199</v>
      </c>
      <c r="B216" s="185" t="s">
        <v>393</v>
      </c>
      <c r="C216" s="185" t="s">
        <v>122</v>
      </c>
      <c r="D216" s="185" t="s">
        <v>188</v>
      </c>
      <c r="E216" s="185" t="s">
        <v>188</v>
      </c>
      <c r="F216" s="248">
        <v>6206400000</v>
      </c>
      <c r="G216" s="185" t="s">
        <v>131</v>
      </c>
      <c r="H216" s="140" t="s">
        <v>92</v>
      </c>
      <c r="I216" s="185">
        <v>19</v>
      </c>
      <c r="J216" s="141">
        <f t="shared" si="18"/>
        <v>3.13</v>
      </c>
      <c r="K216" s="141">
        <f t="shared" si="19"/>
        <v>59.47</v>
      </c>
      <c r="L216" s="200">
        <f t="shared" si="20"/>
        <v>0.90095846645367417</v>
      </c>
      <c r="M216" s="141">
        <f t="shared" si="21"/>
        <v>0.31</v>
      </c>
      <c r="N216" s="141">
        <f t="shared" si="22"/>
        <v>5.89</v>
      </c>
      <c r="O216" s="140" t="s">
        <v>194</v>
      </c>
      <c r="P216" s="248" t="s">
        <v>108</v>
      </c>
      <c r="Q216" s="141">
        <f t="shared" si="23"/>
        <v>2.2799999999999998</v>
      </c>
      <c r="R216" s="247">
        <v>2.4</v>
      </c>
      <c r="S216" s="243">
        <v>26.02</v>
      </c>
      <c r="T216">
        <v>0</v>
      </c>
    </row>
    <row r="217" spans="1:20" s="1" customFormat="1" ht="126" x14ac:dyDescent="0.25">
      <c r="A217" s="139">
        <v>200</v>
      </c>
      <c r="B217" s="185" t="s">
        <v>394</v>
      </c>
      <c r="C217" s="185" t="s">
        <v>122</v>
      </c>
      <c r="D217" s="185" t="s">
        <v>173</v>
      </c>
      <c r="E217" s="185" t="s">
        <v>173</v>
      </c>
      <c r="F217" s="248">
        <v>6206400000</v>
      </c>
      <c r="G217" s="185" t="s">
        <v>131</v>
      </c>
      <c r="H217" s="140" t="s">
        <v>92</v>
      </c>
      <c r="I217" s="185">
        <v>49</v>
      </c>
      <c r="J217" s="141">
        <f t="shared" si="18"/>
        <v>3.03</v>
      </c>
      <c r="K217" s="141">
        <f t="shared" si="19"/>
        <v>148.47</v>
      </c>
      <c r="L217" s="200">
        <f t="shared" si="20"/>
        <v>0.90099009900990101</v>
      </c>
      <c r="M217" s="141">
        <f t="shared" si="21"/>
        <v>0.3</v>
      </c>
      <c r="N217" s="141">
        <f t="shared" si="22"/>
        <v>14.7</v>
      </c>
      <c r="O217" s="140" t="s">
        <v>194</v>
      </c>
      <c r="P217" s="248" t="s">
        <v>108</v>
      </c>
      <c r="Q217" s="141">
        <f t="shared" si="23"/>
        <v>5.7</v>
      </c>
      <c r="R217" s="247">
        <v>6</v>
      </c>
      <c r="S217" s="242">
        <v>26.02</v>
      </c>
      <c r="T217">
        <v>0</v>
      </c>
    </row>
    <row r="218" spans="1:20" s="1" customFormat="1" ht="126" x14ac:dyDescent="0.25">
      <c r="A218" s="139">
        <v>201</v>
      </c>
      <c r="B218" s="185" t="s">
        <v>395</v>
      </c>
      <c r="C218" s="185" t="s">
        <v>122</v>
      </c>
      <c r="D218" s="185" t="s">
        <v>173</v>
      </c>
      <c r="E218" s="185" t="s">
        <v>173</v>
      </c>
      <c r="F218" s="248">
        <v>6206400000</v>
      </c>
      <c r="G218" s="185" t="s">
        <v>131</v>
      </c>
      <c r="H218" s="140" t="s">
        <v>92</v>
      </c>
      <c r="I218" s="185">
        <v>70</v>
      </c>
      <c r="J218" s="141">
        <f t="shared" si="18"/>
        <v>11.48</v>
      </c>
      <c r="K218" s="141">
        <f t="shared" si="19"/>
        <v>803.6</v>
      </c>
      <c r="L218" s="200">
        <f t="shared" si="20"/>
        <v>0.89982578397212543</v>
      </c>
      <c r="M218" s="141">
        <f t="shared" si="21"/>
        <v>1.1499999999999999</v>
      </c>
      <c r="N218" s="141">
        <f t="shared" si="22"/>
        <v>80.5</v>
      </c>
      <c r="O218" s="140" t="s">
        <v>194</v>
      </c>
      <c r="P218" s="248">
        <v>1</v>
      </c>
      <c r="Q218" s="141">
        <f t="shared" si="23"/>
        <v>30.880000000000003</v>
      </c>
      <c r="R218" s="247">
        <v>32.5</v>
      </c>
      <c r="S218" s="243">
        <v>26.02</v>
      </c>
      <c r="T218">
        <v>0</v>
      </c>
    </row>
    <row r="219" spans="1:20" s="1" customFormat="1" ht="141.75" x14ac:dyDescent="0.25">
      <c r="A219" s="139">
        <v>202</v>
      </c>
      <c r="B219" s="185" t="s">
        <v>396</v>
      </c>
      <c r="C219" s="185" t="s">
        <v>122</v>
      </c>
      <c r="D219" s="185" t="s">
        <v>188</v>
      </c>
      <c r="E219" s="185" t="s">
        <v>188</v>
      </c>
      <c r="F219" s="248">
        <v>6206400000</v>
      </c>
      <c r="G219" s="185" t="s">
        <v>131</v>
      </c>
      <c r="H219" s="140" t="s">
        <v>92</v>
      </c>
      <c r="I219" s="185">
        <v>55</v>
      </c>
      <c r="J219" s="141">
        <f t="shared" si="18"/>
        <v>11.24</v>
      </c>
      <c r="K219" s="141">
        <f t="shared" si="19"/>
        <v>618.20000000000005</v>
      </c>
      <c r="L219" s="200">
        <f t="shared" si="20"/>
        <v>0.90035587188612098</v>
      </c>
      <c r="M219" s="141">
        <f t="shared" si="21"/>
        <v>1.1200000000000001</v>
      </c>
      <c r="N219" s="141">
        <f t="shared" si="22"/>
        <v>61.6</v>
      </c>
      <c r="O219" s="140" t="s">
        <v>194</v>
      </c>
      <c r="P219" s="248">
        <v>1</v>
      </c>
      <c r="Q219" s="141">
        <f t="shared" si="23"/>
        <v>23.75</v>
      </c>
      <c r="R219" s="247">
        <v>25</v>
      </c>
      <c r="S219" s="242">
        <v>26.02</v>
      </c>
      <c r="T219">
        <v>0</v>
      </c>
    </row>
    <row r="220" spans="1:20" s="1" customFormat="1" ht="126" x14ac:dyDescent="0.25">
      <c r="A220" s="139">
        <v>203</v>
      </c>
      <c r="B220" s="185" t="s">
        <v>397</v>
      </c>
      <c r="C220" s="185" t="s">
        <v>122</v>
      </c>
      <c r="D220" s="185" t="s">
        <v>173</v>
      </c>
      <c r="E220" s="185" t="s">
        <v>173</v>
      </c>
      <c r="F220" s="248">
        <v>6206400000</v>
      </c>
      <c r="G220" s="185" t="s">
        <v>131</v>
      </c>
      <c r="H220" s="140" t="s">
        <v>92</v>
      </c>
      <c r="I220" s="185">
        <v>47</v>
      </c>
      <c r="J220" s="141">
        <f t="shared" si="18"/>
        <v>5.42</v>
      </c>
      <c r="K220" s="141">
        <f t="shared" si="19"/>
        <v>254.74</v>
      </c>
      <c r="L220" s="200">
        <f t="shared" si="20"/>
        <v>0.90036900369003692</v>
      </c>
      <c r="M220" s="141">
        <f t="shared" si="21"/>
        <v>0.54</v>
      </c>
      <c r="N220" s="141">
        <f t="shared" si="22"/>
        <v>25.38</v>
      </c>
      <c r="O220" s="140" t="s">
        <v>194</v>
      </c>
      <c r="P220" s="248" t="s">
        <v>108</v>
      </c>
      <c r="Q220" s="141">
        <f t="shared" si="23"/>
        <v>9.7899999999999991</v>
      </c>
      <c r="R220" s="247">
        <v>10.3</v>
      </c>
      <c r="S220" s="243">
        <v>26.02</v>
      </c>
      <c r="T220">
        <v>0</v>
      </c>
    </row>
    <row r="221" spans="1:20" s="1" customFormat="1" ht="141.75" x14ac:dyDescent="0.25">
      <c r="A221" s="139">
        <v>204</v>
      </c>
      <c r="B221" s="185" t="s">
        <v>398</v>
      </c>
      <c r="C221" s="185" t="s">
        <v>122</v>
      </c>
      <c r="D221" s="185" t="s">
        <v>187</v>
      </c>
      <c r="E221" s="185" t="s">
        <v>187</v>
      </c>
      <c r="F221" s="248">
        <v>6206400000</v>
      </c>
      <c r="G221" s="185" t="s">
        <v>131</v>
      </c>
      <c r="H221" s="140" t="s">
        <v>92</v>
      </c>
      <c r="I221" s="185">
        <v>77</v>
      </c>
      <c r="J221" s="141">
        <f t="shared" si="18"/>
        <v>4.8199999999999994</v>
      </c>
      <c r="K221" s="141">
        <f t="shared" si="19"/>
        <v>371.14</v>
      </c>
      <c r="L221" s="200">
        <f t="shared" si="20"/>
        <v>0.90041493775933612</v>
      </c>
      <c r="M221" s="141">
        <f t="shared" si="21"/>
        <v>0.48</v>
      </c>
      <c r="N221" s="141">
        <f t="shared" si="22"/>
        <v>36.96</v>
      </c>
      <c r="O221" s="140" t="s">
        <v>194</v>
      </c>
      <c r="P221" s="248">
        <v>1</v>
      </c>
      <c r="Q221" s="141">
        <f t="shared" si="23"/>
        <v>14.25</v>
      </c>
      <c r="R221" s="247">
        <v>15</v>
      </c>
      <c r="S221" s="242">
        <v>26.02</v>
      </c>
      <c r="T221">
        <v>0</v>
      </c>
    </row>
    <row r="222" spans="1:20" s="1" customFormat="1" ht="141.75" x14ac:dyDescent="0.25">
      <c r="A222" s="139">
        <v>205</v>
      </c>
      <c r="B222" s="185" t="s">
        <v>399</v>
      </c>
      <c r="C222" s="185" t="s">
        <v>122</v>
      </c>
      <c r="D222" s="185" t="s">
        <v>187</v>
      </c>
      <c r="E222" s="185" t="s">
        <v>187</v>
      </c>
      <c r="F222" s="248">
        <v>6206400000</v>
      </c>
      <c r="G222" s="185" t="s">
        <v>131</v>
      </c>
      <c r="H222" s="140" t="s">
        <v>92</v>
      </c>
      <c r="I222" s="185">
        <v>20</v>
      </c>
      <c r="J222" s="141">
        <f t="shared" si="18"/>
        <v>9.89</v>
      </c>
      <c r="K222" s="141">
        <f t="shared" si="19"/>
        <v>197.8</v>
      </c>
      <c r="L222" s="200">
        <f t="shared" si="20"/>
        <v>0.8998988877654196</v>
      </c>
      <c r="M222" s="141">
        <f t="shared" si="21"/>
        <v>0.99</v>
      </c>
      <c r="N222" s="141">
        <f t="shared" si="22"/>
        <v>19.8</v>
      </c>
      <c r="O222" s="140" t="s">
        <v>194</v>
      </c>
      <c r="P222" s="248" t="s">
        <v>108</v>
      </c>
      <c r="Q222" s="141">
        <f t="shared" si="23"/>
        <v>7.6</v>
      </c>
      <c r="R222" s="247">
        <v>8</v>
      </c>
      <c r="S222" s="243">
        <v>26.02</v>
      </c>
      <c r="T222">
        <v>0</v>
      </c>
    </row>
    <row r="223" spans="1:20" s="1" customFormat="1" ht="173.25" x14ac:dyDescent="0.25">
      <c r="A223" s="139">
        <v>206</v>
      </c>
      <c r="B223" s="185" t="s">
        <v>400</v>
      </c>
      <c r="C223" s="185" t="s">
        <v>122</v>
      </c>
      <c r="D223" s="185" t="s">
        <v>183</v>
      </c>
      <c r="E223" s="185" t="s">
        <v>183</v>
      </c>
      <c r="F223" s="248">
        <v>6206400000</v>
      </c>
      <c r="G223" s="185" t="s">
        <v>131</v>
      </c>
      <c r="H223" s="140" t="s">
        <v>92</v>
      </c>
      <c r="I223" s="185">
        <v>12</v>
      </c>
      <c r="J223" s="141">
        <f t="shared" si="18"/>
        <v>8.24</v>
      </c>
      <c r="K223" s="141">
        <f t="shared" si="19"/>
        <v>98.88</v>
      </c>
      <c r="L223" s="200">
        <f t="shared" si="20"/>
        <v>0.90048543689320393</v>
      </c>
      <c r="M223" s="141">
        <f t="shared" si="21"/>
        <v>0.82</v>
      </c>
      <c r="N223" s="141">
        <f t="shared" si="22"/>
        <v>9.84</v>
      </c>
      <c r="O223" s="140" t="s">
        <v>194</v>
      </c>
      <c r="P223" s="248" t="s">
        <v>108</v>
      </c>
      <c r="Q223" s="141">
        <f t="shared" si="23"/>
        <v>3.8</v>
      </c>
      <c r="R223" s="247">
        <v>4</v>
      </c>
      <c r="S223" s="242">
        <v>26.02</v>
      </c>
      <c r="T223">
        <v>0</v>
      </c>
    </row>
    <row r="224" spans="1:20" s="1" customFormat="1" ht="141.75" x14ac:dyDescent="0.25">
      <c r="A224" s="139">
        <v>207</v>
      </c>
      <c r="B224" s="185" t="s">
        <v>401</v>
      </c>
      <c r="C224" s="185" t="s">
        <v>122</v>
      </c>
      <c r="D224" s="185" t="s">
        <v>141</v>
      </c>
      <c r="E224" s="185" t="s">
        <v>141</v>
      </c>
      <c r="F224" s="248">
        <v>6206400000</v>
      </c>
      <c r="G224" s="185" t="s">
        <v>131</v>
      </c>
      <c r="H224" s="140" t="s">
        <v>92</v>
      </c>
      <c r="I224" s="185">
        <v>4</v>
      </c>
      <c r="J224" s="141">
        <f t="shared" si="18"/>
        <v>6.18</v>
      </c>
      <c r="K224" s="141">
        <f t="shared" si="19"/>
        <v>24.72</v>
      </c>
      <c r="L224" s="200">
        <f t="shared" si="20"/>
        <v>0.89967637540453071</v>
      </c>
      <c r="M224" s="141">
        <f t="shared" si="21"/>
        <v>0.62</v>
      </c>
      <c r="N224" s="141">
        <f t="shared" si="22"/>
        <v>2.48</v>
      </c>
      <c r="O224" s="140" t="s">
        <v>194</v>
      </c>
      <c r="P224" s="248" t="s">
        <v>108</v>
      </c>
      <c r="Q224" s="141">
        <f t="shared" si="23"/>
        <v>0.95</v>
      </c>
      <c r="R224" s="247">
        <v>1</v>
      </c>
      <c r="S224" s="243">
        <v>26.02</v>
      </c>
      <c r="T224">
        <v>0</v>
      </c>
    </row>
    <row r="225" spans="1:20" s="1" customFormat="1" ht="173.25" x14ac:dyDescent="0.25">
      <c r="A225" s="139">
        <v>208</v>
      </c>
      <c r="B225" s="185" t="s">
        <v>402</v>
      </c>
      <c r="C225" s="185" t="s">
        <v>122</v>
      </c>
      <c r="D225" s="185" t="s">
        <v>155</v>
      </c>
      <c r="E225" s="185" t="s">
        <v>155</v>
      </c>
      <c r="F225" s="248">
        <v>6206400000</v>
      </c>
      <c r="G225" s="185" t="s">
        <v>131</v>
      </c>
      <c r="H225" s="140" t="s">
        <v>92</v>
      </c>
      <c r="I225" s="185">
        <v>22</v>
      </c>
      <c r="J225" s="141">
        <f t="shared" si="18"/>
        <v>4.5</v>
      </c>
      <c r="K225" s="141">
        <f t="shared" si="19"/>
        <v>99</v>
      </c>
      <c r="L225" s="200">
        <f t="shared" si="20"/>
        <v>0.9</v>
      </c>
      <c r="M225" s="141">
        <f t="shared" si="21"/>
        <v>0.45</v>
      </c>
      <c r="N225" s="141">
        <f t="shared" si="22"/>
        <v>9.9</v>
      </c>
      <c r="O225" s="140" t="s">
        <v>194</v>
      </c>
      <c r="P225" s="248" t="s">
        <v>108</v>
      </c>
      <c r="Q225" s="141">
        <f t="shared" si="23"/>
        <v>3.8</v>
      </c>
      <c r="R225" s="247">
        <v>4</v>
      </c>
      <c r="S225" s="242">
        <v>26.02</v>
      </c>
      <c r="T225">
        <v>0</v>
      </c>
    </row>
    <row r="226" spans="1:20" s="1" customFormat="1" ht="173.25" x14ac:dyDescent="0.25">
      <c r="A226" s="139">
        <v>209</v>
      </c>
      <c r="B226" s="185" t="s">
        <v>403</v>
      </c>
      <c r="C226" s="185" t="s">
        <v>122</v>
      </c>
      <c r="D226" s="185" t="s">
        <v>136</v>
      </c>
      <c r="E226" s="185" t="s">
        <v>136</v>
      </c>
      <c r="F226" s="248">
        <v>6206400000</v>
      </c>
      <c r="G226" s="185" t="s">
        <v>131</v>
      </c>
      <c r="H226" s="140" t="s">
        <v>92</v>
      </c>
      <c r="I226" s="185">
        <v>31</v>
      </c>
      <c r="J226" s="141">
        <f t="shared" si="18"/>
        <v>10.049999999999999</v>
      </c>
      <c r="K226" s="141">
        <f t="shared" si="19"/>
        <v>311.55</v>
      </c>
      <c r="L226" s="200">
        <f t="shared" si="20"/>
        <v>0.89950248756218909</v>
      </c>
      <c r="M226" s="141">
        <f t="shared" si="21"/>
        <v>1.01</v>
      </c>
      <c r="N226" s="141">
        <f t="shared" si="22"/>
        <v>31.31</v>
      </c>
      <c r="O226" s="140" t="s">
        <v>194</v>
      </c>
      <c r="P226" s="248">
        <v>1</v>
      </c>
      <c r="Q226" s="141">
        <f t="shared" si="23"/>
        <v>11.97</v>
      </c>
      <c r="R226" s="247">
        <v>12.6</v>
      </c>
      <c r="S226" s="243">
        <v>26.02</v>
      </c>
      <c r="T226">
        <v>0</v>
      </c>
    </row>
    <row r="227" spans="1:20" s="1" customFormat="1" ht="173.25" x14ac:dyDescent="0.25">
      <c r="A227" s="139">
        <v>210</v>
      </c>
      <c r="B227" s="185" t="s">
        <v>404</v>
      </c>
      <c r="C227" s="185" t="s">
        <v>122</v>
      </c>
      <c r="D227" s="185" t="s">
        <v>136</v>
      </c>
      <c r="E227" s="185" t="s">
        <v>136</v>
      </c>
      <c r="F227" s="248">
        <v>6206400000</v>
      </c>
      <c r="G227" s="185" t="s">
        <v>131</v>
      </c>
      <c r="H227" s="140" t="s">
        <v>92</v>
      </c>
      <c r="I227" s="185">
        <v>9</v>
      </c>
      <c r="J227" s="141">
        <f t="shared" si="18"/>
        <v>10.99</v>
      </c>
      <c r="K227" s="141">
        <f t="shared" si="19"/>
        <v>98.91</v>
      </c>
      <c r="L227" s="200">
        <f t="shared" si="20"/>
        <v>0.899909008189263</v>
      </c>
      <c r="M227" s="141">
        <f t="shared" si="21"/>
        <v>1.1000000000000001</v>
      </c>
      <c r="N227" s="141">
        <f t="shared" si="22"/>
        <v>9.9</v>
      </c>
      <c r="O227" s="140" t="s">
        <v>194</v>
      </c>
      <c r="P227" s="248" t="s">
        <v>108</v>
      </c>
      <c r="Q227" s="141">
        <f t="shared" si="23"/>
        <v>3.8</v>
      </c>
      <c r="R227" s="247">
        <v>4</v>
      </c>
      <c r="S227" s="242">
        <v>26.02</v>
      </c>
      <c r="T227">
        <v>0</v>
      </c>
    </row>
    <row r="228" spans="1:20" s="1" customFormat="1" ht="126" x14ac:dyDescent="0.25">
      <c r="A228" s="139">
        <v>211</v>
      </c>
      <c r="B228" s="185" t="s">
        <v>405</v>
      </c>
      <c r="C228" s="185" t="s">
        <v>122</v>
      </c>
      <c r="D228" s="185" t="s">
        <v>187</v>
      </c>
      <c r="E228" s="185" t="s">
        <v>187</v>
      </c>
      <c r="F228" s="248">
        <v>6206400000</v>
      </c>
      <c r="G228" s="185" t="s">
        <v>131</v>
      </c>
      <c r="H228" s="140" t="s">
        <v>92</v>
      </c>
      <c r="I228" s="185">
        <v>40</v>
      </c>
      <c r="J228" s="141">
        <f t="shared" si="18"/>
        <v>4.95</v>
      </c>
      <c r="K228" s="141">
        <f t="shared" si="19"/>
        <v>198</v>
      </c>
      <c r="L228" s="200">
        <f t="shared" si="20"/>
        <v>0.89898989898989901</v>
      </c>
      <c r="M228" s="141">
        <f t="shared" si="21"/>
        <v>0.5</v>
      </c>
      <c r="N228" s="141">
        <f t="shared" si="22"/>
        <v>20</v>
      </c>
      <c r="O228" s="140" t="s">
        <v>194</v>
      </c>
      <c r="P228" s="248" t="s">
        <v>108</v>
      </c>
      <c r="Q228" s="141">
        <f t="shared" si="23"/>
        <v>7.6</v>
      </c>
      <c r="R228" s="247">
        <v>8</v>
      </c>
      <c r="S228" s="243">
        <v>26.02</v>
      </c>
      <c r="T228">
        <v>0</v>
      </c>
    </row>
    <row r="229" spans="1:20" s="1" customFormat="1" ht="126" x14ac:dyDescent="0.25">
      <c r="A229" s="139">
        <v>212</v>
      </c>
      <c r="B229" s="185" t="s">
        <v>406</v>
      </c>
      <c r="C229" s="185" t="s">
        <v>122</v>
      </c>
      <c r="D229" s="185" t="s">
        <v>189</v>
      </c>
      <c r="E229" s="185" t="s">
        <v>189</v>
      </c>
      <c r="F229" s="248">
        <v>6206400000</v>
      </c>
      <c r="G229" s="185" t="s">
        <v>131</v>
      </c>
      <c r="H229" s="140" t="s">
        <v>92</v>
      </c>
      <c r="I229" s="185">
        <v>120</v>
      </c>
      <c r="J229" s="141">
        <f t="shared" si="18"/>
        <v>5.1499999999999995</v>
      </c>
      <c r="K229" s="141">
        <f t="shared" si="19"/>
        <v>618</v>
      </c>
      <c r="L229" s="200">
        <f t="shared" si="20"/>
        <v>0.89902912621359221</v>
      </c>
      <c r="M229" s="141">
        <f t="shared" si="21"/>
        <v>0.52</v>
      </c>
      <c r="N229" s="141">
        <f t="shared" si="22"/>
        <v>62.4</v>
      </c>
      <c r="O229" s="140" t="s">
        <v>194</v>
      </c>
      <c r="P229" s="248">
        <v>1</v>
      </c>
      <c r="Q229" s="141">
        <f t="shared" si="23"/>
        <v>23.75</v>
      </c>
      <c r="R229" s="247">
        <v>25</v>
      </c>
      <c r="S229" s="242">
        <v>26.02</v>
      </c>
      <c r="T229">
        <v>0</v>
      </c>
    </row>
    <row r="230" spans="1:20" s="1" customFormat="1" ht="173.25" x14ac:dyDescent="0.25">
      <c r="A230" s="139">
        <v>213</v>
      </c>
      <c r="B230" s="185" t="s">
        <v>407</v>
      </c>
      <c r="C230" s="185" t="s">
        <v>122</v>
      </c>
      <c r="D230" s="185" t="s">
        <v>143</v>
      </c>
      <c r="E230" s="185" t="s">
        <v>143</v>
      </c>
      <c r="F230" s="248">
        <v>6206400000</v>
      </c>
      <c r="G230" s="185" t="s">
        <v>131</v>
      </c>
      <c r="H230" s="140" t="s">
        <v>92</v>
      </c>
      <c r="I230" s="185">
        <v>55</v>
      </c>
      <c r="J230" s="141">
        <f t="shared" si="18"/>
        <v>4.5</v>
      </c>
      <c r="K230" s="141">
        <f t="shared" si="19"/>
        <v>247.5</v>
      </c>
      <c r="L230" s="200">
        <f t="shared" si="20"/>
        <v>0.9</v>
      </c>
      <c r="M230" s="141">
        <f t="shared" si="21"/>
        <v>0.45</v>
      </c>
      <c r="N230" s="141">
        <f t="shared" si="22"/>
        <v>24.75</v>
      </c>
      <c r="O230" s="140" t="s">
        <v>194</v>
      </c>
      <c r="P230" s="248" t="s">
        <v>108</v>
      </c>
      <c r="Q230" s="141">
        <f t="shared" si="23"/>
        <v>9.5</v>
      </c>
      <c r="R230" s="247">
        <v>10</v>
      </c>
      <c r="S230" s="243">
        <v>26.02</v>
      </c>
      <c r="T230">
        <v>0</v>
      </c>
    </row>
    <row r="231" spans="1:20" s="1" customFormat="1" ht="141.75" x14ac:dyDescent="0.25">
      <c r="A231" s="139">
        <v>214</v>
      </c>
      <c r="B231" s="185" t="s">
        <v>408</v>
      </c>
      <c r="C231" s="185" t="s">
        <v>122</v>
      </c>
      <c r="D231" s="185" t="s">
        <v>190</v>
      </c>
      <c r="E231" s="185" t="s">
        <v>190</v>
      </c>
      <c r="F231" s="248">
        <v>6206400000</v>
      </c>
      <c r="G231" s="185" t="s">
        <v>131</v>
      </c>
      <c r="H231" s="140" t="s">
        <v>92</v>
      </c>
      <c r="I231" s="185">
        <v>40</v>
      </c>
      <c r="J231" s="141">
        <f t="shared" si="18"/>
        <v>5.3199999999999994</v>
      </c>
      <c r="K231" s="141">
        <f t="shared" si="19"/>
        <v>212.8</v>
      </c>
      <c r="L231" s="200">
        <f t="shared" si="20"/>
        <v>0.90037593984962405</v>
      </c>
      <c r="M231" s="141">
        <f t="shared" si="21"/>
        <v>0.53</v>
      </c>
      <c r="N231" s="141">
        <f t="shared" si="22"/>
        <v>21.2</v>
      </c>
      <c r="O231" s="140" t="s">
        <v>194</v>
      </c>
      <c r="P231" s="248" t="s">
        <v>108</v>
      </c>
      <c r="Q231" s="141">
        <f t="shared" si="23"/>
        <v>8.17</v>
      </c>
      <c r="R231" s="247">
        <v>8.6</v>
      </c>
      <c r="S231" s="242">
        <v>26.02</v>
      </c>
      <c r="T231">
        <v>0</v>
      </c>
    </row>
    <row r="232" spans="1:20" s="1" customFormat="1" ht="141.75" x14ac:dyDescent="0.25">
      <c r="A232" s="139">
        <v>215</v>
      </c>
      <c r="B232" s="185" t="s">
        <v>409</v>
      </c>
      <c r="C232" s="185" t="s">
        <v>122</v>
      </c>
      <c r="D232" s="185" t="s">
        <v>191</v>
      </c>
      <c r="E232" s="185" t="s">
        <v>191</v>
      </c>
      <c r="F232" s="248">
        <v>6206400000</v>
      </c>
      <c r="G232" s="185" t="s">
        <v>131</v>
      </c>
      <c r="H232" s="140" t="s">
        <v>92</v>
      </c>
      <c r="I232" s="185">
        <v>100</v>
      </c>
      <c r="J232" s="141">
        <f t="shared" si="18"/>
        <v>3.71</v>
      </c>
      <c r="K232" s="141">
        <f t="shared" si="19"/>
        <v>371</v>
      </c>
      <c r="L232" s="200">
        <f t="shared" si="20"/>
        <v>0.90026954177897578</v>
      </c>
      <c r="M232" s="141">
        <f t="shared" si="21"/>
        <v>0.37</v>
      </c>
      <c r="N232" s="141">
        <f t="shared" si="22"/>
        <v>37</v>
      </c>
      <c r="O232" s="140" t="s">
        <v>194</v>
      </c>
      <c r="P232" s="248">
        <v>1</v>
      </c>
      <c r="Q232" s="141">
        <f t="shared" si="23"/>
        <v>14.25</v>
      </c>
      <c r="R232" s="247">
        <v>15</v>
      </c>
      <c r="S232" s="243">
        <v>26.02</v>
      </c>
      <c r="T232">
        <v>0</v>
      </c>
    </row>
    <row r="233" spans="1:20" s="1" customFormat="1" ht="141.75" x14ac:dyDescent="0.25">
      <c r="A233" s="139">
        <v>216</v>
      </c>
      <c r="B233" s="185" t="s">
        <v>410</v>
      </c>
      <c r="C233" s="185" t="s">
        <v>122</v>
      </c>
      <c r="D233" s="185" t="s">
        <v>192</v>
      </c>
      <c r="E233" s="185" t="s">
        <v>192</v>
      </c>
      <c r="F233" s="248">
        <v>6206400000</v>
      </c>
      <c r="G233" s="185" t="s">
        <v>131</v>
      </c>
      <c r="H233" s="140" t="s">
        <v>92</v>
      </c>
      <c r="I233" s="185">
        <v>72</v>
      </c>
      <c r="J233" s="141">
        <f t="shared" si="18"/>
        <v>4.1899999999999995</v>
      </c>
      <c r="K233" s="141">
        <f t="shared" si="19"/>
        <v>301.68</v>
      </c>
      <c r="L233" s="200">
        <f t="shared" si="20"/>
        <v>0.89976133651551315</v>
      </c>
      <c r="M233" s="141">
        <f t="shared" si="21"/>
        <v>0.42</v>
      </c>
      <c r="N233" s="141">
        <f t="shared" si="22"/>
        <v>30.24</v>
      </c>
      <c r="O233" s="140" t="s">
        <v>194</v>
      </c>
      <c r="P233" s="248" t="s">
        <v>108</v>
      </c>
      <c r="Q233" s="141">
        <f t="shared" si="23"/>
        <v>11.59</v>
      </c>
      <c r="R233" s="247">
        <v>12.2</v>
      </c>
      <c r="S233" s="242">
        <v>26.02</v>
      </c>
      <c r="T233">
        <v>0</v>
      </c>
    </row>
    <row r="234" spans="1:20" s="1" customFormat="1" ht="126" x14ac:dyDescent="0.25">
      <c r="A234" s="139">
        <v>217</v>
      </c>
      <c r="B234" s="185" t="s">
        <v>411</v>
      </c>
      <c r="C234" s="185" t="s">
        <v>122</v>
      </c>
      <c r="D234" s="185" t="s">
        <v>193</v>
      </c>
      <c r="E234" s="185" t="s">
        <v>193</v>
      </c>
      <c r="F234" s="248">
        <v>6206400000</v>
      </c>
      <c r="G234" s="185" t="s">
        <v>131</v>
      </c>
      <c r="H234" s="140" t="s">
        <v>92</v>
      </c>
      <c r="I234" s="185">
        <v>155</v>
      </c>
      <c r="J234" s="141">
        <f t="shared" si="18"/>
        <v>5.91</v>
      </c>
      <c r="K234" s="141">
        <f t="shared" si="19"/>
        <v>916.05</v>
      </c>
      <c r="L234" s="200">
        <f t="shared" si="20"/>
        <v>0.90016920473773265</v>
      </c>
      <c r="M234" s="141">
        <f t="shared" si="21"/>
        <v>0.59</v>
      </c>
      <c r="N234" s="141">
        <f t="shared" si="22"/>
        <v>91.45</v>
      </c>
      <c r="O234" s="140" t="s">
        <v>194</v>
      </c>
      <c r="P234" s="248">
        <v>1</v>
      </c>
      <c r="Q234" s="141">
        <f t="shared" si="23"/>
        <v>35.15</v>
      </c>
      <c r="R234" s="247">
        <v>37</v>
      </c>
      <c r="S234" s="243">
        <v>26.02</v>
      </c>
      <c r="T234">
        <v>0</v>
      </c>
    </row>
    <row r="235" spans="1:20" s="1" customFormat="1" ht="126" x14ac:dyDescent="0.25">
      <c r="A235" s="139">
        <v>218</v>
      </c>
      <c r="B235" s="185" t="s">
        <v>412</v>
      </c>
      <c r="C235" s="185" t="s">
        <v>122</v>
      </c>
      <c r="D235" s="185" t="s">
        <v>193</v>
      </c>
      <c r="E235" s="185" t="s">
        <v>193</v>
      </c>
      <c r="F235" s="248">
        <v>6206400000</v>
      </c>
      <c r="G235" s="185" t="s">
        <v>131</v>
      </c>
      <c r="H235" s="140" t="s">
        <v>92</v>
      </c>
      <c r="I235" s="185">
        <v>135</v>
      </c>
      <c r="J235" s="141">
        <f t="shared" si="18"/>
        <v>6.6</v>
      </c>
      <c r="K235" s="141">
        <f t="shared" si="19"/>
        <v>891</v>
      </c>
      <c r="L235" s="200">
        <f t="shared" si="20"/>
        <v>0.9</v>
      </c>
      <c r="M235" s="141">
        <f t="shared" si="21"/>
        <v>0.66</v>
      </c>
      <c r="N235" s="141">
        <f t="shared" si="22"/>
        <v>89.1</v>
      </c>
      <c r="O235" s="140" t="s">
        <v>194</v>
      </c>
      <c r="P235" s="248">
        <v>1</v>
      </c>
      <c r="Q235" s="141">
        <f t="shared" si="23"/>
        <v>34.200000000000003</v>
      </c>
      <c r="R235" s="247">
        <v>36</v>
      </c>
      <c r="S235" s="242">
        <v>26.02</v>
      </c>
      <c r="T235">
        <v>0</v>
      </c>
    </row>
    <row r="236" spans="1:20" s="1" customFormat="1" ht="126" x14ac:dyDescent="0.25">
      <c r="A236" s="139">
        <v>219</v>
      </c>
      <c r="B236" s="185" t="s">
        <v>413</v>
      </c>
      <c r="C236" s="185" t="s">
        <v>122</v>
      </c>
      <c r="D236" s="185" t="s">
        <v>188</v>
      </c>
      <c r="E236" s="185" t="s">
        <v>188</v>
      </c>
      <c r="F236" s="248">
        <v>6206400000</v>
      </c>
      <c r="G236" s="185" t="s">
        <v>131</v>
      </c>
      <c r="H236" s="140" t="s">
        <v>92</v>
      </c>
      <c r="I236" s="185">
        <v>196</v>
      </c>
      <c r="J236" s="141">
        <f t="shared" si="18"/>
        <v>4.92</v>
      </c>
      <c r="K236" s="141">
        <f t="shared" si="19"/>
        <v>964.32</v>
      </c>
      <c r="L236" s="200">
        <f t="shared" si="20"/>
        <v>0.90040650406504064</v>
      </c>
      <c r="M236" s="141">
        <f t="shared" si="21"/>
        <v>0.49</v>
      </c>
      <c r="N236" s="141">
        <f t="shared" si="22"/>
        <v>96.04</v>
      </c>
      <c r="O236" s="140" t="s">
        <v>194</v>
      </c>
      <c r="P236" s="248">
        <v>1</v>
      </c>
      <c r="Q236" s="141">
        <f t="shared" si="23"/>
        <v>37.049999999999997</v>
      </c>
      <c r="R236" s="247">
        <v>39</v>
      </c>
      <c r="S236" s="243">
        <v>26.02</v>
      </c>
      <c r="T236">
        <v>0</v>
      </c>
    </row>
    <row r="237" spans="1:20" s="1" customFormat="1" ht="126" x14ac:dyDescent="0.25">
      <c r="A237" s="139">
        <v>220</v>
      </c>
      <c r="B237" s="185" t="s">
        <v>414</v>
      </c>
      <c r="C237" s="185" t="s">
        <v>122</v>
      </c>
      <c r="D237" s="185" t="s">
        <v>188</v>
      </c>
      <c r="E237" s="185" t="s">
        <v>188</v>
      </c>
      <c r="F237" s="248">
        <v>6206400000</v>
      </c>
      <c r="G237" s="185" t="s">
        <v>131</v>
      </c>
      <c r="H237" s="140" t="s">
        <v>92</v>
      </c>
      <c r="I237" s="185">
        <v>184</v>
      </c>
      <c r="J237" s="141">
        <f t="shared" si="18"/>
        <v>4.95</v>
      </c>
      <c r="K237" s="141">
        <f t="shared" si="19"/>
        <v>910.8</v>
      </c>
      <c r="L237" s="200">
        <f t="shared" si="20"/>
        <v>0.89898989898989901</v>
      </c>
      <c r="M237" s="141">
        <f t="shared" si="21"/>
        <v>0.5</v>
      </c>
      <c r="N237" s="141">
        <f t="shared" si="22"/>
        <v>92</v>
      </c>
      <c r="O237" s="140" t="s">
        <v>194</v>
      </c>
      <c r="P237" s="248">
        <v>1</v>
      </c>
      <c r="Q237" s="141">
        <f t="shared" si="23"/>
        <v>34.96</v>
      </c>
      <c r="R237" s="247">
        <v>36.799999999999997</v>
      </c>
      <c r="S237" s="242">
        <v>26.02</v>
      </c>
      <c r="T237">
        <v>0</v>
      </c>
    </row>
    <row r="238" spans="1:20" s="1" customFormat="1" ht="126" x14ac:dyDescent="0.25">
      <c r="A238" s="139">
        <v>221</v>
      </c>
      <c r="B238" s="185" t="s">
        <v>415</v>
      </c>
      <c r="C238" s="185" t="s">
        <v>122</v>
      </c>
      <c r="D238" s="185" t="s">
        <v>188</v>
      </c>
      <c r="E238" s="185" t="s">
        <v>188</v>
      </c>
      <c r="F238" s="248">
        <v>6206400000</v>
      </c>
      <c r="G238" s="185" t="s">
        <v>131</v>
      </c>
      <c r="H238" s="140" t="s">
        <v>92</v>
      </c>
      <c r="I238" s="185">
        <v>195</v>
      </c>
      <c r="J238" s="141">
        <f t="shared" si="18"/>
        <v>4.92</v>
      </c>
      <c r="K238" s="141">
        <f t="shared" si="19"/>
        <v>959.4</v>
      </c>
      <c r="L238" s="200">
        <f t="shared" si="20"/>
        <v>0.90040650406504064</v>
      </c>
      <c r="M238" s="141">
        <f t="shared" si="21"/>
        <v>0.49</v>
      </c>
      <c r="N238" s="141">
        <f t="shared" si="22"/>
        <v>95.55</v>
      </c>
      <c r="O238" s="140" t="s">
        <v>194</v>
      </c>
      <c r="P238" s="248">
        <v>1</v>
      </c>
      <c r="Q238" s="141">
        <f t="shared" si="23"/>
        <v>36.86</v>
      </c>
      <c r="R238" s="247">
        <v>38.799999999999997</v>
      </c>
      <c r="S238" s="243">
        <v>26.02</v>
      </c>
      <c r="T238">
        <v>0</v>
      </c>
    </row>
    <row r="239" spans="1:20" s="1" customFormat="1" ht="141.75" x14ac:dyDescent="0.25">
      <c r="A239" s="139">
        <v>222</v>
      </c>
      <c r="B239" s="185" t="s">
        <v>416</v>
      </c>
      <c r="C239" s="185" t="s">
        <v>122</v>
      </c>
      <c r="D239" s="185" t="s">
        <v>187</v>
      </c>
      <c r="E239" s="185" t="s">
        <v>187</v>
      </c>
      <c r="F239" s="248">
        <v>6206400000</v>
      </c>
      <c r="G239" s="185" t="s">
        <v>131</v>
      </c>
      <c r="H239" s="140" t="s">
        <v>92</v>
      </c>
      <c r="I239" s="185">
        <v>150</v>
      </c>
      <c r="J239" s="141">
        <f t="shared" si="18"/>
        <v>5.4399999999999995</v>
      </c>
      <c r="K239" s="141">
        <f t="shared" si="19"/>
        <v>816</v>
      </c>
      <c r="L239" s="200">
        <f t="shared" si="20"/>
        <v>0.90073529411764708</v>
      </c>
      <c r="M239" s="141">
        <f t="shared" si="21"/>
        <v>0.54</v>
      </c>
      <c r="N239" s="141">
        <f t="shared" si="22"/>
        <v>81</v>
      </c>
      <c r="O239" s="140" t="s">
        <v>194</v>
      </c>
      <c r="P239" s="248">
        <v>1</v>
      </c>
      <c r="Q239" s="141">
        <f t="shared" si="23"/>
        <v>31.35</v>
      </c>
      <c r="R239" s="247">
        <v>33</v>
      </c>
      <c r="S239" s="242">
        <v>26.02</v>
      </c>
      <c r="T239">
        <v>0</v>
      </c>
    </row>
    <row r="240" spans="1:20" s="1" customFormat="1" ht="141.75" x14ac:dyDescent="0.25">
      <c r="A240" s="139">
        <v>223</v>
      </c>
      <c r="B240" s="185" t="s">
        <v>417</v>
      </c>
      <c r="C240" s="185" t="s">
        <v>122</v>
      </c>
      <c r="D240" s="185" t="s">
        <v>187</v>
      </c>
      <c r="E240" s="185" t="s">
        <v>187</v>
      </c>
      <c r="F240" s="248">
        <v>6206400000</v>
      </c>
      <c r="G240" s="185" t="s">
        <v>131</v>
      </c>
      <c r="H240" s="140" t="s">
        <v>92</v>
      </c>
      <c r="I240" s="185">
        <v>150</v>
      </c>
      <c r="J240" s="141">
        <f t="shared" si="18"/>
        <v>5.4399999999999995</v>
      </c>
      <c r="K240" s="141">
        <f t="shared" si="19"/>
        <v>816</v>
      </c>
      <c r="L240" s="200">
        <f t="shared" si="20"/>
        <v>0.90073529411764708</v>
      </c>
      <c r="M240" s="141">
        <f t="shared" si="21"/>
        <v>0.54</v>
      </c>
      <c r="N240" s="141">
        <f t="shared" si="22"/>
        <v>81</v>
      </c>
      <c r="O240" s="140" t="s">
        <v>194</v>
      </c>
      <c r="P240" s="248">
        <v>1</v>
      </c>
      <c r="Q240" s="141">
        <f t="shared" si="23"/>
        <v>31.35</v>
      </c>
      <c r="R240" s="247">
        <v>33</v>
      </c>
      <c r="S240" s="243">
        <v>26.02</v>
      </c>
      <c r="T240">
        <v>0</v>
      </c>
    </row>
    <row r="241" spans="1:20" s="1" customFormat="1" ht="126" x14ac:dyDescent="0.25">
      <c r="A241" s="139">
        <v>224</v>
      </c>
      <c r="B241" s="185" t="s">
        <v>418</v>
      </c>
      <c r="C241" s="185" t="s">
        <v>122</v>
      </c>
      <c r="D241" s="185" t="s">
        <v>140</v>
      </c>
      <c r="E241" s="185" t="s">
        <v>140</v>
      </c>
      <c r="F241" s="248">
        <v>6206400000</v>
      </c>
      <c r="G241" s="185" t="s">
        <v>132</v>
      </c>
      <c r="H241" s="140" t="s">
        <v>92</v>
      </c>
      <c r="I241" s="185">
        <v>30</v>
      </c>
      <c r="J241" s="141">
        <f t="shared" si="18"/>
        <v>8.6199999999999992</v>
      </c>
      <c r="K241" s="141">
        <f t="shared" si="19"/>
        <v>258.60000000000002</v>
      </c>
      <c r="L241" s="200">
        <f t="shared" si="20"/>
        <v>0.90023201856148494</v>
      </c>
      <c r="M241" s="141">
        <f t="shared" si="21"/>
        <v>0.86</v>
      </c>
      <c r="N241" s="141">
        <f t="shared" si="22"/>
        <v>25.8</v>
      </c>
      <c r="O241" s="140" t="s">
        <v>194</v>
      </c>
      <c r="P241" s="248" t="s">
        <v>108</v>
      </c>
      <c r="Q241" s="141">
        <f t="shared" si="23"/>
        <v>7.6</v>
      </c>
      <c r="R241" s="247">
        <v>8</v>
      </c>
      <c r="S241" s="242">
        <v>34.020000000000003</v>
      </c>
      <c r="T241">
        <v>0</v>
      </c>
    </row>
    <row r="242" spans="1:20" s="1" customFormat="1" ht="126" x14ac:dyDescent="0.25">
      <c r="A242" s="139">
        <v>225</v>
      </c>
      <c r="B242" s="185" t="s">
        <v>419</v>
      </c>
      <c r="C242" s="185" t="s">
        <v>122</v>
      </c>
      <c r="D242" s="185" t="s">
        <v>157</v>
      </c>
      <c r="E242" s="185" t="s">
        <v>157</v>
      </c>
      <c r="F242" s="248">
        <v>6206400000</v>
      </c>
      <c r="G242" s="185" t="s">
        <v>132</v>
      </c>
      <c r="H242" s="140" t="s">
        <v>92</v>
      </c>
      <c r="I242" s="185">
        <v>4</v>
      </c>
      <c r="J242" s="141">
        <f t="shared" si="18"/>
        <v>12.17</v>
      </c>
      <c r="K242" s="141">
        <f t="shared" si="19"/>
        <v>48.68</v>
      </c>
      <c r="L242" s="200">
        <f t="shared" si="20"/>
        <v>0.89975349219391942</v>
      </c>
      <c r="M242" s="141">
        <f t="shared" si="21"/>
        <v>1.22</v>
      </c>
      <c r="N242" s="141">
        <f t="shared" si="22"/>
        <v>4.88</v>
      </c>
      <c r="O242" s="140" t="s">
        <v>194</v>
      </c>
      <c r="P242" s="248" t="s">
        <v>108</v>
      </c>
      <c r="Q242" s="141">
        <f t="shared" si="23"/>
        <v>1.43</v>
      </c>
      <c r="R242" s="247">
        <v>1.5</v>
      </c>
      <c r="S242" s="243">
        <v>34.020000000000003</v>
      </c>
      <c r="T242">
        <v>0</v>
      </c>
    </row>
    <row r="243" spans="1:20" s="1" customFormat="1" ht="126" x14ac:dyDescent="0.25">
      <c r="A243" s="139">
        <v>226</v>
      </c>
      <c r="B243" s="185" t="s">
        <v>420</v>
      </c>
      <c r="C243" s="185" t="s">
        <v>122</v>
      </c>
      <c r="D243" s="185" t="s">
        <v>114</v>
      </c>
      <c r="E243" s="185" t="s">
        <v>114</v>
      </c>
      <c r="F243" s="248">
        <v>6206400000</v>
      </c>
      <c r="G243" s="185" t="s">
        <v>132</v>
      </c>
      <c r="H243" s="140" t="s">
        <v>92</v>
      </c>
      <c r="I243" s="185">
        <v>100</v>
      </c>
      <c r="J243" s="141">
        <f t="shared" si="18"/>
        <v>3.2699999999999996</v>
      </c>
      <c r="K243" s="141">
        <f t="shared" si="19"/>
        <v>327</v>
      </c>
      <c r="L243" s="200">
        <f t="shared" si="20"/>
        <v>0.89908256880733939</v>
      </c>
      <c r="M243" s="141">
        <f t="shared" si="21"/>
        <v>0.33</v>
      </c>
      <c r="N243" s="141">
        <f t="shared" si="22"/>
        <v>33</v>
      </c>
      <c r="O243" s="140" t="s">
        <v>194</v>
      </c>
      <c r="P243" s="248">
        <v>1</v>
      </c>
      <c r="Q243" s="141">
        <f t="shared" si="23"/>
        <v>9.6</v>
      </c>
      <c r="R243" s="247">
        <v>10.1</v>
      </c>
      <c r="S243" s="242">
        <v>34.020000000000003</v>
      </c>
      <c r="T243">
        <v>0</v>
      </c>
    </row>
    <row r="244" spans="1:20" s="1" customFormat="1" ht="110.25" x14ac:dyDescent="0.25">
      <c r="A244" s="139">
        <v>227</v>
      </c>
      <c r="B244" s="185" t="s">
        <v>421</v>
      </c>
      <c r="C244" s="185" t="s">
        <v>122</v>
      </c>
      <c r="D244" s="185" t="s">
        <v>140</v>
      </c>
      <c r="E244" s="185" t="s">
        <v>140</v>
      </c>
      <c r="F244" s="248">
        <v>6206400000</v>
      </c>
      <c r="G244" s="185" t="s">
        <v>132</v>
      </c>
      <c r="H244" s="140" t="s">
        <v>92</v>
      </c>
      <c r="I244" s="185">
        <v>33</v>
      </c>
      <c r="J244" s="141">
        <f t="shared" si="18"/>
        <v>7.84</v>
      </c>
      <c r="K244" s="141">
        <f t="shared" si="19"/>
        <v>258.72000000000003</v>
      </c>
      <c r="L244" s="200">
        <f t="shared" si="20"/>
        <v>0.90051020408163263</v>
      </c>
      <c r="M244" s="141">
        <f t="shared" si="21"/>
        <v>0.78</v>
      </c>
      <c r="N244" s="141">
        <f t="shared" si="22"/>
        <v>25.74</v>
      </c>
      <c r="O244" s="140" t="s">
        <v>194</v>
      </c>
      <c r="P244" s="248" t="s">
        <v>108</v>
      </c>
      <c r="Q244" s="141">
        <f t="shared" si="23"/>
        <v>7.6</v>
      </c>
      <c r="R244" s="247">
        <v>8</v>
      </c>
      <c r="S244" s="243">
        <v>34.020000000000003</v>
      </c>
      <c r="T244">
        <v>0</v>
      </c>
    </row>
    <row r="245" spans="1:20" s="1" customFormat="1" ht="141.75" x14ac:dyDescent="0.25">
      <c r="A245" s="139">
        <v>228</v>
      </c>
      <c r="B245" s="185" t="s">
        <v>422</v>
      </c>
      <c r="C245" s="185" t="s">
        <v>122</v>
      </c>
      <c r="D245" s="185" t="s">
        <v>136</v>
      </c>
      <c r="E245" s="185" t="s">
        <v>136</v>
      </c>
      <c r="F245" s="185">
        <v>6211429000</v>
      </c>
      <c r="G245" s="185" t="s">
        <v>131</v>
      </c>
      <c r="H245" s="140" t="s">
        <v>92</v>
      </c>
      <c r="I245" s="185">
        <v>9</v>
      </c>
      <c r="J245" s="141">
        <f t="shared" si="18"/>
        <v>8.0399999999999991</v>
      </c>
      <c r="K245" s="141">
        <f t="shared" si="19"/>
        <v>72.36</v>
      </c>
      <c r="L245" s="200">
        <f t="shared" si="20"/>
        <v>0.90049751243781095</v>
      </c>
      <c r="M245" s="141">
        <f t="shared" si="21"/>
        <v>0.8</v>
      </c>
      <c r="N245" s="141">
        <f t="shared" si="22"/>
        <v>7.2</v>
      </c>
      <c r="O245" s="140" t="s">
        <v>194</v>
      </c>
      <c r="P245" s="248" t="s">
        <v>108</v>
      </c>
      <c r="Q245" s="141">
        <f t="shared" si="23"/>
        <v>3.8</v>
      </c>
      <c r="R245" s="247">
        <v>4</v>
      </c>
      <c r="S245" s="242">
        <v>19.02</v>
      </c>
      <c r="T245">
        <v>0</v>
      </c>
    </row>
    <row r="246" spans="1:20" s="1" customFormat="1" ht="141.75" x14ac:dyDescent="0.25">
      <c r="A246" s="139">
        <v>229</v>
      </c>
      <c r="B246" s="185" t="s">
        <v>423</v>
      </c>
      <c r="C246" s="185" t="s">
        <v>122</v>
      </c>
      <c r="D246" s="185" t="s">
        <v>156</v>
      </c>
      <c r="E246" s="185" t="s">
        <v>156</v>
      </c>
      <c r="F246" s="185">
        <v>6211429000</v>
      </c>
      <c r="G246" s="185" t="s">
        <v>131</v>
      </c>
      <c r="H246" s="140" t="s">
        <v>92</v>
      </c>
      <c r="I246" s="185">
        <v>3</v>
      </c>
      <c r="J246" s="141">
        <f t="shared" si="18"/>
        <v>6.0299999999999994</v>
      </c>
      <c r="K246" s="141">
        <f t="shared" si="19"/>
        <v>18.09</v>
      </c>
      <c r="L246" s="200">
        <f t="shared" si="20"/>
        <v>0.90049751243781095</v>
      </c>
      <c r="M246" s="141">
        <f t="shared" si="21"/>
        <v>0.6</v>
      </c>
      <c r="N246" s="141">
        <f t="shared" si="22"/>
        <v>1.8</v>
      </c>
      <c r="O246" s="140" t="s">
        <v>194</v>
      </c>
      <c r="P246" s="248" t="s">
        <v>108</v>
      </c>
      <c r="Q246" s="141">
        <f t="shared" si="23"/>
        <v>0.95</v>
      </c>
      <c r="R246" s="247">
        <v>1</v>
      </c>
      <c r="S246" s="243">
        <v>19.02</v>
      </c>
      <c r="T246">
        <v>0</v>
      </c>
    </row>
    <row r="247" spans="1:20" s="1" customFormat="1" ht="110.25" x14ac:dyDescent="0.25">
      <c r="A247" s="139">
        <v>230</v>
      </c>
      <c r="B247" s="185" t="s">
        <v>424</v>
      </c>
      <c r="C247" s="185" t="s">
        <v>122</v>
      </c>
      <c r="D247" s="185" t="s">
        <v>138</v>
      </c>
      <c r="E247" s="185" t="s">
        <v>138</v>
      </c>
      <c r="F247" s="185">
        <v>6402999600</v>
      </c>
      <c r="G247" s="185" t="s">
        <v>131</v>
      </c>
      <c r="H247" s="140" t="s">
        <v>92</v>
      </c>
      <c r="I247" s="185">
        <v>1</v>
      </c>
      <c r="J247" s="141">
        <f>T247</f>
        <v>7.52</v>
      </c>
      <c r="K247" s="141">
        <f t="shared" si="19"/>
        <v>7.52</v>
      </c>
      <c r="L247" s="200">
        <f t="shared" si="20"/>
        <v>0.90026595744680848</v>
      </c>
      <c r="M247" s="141">
        <f t="shared" si="21"/>
        <v>0.75</v>
      </c>
      <c r="N247" s="141">
        <f t="shared" si="22"/>
        <v>0.75</v>
      </c>
      <c r="O247" s="140" t="s">
        <v>194</v>
      </c>
      <c r="P247" s="248" t="s">
        <v>108</v>
      </c>
      <c r="Q247" s="141">
        <f t="shared" si="23"/>
        <v>0.48</v>
      </c>
      <c r="R247" s="247">
        <v>0.5</v>
      </c>
      <c r="S247" s="242">
        <v>0</v>
      </c>
      <c r="T247">
        <v>7.52</v>
      </c>
    </row>
    <row r="248" spans="1:20" s="1" customFormat="1" ht="63" x14ac:dyDescent="0.25">
      <c r="A248" s="139">
        <v>231</v>
      </c>
      <c r="B248" s="185" t="s">
        <v>425</v>
      </c>
      <c r="C248" s="185" t="s">
        <v>122</v>
      </c>
      <c r="D248" s="185" t="s">
        <v>158</v>
      </c>
      <c r="E248" s="185" t="s">
        <v>158</v>
      </c>
      <c r="F248" s="185">
        <v>6206300000</v>
      </c>
      <c r="G248" s="185" t="s">
        <v>132</v>
      </c>
      <c r="H248" s="140" t="s">
        <v>92</v>
      </c>
      <c r="I248" s="185">
        <v>11</v>
      </c>
      <c r="J248" s="141">
        <f t="shared" si="18"/>
        <v>6.2299999999999995</v>
      </c>
      <c r="K248" s="141">
        <f t="shared" si="19"/>
        <v>68.53</v>
      </c>
      <c r="L248" s="200">
        <f t="shared" si="20"/>
        <v>0.9004815409309791</v>
      </c>
      <c r="M248" s="141">
        <f t="shared" si="21"/>
        <v>0.62</v>
      </c>
      <c r="N248" s="141">
        <f t="shared" si="22"/>
        <v>6.82</v>
      </c>
      <c r="O248" s="140" t="s">
        <v>194</v>
      </c>
      <c r="P248" s="248" t="s">
        <v>108</v>
      </c>
      <c r="Q248" s="141">
        <f t="shared" si="23"/>
        <v>2.85</v>
      </c>
      <c r="R248" s="247">
        <v>3</v>
      </c>
      <c r="S248" s="243">
        <v>24.02</v>
      </c>
      <c r="T248">
        <v>0</v>
      </c>
    </row>
    <row r="249" spans="1:20" s="252" customFormat="1" ht="78.75" x14ac:dyDescent="0.25">
      <c r="A249" s="139">
        <v>232</v>
      </c>
      <c r="B249" s="185" t="s">
        <v>429</v>
      </c>
      <c r="C249" s="185" t="s">
        <v>122</v>
      </c>
      <c r="D249" s="185" t="s">
        <v>432</v>
      </c>
      <c r="E249" s="185" t="s">
        <v>432</v>
      </c>
      <c r="F249" s="185">
        <v>4202121100</v>
      </c>
      <c r="G249" s="185" t="s">
        <v>132</v>
      </c>
      <c r="H249" s="140" t="s">
        <v>92</v>
      </c>
      <c r="I249" s="185">
        <v>1</v>
      </c>
      <c r="J249" s="141">
        <f t="shared" si="18"/>
        <v>28.860000000000003</v>
      </c>
      <c r="K249" s="141">
        <f t="shared" si="19"/>
        <v>28.86</v>
      </c>
      <c r="L249" s="200">
        <f t="shared" si="20"/>
        <v>0.8998613998613999</v>
      </c>
      <c r="M249" s="141">
        <f t="shared" si="21"/>
        <v>2.89</v>
      </c>
      <c r="N249" s="141">
        <f t="shared" si="22"/>
        <v>2.89</v>
      </c>
      <c r="O249" s="140" t="s">
        <v>194</v>
      </c>
      <c r="P249" s="248" t="s">
        <v>108</v>
      </c>
      <c r="Q249" s="141">
        <f t="shared" si="23"/>
        <v>1.43</v>
      </c>
      <c r="R249" s="247">
        <v>1.5</v>
      </c>
      <c r="S249" s="242">
        <v>20.18</v>
      </c>
      <c r="T249" s="251">
        <v>0</v>
      </c>
    </row>
    <row r="250" spans="1:20" s="252" customFormat="1" ht="78.75" x14ac:dyDescent="0.25">
      <c r="A250" s="139">
        <v>233</v>
      </c>
      <c r="B250" s="185" t="s">
        <v>429</v>
      </c>
      <c r="C250" s="185" t="s">
        <v>122</v>
      </c>
      <c r="D250" s="185" t="s">
        <v>432</v>
      </c>
      <c r="E250" s="185" t="s">
        <v>432</v>
      </c>
      <c r="F250" s="185">
        <v>4202121100</v>
      </c>
      <c r="G250" s="185" t="s">
        <v>132</v>
      </c>
      <c r="H250" s="140" t="s">
        <v>92</v>
      </c>
      <c r="I250" s="185">
        <v>16</v>
      </c>
      <c r="J250" s="141">
        <f t="shared" si="18"/>
        <v>33.549999999999997</v>
      </c>
      <c r="K250" s="141">
        <f t="shared" si="19"/>
        <v>536.79999999999995</v>
      </c>
      <c r="L250" s="200">
        <f t="shared" si="20"/>
        <v>0.89985096870342773</v>
      </c>
      <c r="M250" s="141">
        <f t="shared" si="21"/>
        <v>3.36</v>
      </c>
      <c r="N250" s="141">
        <f t="shared" si="22"/>
        <v>53.76</v>
      </c>
      <c r="O250" s="140" t="s">
        <v>194</v>
      </c>
      <c r="P250" s="248">
        <v>1</v>
      </c>
      <c r="Q250" s="141">
        <f t="shared" si="23"/>
        <v>26.6</v>
      </c>
      <c r="R250" s="247">
        <v>28</v>
      </c>
      <c r="S250" s="243">
        <v>20.18</v>
      </c>
      <c r="T250" s="251">
        <v>0</v>
      </c>
    </row>
    <row r="251" spans="1:20" s="252" customFormat="1" ht="78.75" x14ac:dyDescent="0.25">
      <c r="A251" s="139">
        <v>234</v>
      </c>
      <c r="B251" s="185" t="s">
        <v>428</v>
      </c>
      <c r="C251" s="185" t="s">
        <v>122</v>
      </c>
      <c r="D251" s="185" t="s">
        <v>432</v>
      </c>
      <c r="E251" s="185" t="s">
        <v>432</v>
      </c>
      <c r="F251" s="185">
        <v>4202221000</v>
      </c>
      <c r="G251" s="185" t="s">
        <v>132</v>
      </c>
      <c r="H251" s="140" t="s">
        <v>92</v>
      </c>
      <c r="I251" s="185">
        <v>25</v>
      </c>
      <c r="J251" s="141">
        <f t="shared" si="18"/>
        <v>7.99</v>
      </c>
      <c r="K251" s="141">
        <f t="shared" si="19"/>
        <v>199.75</v>
      </c>
      <c r="L251" s="200">
        <f t="shared" si="20"/>
        <v>0.89987484355444303</v>
      </c>
      <c r="M251" s="141">
        <f t="shared" si="21"/>
        <v>0.8</v>
      </c>
      <c r="N251" s="141">
        <f t="shared" si="22"/>
        <v>20</v>
      </c>
      <c r="O251" s="140" t="s">
        <v>194</v>
      </c>
      <c r="P251" s="248" t="s">
        <v>108</v>
      </c>
      <c r="Q251" s="141">
        <f t="shared" si="23"/>
        <v>6.65</v>
      </c>
      <c r="R251" s="247">
        <v>7</v>
      </c>
      <c r="S251" s="242">
        <v>30.02</v>
      </c>
      <c r="T251" s="251">
        <v>0</v>
      </c>
    </row>
    <row r="252" spans="1:20" s="252" customFormat="1" ht="78.75" x14ac:dyDescent="0.25">
      <c r="A252" s="139">
        <v>235</v>
      </c>
      <c r="B252" s="185" t="s">
        <v>431</v>
      </c>
      <c r="C252" s="185" t="s">
        <v>122</v>
      </c>
      <c r="D252" s="185" t="s">
        <v>432</v>
      </c>
      <c r="E252" s="185" t="s">
        <v>432</v>
      </c>
      <c r="F252" s="185">
        <v>4202221000</v>
      </c>
      <c r="G252" s="185" t="s">
        <v>132</v>
      </c>
      <c r="H252" s="140" t="s">
        <v>92</v>
      </c>
      <c r="I252" s="185">
        <v>20</v>
      </c>
      <c r="J252" s="141">
        <f t="shared" si="18"/>
        <v>24.970000000000002</v>
      </c>
      <c r="K252" s="141">
        <f t="shared" si="19"/>
        <v>499.4</v>
      </c>
      <c r="L252" s="200">
        <f t="shared" si="20"/>
        <v>0.89987985582699237</v>
      </c>
      <c r="M252" s="141">
        <f t="shared" si="21"/>
        <v>2.5</v>
      </c>
      <c r="N252" s="141">
        <f t="shared" si="22"/>
        <v>50</v>
      </c>
      <c r="O252" s="140" t="s">
        <v>194</v>
      </c>
      <c r="P252" s="248">
        <v>1</v>
      </c>
      <c r="Q252" s="141">
        <f t="shared" si="23"/>
        <v>16.630000000000003</v>
      </c>
      <c r="R252" s="247">
        <v>17.5</v>
      </c>
      <c r="S252" s="243">
        <v>30.02</v>
      </c>
      <c r="T252" s="251">
        <v>0</v>
      </c>
    </row>
    <row r="253" spans="1:20" s="252" customFormat="1" ht="78.75" x14ac:dyDescent="0.25">
      <c r="A253" s="139">
        <v>236</v>
      </c>
      <c r="B253" s="185" t="s">
        <v>431</v>
      </c>
      <c r="C253" s="185" t="s">
        <v>122</v>
      </c>
      <c r="D253" s="185" t="s">
        <v>432</v>
      </c>
      <c r="E253" s="185" t="s">
        <v>432</v>
      </c>
      <c r="F253" s="185">
        <v>4202221000</v>
      </c>
      <c r="G253" s="185" t="s">
        <v>132</v>
      </c>
      <c r="H253" s="140" t="s">
        <v>92</v>
      </c>
      <c r="I253" s="185">
        <v>43</v>
      </c>
      <c r="J253" s="141">
        <f t="shared" si="18"/>
        <v>26.53</v>
      </c>
      <c r="K253" s="141">
        <f t="shared" si="19"/>
        <v>1140.79</v>
      </c>
      <c r="L253" s="200">
        <f t="shared" si="20"/>
        <v>0.90011307953260467</v>
      </c>
      <c r="M253" s="141">
        <f t="shared" si="21"/>
        <v>2.65</v>
      </c>
      <c r="N253" s="141">
        <f t="shared" si="22"/>
        <v>113.95</v>
      </c>
      <c r="O253" s="140" t="s">
        <v>194</v>
      </c>
      <c r="P253" s="248">
        <v>1</v>
      </c>
      <c r="Q253" s="141">
        <f t="shared" si="23"/>
        <v>38</v>
      </c>
      <c r="R253" s="247">
        <v>40</v>
      </c>
      <c r="S253" s="242">
        <v>30.02</v>
      </c>
      <c r="T253" s="251">
        <v>0</v>
      </c>
    </row>
    <row r="254" spans="1:20" s="252" customFormat="1" ht="78.75" x14ac:dyDescent="0.25">
      <c r="A254" s="139">
        <v>237</v>
      </c>
      <c r="B254" s="185" t="s">
        <v>431</v>
      </c>
      <c r="C254" s="185" t="s">
        <v>122</v>
      </c>
      <c r="D254" s="185" t="s">
        <v>432</v>
      </c>
      <c r="E254" s="185" t="s">
        <v>432</v>
      </c>
      <c r="F254" s="185">
        <v>4202221000</v>
      </c>
      <c r="G254" s="185" t="s">
        <v>132</v>
      </c>
      <c r="H254" s="140" t="s">
        <v>92</v>
      </c>
      <c r="I254" s="185">
        <v>24</v>
      </c>
      <c r="J254" s="141">
        <f t="shared" si="18"/>
        <v>32.089999999999996</v>
      </c>
      <c r="K254" s="141">
        <f t="shared" si="19"/>
        <v>770.16</v>
      </c>
      <c r="L254" s="200">
        <f t="shared" si="20"/>
        <v>0.89996883764412594</v>
      </c>
      <c r="M254" s="141">
        <f t="shared" si="21"/>
        <v>3.21</v>
      </c>
      <c r="N254" s="141">
        <f t="shared" si="22"/>
        <v>77.040000000000006</v>
      </c>
      <c r="O254" s="140" t="s">
        <v>194</v>
      </c>
      <c r="P254" s="248">
        <v>1</v>
      </c>
      <c r="Q254" s="141">
        <f t="shared" si="23"/>
        <v>25.65</v>
      </c>
      <c r="R254" s="247">
        <v>27</v>
      </c>
      <c r="S254" s="243">
        <v>30.02</v>
      </c>
      <c r="T254" s="251">
        <v>0</v>
      </c>
    </row>
    <row r="255" spans="1:20" s="252" customFormat="1" ht="78.75" x14ac:dyDescent="0.25">
      <c r="A255" s="139">
        <v>238</v>
      </c>
      <c r="B255" s="185" t="s">
        <v>431</v>
      </c>
      <c r="C255" s="185" t="s">
        <v>122</v>
      </c>
      <c r="D255" s="185" t="s">
        <v>432</v>
      </c>
      <c r="E255" s="185" t="s">
        <v>432</v>
      </c>
      <c r="F255" s="185">
        <v>4202221000</v>
      </c>
      <c r="G255" s="185" t="s">
        <v>132</v>
      </c>
      <c r="H255" s="140" t="s">
        <v>92</v>
      </c>
      <c r="I255" s="185">
        <v>21</v>
      </c>
      <c r="J255" s="141">
        <f t="shared" si="18"/>
        <v>25.810000000000002</v>
      </c>
      <c r="K255" s="141">
        <f t="shared" si="19"/>
        <v>542.01</v>
      </c>
      <c r="L255" s="200">
        <f t="shared" si="20"/>
        <v>0.90003874467260747</v>
      </c>
      <c r="M255" s="141">
        <f t="shared" si="21"/>
        <v>2.58</v>
      </c>
      <c r="N255" s="141">
        <f t="shared" si="22"/>
        <v>54.18</v>
      </c>
      <c r="O255" s="140" t="s">
        <v>194</v>
      </c>
      <c r="P255" s="248">
        <v>1</v>
      </c>
      <c r="Q255" s="141">
        <f t="shared" si="23"/>
        <v>18.05</v>
      </c>
      <c r="R255" s="247">
        <v>19</v>
      </c>
      <c r="S255" s="242">
        <v>30.02</v>
      </c>
      <c r="T255" s="251">
        <v>0</v>
      </c>
    </row>
    <row r="256" spans="1:20" s="252" customFormat="1" ht="78.75" x14ac:dyDescent="0.25">
      <c r="A256" s="139">
        <v>239</v>
      </c>
      <c r="B256" s="185" t="s">
        <v>431</v>
      </c>
      <c r="C256" s="185" t="s">
        <v>122</v>
      </c>
      <c r="D256" s="185" t="s">
        <v>432</v>
      </c>
      <c r="E256" s="185" t="s">
        <v>432</v>
      </c>
      <c r="F256" s="185">
        <v>4202221000</v>
      </c>
      <c r="G256" s="185" t="s">
        <v>132</v>
      </c>
      <c r="H256" s="140" t="s">
        <v>92</v>
      </c>
      <c r="I256" s="185">
        <v>42</v>
      </c>
      <c r="J256" s="141">
        <f t="shared" si="18"/>
        <v>22.41</v>
      </c>
      <c r="K256" s="141">
        <f t="shared" si="19"/>
        <v>941.22</v>
      </c>
      <c r="L256" s="200">
        <f t="shared" si="20"/>
        <v>0.90004462293618914</v>
      </c>
      <c r="M256" s="141">
        <f t="shared" si="21"/>
        <v>2.2400000000000002</v>
      </c>
      <c r="N256" s="141">
        <f t="shared" si="22"/>
        <v>94.08</v>
      </c>
      <c r="O256" s="140" t="s">
        <v>194</v>
      </c>
      <c r="P256" s="248">
        <v>1</v>
      </c>
      <c r="Q256" s="141">
        <f t="shared" si="23"/>
        <v>31.35</v>
      </c>
      <c r="R256" s="247">
        <v>33</v>
      </c>
      <c r="S256" s="243">
        <v>30.02</v>
      </c>
      <c r="T256" s="251">
        <v>0</v>
      </c>
    </row>
    <row r="257" spans="1:20" s="252" customFormat="1" ht="78.75" x14ac:dyDescent="0.25">
      <c r="A257" s="139">
        <v>240</v>
      </c>
      <c r="B257" s="185" t="s">
        <v>431</v>
      </c>
      <c r="C257" s="185" t="s">
        <v>122</v>
      </c>
      <c r="D257" s="185" t="s">
        <v>432</v>
      </c>
      <c r="E257" s="185" t="s">
        <v>432</v>
      </c>
      <c r="F257" s="185">
        <v>4202221000</v>
      </c>
      <c r="G257" s="185" t="s">
        <v>132</v>
      </c>
      <c r="H257" s="140" t="s">
        <v>92</v>
      </c>
      <c r="I257" s="185">
        <v>23</v>
      </c>
      <c r="J257" s="141">
        <f t="shared" si="18"/>
        <v>29.76</v>
      </c>
      <c r="K257" s="141">
        <f t="shared" si="19"/>
        <v>684.48</v>
      </c>
      <c r="L257" s="200">
        <f t="shared" si="20"/>
        <v>0.8998655913978495</v>
      </c>
      <c r="M257" s="141">
        <f t="shared" si="21"/>
        <v>2.98</v>
      </c>
      <c r="N257" s="141">
        <f t="shared" si="22"/>
        <v>68.540000000000006</v>
      </c>
      <c r="O257" s="140" t="s">
        <v>194</v>
      </c>
      <c r="P257" s="248">
        <v>1</v>
      </c>
      <c r="Q257" s="141">
        <f t="shared" si="23"/>
        <v>22.8</v>
      </c>
      <c r="R257" s="247">
        <v>24</v>
      </c>
      <c r="S257" s="242">
        <v>30.02</v>
      </c>
      <c r="T257" s="251">
        <v>0</v>
      </c>
    </row>
    <row r="258" spans="1:20" s="252" customFormat="1" ht="78.75" x14ac:dyDescent="0.25">
      <c r="A258" s="139">
        <v>241</v>
      </c>
      <c r="B258" s="185" t="s">
        <v>431</v>
      </c>
      <c r="C258" s="185" t="s">
        <v>122</v>
      </c>
      <c r="D258" s="185" t="s">
        <v>432</v>
      </c>
      <c r="E258" s="185" t="s">
        <v>432</v>
      </c>
      <c r="F258" s="185">
        <v>4202221000</v>
      </c>
      <c r="G258" s="185" t="s">
        <v>132</v>
      </c>
      <c r="H258" s="140" t="s">
        <v>92</v>
      </c>
      <c r="I258" s="185">
        <v>33</v>
      </c>
      <c r="J258" s="141">
        <f t="shared" si="18"/>
        <v>27.66</v>
      </c>
      <c r="K258" s="141">
        <f t="shared" si="19"/>
        <v>912.78</v>
      </c>
      <c r="L258" s="200">
        <f t="shared" si="20"/>
        <v>0.8998553868402025</v>
      </c>
      <c r="M258" s="141">
        <f t="shared" si="21"/>
        <v>2.77</v>
      </c>
      <c r="N258" s="141">
        <f t="shared" si="22"/>
        <v>91.41</v>
      </c>
      <c r="O258" s="140" t="s">
        <v>194</v>
      </c>
      <c r="P258" s="248">
        <v>1</v>
      </c>
      <c r="Q258" s="141">
        <f t="shared" si="23"/>
        <v>30.4</v>
      </c>
      <c r="R258" s="247">
        <v>32</v>
      </c>
      <c r="S258" s="243">
        <v>30.02</v>
      </c>
      <c r="T258" s="251">
        <v>0</v>
      </c>
    </row>
    <row r="259" spans="1:20" s="252" customFormat="1" ht="78.75" x14ac:dyDescent="0.25">
      <c r="A259" s="139">
        <v>242</v>
      </c>
      <c r="B259" s="185" t="s">
        <v>431</v>
      </c>
      <c r="C259" s="185" t="s">
        <v>122</v>
      </c>
      <c r="D259" s="185" t="s">
        <v>432</v>
      </c>
      <c r="E259" s="185" t="s">
        <v>432</v>
      </c>
      <c r="F259" s="185">
        <v>4202221000</v>
      </c>
      <c r="G259" s="185" t="s">
        <v>132</v>
      </c>
      <c r="H259" s="140" t="s">
        <v>92</v>
      </c>
      <c r="I259" s="185">
        <v>58</v>
      </c>
      <c r="J259" s="141">
        <f t="shared" si="18"/>
        <v>21.400000000000002</v>
      </c>
      <c r="K259" s="141">
        <f t="shared" si="19"/>
        <v>1241.2</v>
      </c>
      <c r="L259" s="200">
        <f t="shared" si="20"/>
        <v>0.9</v>
      </c>
      <c r="M259" s="141">
        <f t="shared" si="21"/>
        <v>2.14</v>
      </c>
      <c r="N259" s="141">
        <f t="shared" si="22"/>
        <v>124.12</v>
      </c>
      <c r="O259" s="140" t="s">
        <v>194</v>
      </c>
      <c r="P259" s="248">
        <v>1</v>
      </c>
      <c r="Q259" s="141">
        <f t="shared" si="23"/>
        <v>41.33</v>
      </c>
      <c r="R259" s="247">
        <v>43.5</v>
      </c>
      <c r="S259" s="242">
        <v>30.02</v>
      </c>
      <c r="T259" s="251">
        <v>0</v>
      </c>
    </row>
    <row r="260" spans="1:20" s="252" customFormat="1" ht="78.75" x14ac:dyDescent="0.25">
      <c r="A260" s="139">
        <v>243</v>
      </c>
      <c r="B260" s="185" t="s">
        <v>431</v>
      </c>
      <c r="C260" s="185" t="s">
        <v>122</v>
      </c>
      <c r="D260" s="185" t="s">
        <v>432</v>
      </c>
      <c r="E260" s="185" t="s">
        <v>432</v>
      </c>
      <c r="F260" s="185">
        <v>4202221000</v>
      </c>
      <c r="G260" s="185" t="s">
        <v>132</v>
      </c>
      <c r="H260" s="140" t="s">
        <v>92</v>
      </c>
      <c r="I260" s="185">
        <v>38</v>
      </c>
      <c r="J260" s="141">
        <f t="shared" si="18"/>
        <v>18.020000000000003</v>
      </c>
      <c r="K260" s="141">
        <f t="shared" si="19"/>
        <v>684.76</v>
      </c>
      <c r="L260" s="200">
        <f t="shared" si="20"/>
        <v>0.90011098779134291</v>
      </c>
      <c r="M260" s="141">
        <f t="shared" si="21"/>
        <v>1.8</v>
      </c>
      <c r="N260" s="141">
        <f t="shared" si="22"/>
        <v>68.400000000000006</v>
      </c>
      <c r="O260" s="140" t="s">
        <v>194</v>
      </c>
      <c r="P260" s="248">
        <v>1</v>
      </c>
      <c r="Q260" s="141">
        <f t="shared" si="23"/>
        <v>22.8</v>
      </c>
      <c r="R260" s="247">
        <v>24</v>
      </c>
      <c r="S260" s="243">
        <v>30.02</v>
      </c>
      <c r="T260" s="251">
        <v>0</v>
      </c>
    </row>
    <row r="261" spans="1:20" s="252" customFormat="1" ht="78.75" x14ac:dyDescent="0.25">
      <c r="A261" s="139">
        <v>244</v>
      </c>
      <c r="B261" s="185" t="s">
        <v>431</v>
      </c>
      <c r="C261" s="185" t="s">
        <v>122</v>
      </c>
      <c r="D261" s="185" t="s">
        <v>432</v>
      </c>
      <c r="E261" s="185" t="s">
        <v>432</v>
      </c>
      <c r="F261" s="185">
        <v>4202221000</v>
      </c>
      <c r="G261" s="185" t="s">
        <v>132</v>
      </c>
      <c r="H261" s="140" t="s">
        <v>92</v>
      </c>
      <c r="I261" s="185">
        <v>33</v>
      </c>
      <c r="J261" s="141">
        <f t="shared" si="18"/>
        <v>24.64</v>
      </c>
      <c r="K261" s="141">
        <f t="shared" si="19"/>
        <v>813.12</v>
      </c>
      <c r="L261" s="200">
        <f t="shared" si="20"/>
        <v>0.90016233766233766</v>
      </c>
      <c r="M261" s="141">
        <f t="shared" si="21"/>
        <v>2.46</v>
      </c>
      <c r="N261" s="141">
        <f t="shared" si="22"/>
        <v>81.180000000000007</v>
      </c>
      <c r="O261" s="140" t="s">
        <v>194</v>
      </c>
      <c r="P261" s="248">
        <v>1</v>
      </c>
      <c r="Q261" s="141">
        <f t="shared" si="23"/>
        <v>27.080000000000002</v>
      </c>
      <c r="R261" s="247">
        <v>28.5</v>
      </c>
      <c r="S261" s="242">
        <v>30.02</v>
      </c>
      <c r="T261" s="251">
        <v>0</v>
      </c>
    </row>
    <row r="262" spans="1:20" s="252" customFormat="1" ht="78.75" x14ac:dyDescent="0.25">
      <c r="A262" s="139">
        <v>245</v>
      </c>
      <c r="B262" s="185" t="s">
        <v>431</v>
      </c>
      <c r="C262" s="185" t="s">
        <v>122</v>
      </c>
      <c r="D262" s="185" t="s">
        <v>432</v>
      </c>
      <c r="E262" s="185" t="s">
        <v>432</v>
      </c>
      <c r="F262" s="185">
        <v>4202221000</v>
      </c>
      <c r="G262" s="185" t="s">
        <v>132</v>
      </c>
      <c r="H262" s="140" t="s">
        <v>92</v>
      </c>
      <c r="I262" s="185">
        <v>20</v>
      </c>
      <c r="J262" s="141">
        <f t="shared" si="18"/>
        <v>35.65</v>
      </c>
      <c r="K262" s="141">
        <f t="shared" si="19"/>
        <v>713</v>
      </c>
      <c r="L262" s="200">
        <f t="shared" si="20"/>
        <v>0.89985974754558207</v>
      </c>
      <c r="M262" s="141">
        <f t="shared" si="21"/>
        <v>3.57</v>
      </c>
      <c r="N262" s="141">
        <f t="shared" si="22"/>
        <v>71.400000000000006</v>
      </c>
      <c r="O262" s="140" t="s">
        <v>194</v>
      </c>
      <c r="P262" s="248">
        <v>1</v>
      </c>
      <c r="Q262" s="141">
        <f t="shared" si="23"/>
        <v>23.75</v>
      </c>
      <c r="R262" s="247">
        <v>25</v>
      </c>
      <c r="S262" s="243">
        <v>30.02</v>
      </c>
      <c r="T262" s="251">
        <v>0</v>
      </c>
    </row>
    <row r="263" spans="1:20" s="252" customFormat="1" ht="78.75" x14ac:dyDescent="0.25">
      <c r="A263" s="139">
        <v>246</v>
      </c>
      <c r="B263" s="185" t="s">
        <v>431</v>
      </c>
      <c r="C263" s="185" t="s">
        <v>122</v>
      </c>
      <c r="D263" s="185" t="s">
        <v>432</v>
      </c>
      <c r="E263" s="185" t="s">
        <v>432</v>
      </c>
      <c r="F263" s="185">
        <v>4202221000</v>
      </c>
      <c r="G263" s="185" t="s">
        <v>132</v>
      </c>
      <c r="H263" s="140" t="s">
        <v>92</v>
      </c>
      <c r="I263" s="185">
        <v>20</v>
      </c>
      <c r="J263" s="141">
        <f t="shared" si="18"/>
        <v>39.229999999999997</v>
      </c>
      <c r="K263" s="141">
        <f t="shared" si="19"/>
        <v>784.6</v>
      </c>
      <c r="L263" s="200">
        <f t="shared" si="20"/>
        <v>0.90007647208768793</v>
      </c>
      <c r="M263" s="141">
        <f t="shared" si="21"/>
        <v>3.92</v>
      </c>
      <c r="N263" s="141">
        <f t="shared" si="22"/>
        <v>78.400000000000006</v>
      </c>
      <c r="O263" s="140" t="s">
        <v>194</v>
      </c>
      <c r="P263" s="248">
        <v>1</v>
      </c>
      <c r="Q263" s="141">
        <f t="shared" si="23"/>
        <v>26.130000000000003</v>
      </c>
      <c r="R263" s="247">
        <v>27.5</v>
      </c>
      <c r="S263" s="242">
        <v>30.02</v>
      </c>
      <c r="T263" s="251">
        <v>0</v>
      </c>
    </row>
    <row r="264" spans="1:20" s="252" customFormat="1" ht="78.75" x14ac:dyDescent="0.25">
      <c r="A264" s="139">
        <v>247</v>
      </c>
      <c r="B264" s="185" t="s">
        <v>431</v>
      </c>
      <c r="C264" s="185" t="s">
        <v>122</v>
      </c>
      <c r="D264" s="185" t="s">
        <v>432</v>
      </c>
      <c r="E264" s="185" t="s">
        <v>432</v>
      </c>
      <c r="F264" s="185">
        <v>4202221000</v>
      </c>
      <c r="G264" s="185" t="s">
        <v>132</v>
      </c>
      <c r="H264" s="140" t="s">
        <v>92</v>
      </c>
      <c r="I264" s="185">
        <v>18</v>
      </c>
      <c r="J264" s="141">
        <f t="shared" si="18"/>
        <v>48.339999999999996</v>
      </c>
      <c r="K264" s="141">
        <f t="shared" si="19"/>
        <v>870.12</v>
      </c>
      <c r="L264" s="200">
        <f t="shared" si="20"/>
        <v>0.90008274720728176</v>
      </c>
      <c r="M264" s="141">
        <f t="shared" si="21"/>
        <v>4.83</v>
      </c>
      <c r="N264" s="141">
        <f t="shared" si="22"/>
        <v>86.94</v>
      </c>
      <c r="O264" s="140" t="s">
        <v>194</v>
      </c>
      <c r="P264" s="248">
        <v>1</v>
      </c>
      <c r="Q264" s="141">
        <f t="shared" si="23"/>
        <v>28.98</v>
      </c>
      <c r="R264" s="247">
        <v>30.5</v>
      </c>
      <c r="S264" s="243">
        <v>30.02</v>
      </c>
      <c r="T264" s="251">
        <v>0</v>
      </c>
    </row>
    <row r="265" spans="1:20" s="252" customFormat="1" ht="78.75" x14ac:dyDescent="0.25">
      <c r="A265" s="139">
        <v>248</v>
      </c>
      <c r="B265" s="185" t="s">
        <v>431</v>
      </c>
      <c r="C265" s="185" t="s">
        <v>122</v>
      </c>
      <c r="D265" s="185" t="s">
        <v>432</v>
      </c>
      <c r="E265" s="185" t="s">
        <v>432</v>
      </c>
      <c r="F265" s="185">
        <v>4202221000</v>
      </c>
      <c r="G265" s="185" t="s">
        <v>132</v>
      </c>
      <c r="H265" s="140" t="s">
        <v>92</v>
      </c>
      <c r="I265" s="185">
        <v>43</v>
      </c>
      <c r="J265" s="141">
        <f t="shared" si="18"/>
        <v>21.89</v>
      </c>
      <c r="K265" s="141">
        <f t="shared" si="19"/>
        <v>941.27</v>
      </c>
      <c r="L265" s="200">
        <f t="shared" si="20"/>
        <v>0.89995431703974416</v>
      </c>
      <c r="M265" s="141">
        <f t="shared" si="21"/>
        <v>2.19</v>
      </c>
      <c r="N265" s="141">
        <f t="shared" si="22"/>
        <v>94.17</v>
      </c>
      <c r="O265" s="140" t="s">
        <v>194</v>
      </c>
      <c r="P265" s="248">
        <v>1</v>
      </c>
      <c r="Q265" s="141">
        <f t="shared" si="23"/>
        <v>31.35</v>
      </c>
      <c r="R265" s="247">
        <v>33</v>
      </c>
      <c r="S265" s="242">
        <v>30.02</v>
      </c>
      <c r="T265" s="251">
        <v>0</v>
      </c>
    </row>
    <row r="266" spans="1:20" s="252" customFormat="1" ht="78.75" x14ac:dyDescent="0.25">
      <c r="A266" s="139">
        <v>249</v>
      </c>
      <c r="B266" s="185" t="s">
        <v>431</v>
      </c>
      <c r="C266" s="185" t="s">
        <v>122</v>
      </c>
      <c r="D266" s="185" t="s">
        <v>432</v>
      </c>
      <c r="E266" s="185" t="s">
        <v>432</v>
      </c>
      <c r="F266" s="185">
        <v>4202221000</v>
      </c>
      <c r="G266" s="185" t="s">
        <v>132</v>
      </c>
      <c r="H266" s="140" t="s">
        <v>92</v>
      </c>
      <c r="I266" s="185">
        <v>21</v>
      </c>
      <c r="J266" s="141">
        <f t="shared" si="18"/>
        <v>47.54</v>
      </c>
      <c r="K266" s="141">
        <f t="shared" si="19"/>
        <v>998.34</v>
      </c>
      <c r="L266" s="200">
        <f t="shared" si="20"/>
        <v>0.9000841396718553</v>
      </c>
      <c r="M266" s="141">
        <f t="shared" si="21"/>
        <v>4.75</v>
      </c>
      <c r="N266" s="141">
        <f t="shared" si="22"/>
        <v>99.75</v>
      </c>
      <c r="O266" s="140" t="s">
        <v>194</v>
      </c>
      <c r="P266" s="248">
        <v>1</v>
      </c>
      <c r="Q266" s="141">
        <f t="shared" si="23"/>
        <v>33.25</v>
      </c>
      <c r="R266" s="247">
        <v>35</v>
      </c>
      <c r="S266" s="243">
        <v>30.02</v>
      </c>
      <c r="T266" s="251">
        <v>0</v>
      </c>
    </row>
    <row r="267" spans="1:20" s="252" customFormat="1" ht="78.75" x14ac:dyDescent="0.25">
      <c r="A267" s="139">
        <v>250</v>
      </c>
      <c r="B267" s="185" t="s">
        <v>431</v>
      </c>
      <c r="C267" s="185" t="s">
        <v>122</v>
      </c>
      <c r="D267" s="185" t="s">
        <v>432</v>
      </c>
      <c r="E267" s="185" t="s">
        <v>432</v>
      </c>
      <c r="F267" s="185">
        <v>4202221000</v>
      </c>
      <c r="G267" s="185" t="s">
        <v>132</v>
      </c>
      <c r="H267" s="140" t="s">
        <v>92</v>
      </c>
      <c r="I267" s="185">
        <v>60</v>
      </c>
      <c r="J267" s="141">
        <f t="shared" si="18"/>
        <v>16.170000000000002</v>
      </c>
      <c r="K267" s="141">
        <f t="shared" si="19"/>
        <v>970.2</v>
      </c>
      <c r="L267" s="200">
        <f t="shared" si="20"/>
        <v>0.8998144712430427</v>
      </c>
      <c r="M267" s="141">
        <f t="shared" si="21"/>
        <v>1.62</v>
      </c>
      <c r="N267" s="141">
        <f t="shared" si="22"/>
        <v>97.2</v>
      </c>
      <c r="O267" s="140" t="s">
        <v>194</v>
      </c>
      <c r="P267" s="248">
        <v>1</v>
      </c>
      <c r="Q267" s="141">
        <f t="shared" si="23"/>
        <v>32.299999999999997</v>
      </c>
      <c r="R267" s="247">
        <v>34</v>
      </c>
      <c r="S267" s="242">
        <v>30.02</v>
      </c>
      <c r="T267" s="251">
        <v>0</v>
      </c>
    </row>
    <row r="268" spans="1:20" s="252" customFormat="1" ht="78.75" x14ac:dyDescent="0.25">
      <c r="A268" s="139">
        <v>251</v>
      </c>
      <c r="B268" s="185" t="s">
        <v>431</v>
      </c>
      <c r="C268" s="185" t="s">
        <v>122</v>
      </c>
      <c r="D268" s="185" t="s">
        <v>432</v>
      </c>
      <c r="E268" s="185" t="s">
        <v>432</v>
      </c>
      <c r="F268" s="185">
        <v>4202221000</v>
      </c>
      <c r="G268" s="185" t="s">
        <v>132</v>
      </c>
      <c r="H268" s="140" t="s">
        <v>92</v>
      </c>
      <c r="I268" s="185">
        <v>69</v>
      </c>
      <c r="J268" s="141">
        <f t="shared" si="18"/>
        <v>15.09</v>
      </c>
      <c r="K268" s="141">
        <f t="shared" si="19"/>
        <v>1041.21</v>
      </c>
      <c r="L268" s="200">
        <f t="shared" si="20"/>
        <v>0.89993373094764739</v>
      </c>
      <c r="M268" s="141">
        <f t="shared" si="21"/>
        <v>1.51</v>
      </c>
      <c r="N268" s="141">
        <f t="shared" si="22"/>
        <v>104.19</v>
      </c>
      <c r="O268" s="140" t="s">
        <v>194</v>
      </c>
      <c r="P268" s="248">
        <v>1</v>
      </c>
      <c r="Q268" s="141">
        <f t="shared" si="23"/>
        <v>34.68</v>
      </c>
      <c r="R268" s="247">
        <v>36.5</v>
      </c>
      <c r="S268" s="243">
        <v>30.02</v>
      </c>
      <c r="T268" s="251">
        <v>0</v>
      </c>
    </row>
    <row r="269" spans="1:20" s="252" customFormat="1" ht="94.5" x14ac:dyDescent="0.25">
      <c r="A269" s="139">
        <v>252</v>
      </c>
      <c r="B269" s="185" t="s">
        <v>430</v>
      </c>
      <c r="C269" s="185" t="s">
        <v>122</v>
      </c>
      <c r="D269" s="185" t="s">
        <v>432</v>
      </c>
      <c r="E269" s="185" t="s">
        <v>432</v>
      </c>
      <c r="F269" s="185">
        <v>4202921100</v>
      </c>
      <c r="G269" s="185" t="s">
        <v>132</v>
      </c>
      <c r="H269" s="140" t="s">
        <v>92</v>
      </c>
      <c r="I269" s="185">
        <v>10</v>
      </c>
      <c r="J269" s="141">
        <f t="shared" si="18"/>
        <v>21.860000000000003</v>
      </c>
      <c r="K269" s="141">
        <f t="shared" si="19"/>
        <v>218.6</v>
      </c>
      <c r="L269" s="200">
        <f t="shared" si="20"/>
        <v>0.89981701738334863</v>
      </c>
      <c r="M269" s="141">
        <f t="shared" si="21"/>
        <v>2.19</v>
      </c>
      <c r="N269" s="141">
        <f t="shared" si="22"/>
        <v>21.9</v>
      </c>
      <c r="O269" s="140" t="s">
        <v>194</v>
      </c>
      <c r="P269" s="248" t="s">
        <v>108</v>
      </c>
      <c r="Q269" s="141">
        <f t="shared" si="23"/>
        <v>8.08</v>
      </c>
      <c r="R269" s="247">
        <v>8.5</v>
      </c>
      <c r="S269" s="242">
        <v>27.05</v>
      </c>
      <c r="T269" s="251">
        <v>0</v>
      </c>
    </row>
    <row r="270" spans="1:20" s="252" customFormat="1" ht="94.5" x14ac:dyDescent="0.25">
      <c r="A270" s="139">
        <v>253</v>
      </c>
      <c r="B270" s="185" t="s">
        <v>430</v>
      </c>
      <c r="C270" s="185" t="s">
        <v>122</v>
      </c>
      <c r="D270" s="185" t="s">
        <v>432</v>
      </c>
      <c r="E270" s="185" t="s">
        <v>432</v>
      </c>
      <c r="F270" s="185">
        <v>4202921100</v>
      </c>
      <c r="G270" s="185" t="s">
        <v>132</v>
      </c>
      <c r="H270" s="140" t="s">
        <v>92</v>
      </c>
      <c r="I270" s="185">
        <v>2</v>
      </c>
      <c r="J270" s="141">
        <f t="shared" si="18"/>
        <v>32.19</v>
      </c>
      <c r="K270" s="141">
        <f t="shared" si="19"/>
        <v>64.38</v>
      </c>
      <c r="L270" s="200">
        <f t="shared" si="20"/>
        <v>0.89996893445169301</v>
      </c>
      <c r="M270" s="141">
        <f t="shared" si="21"/>
        <v>3.22</v>
      </c>
      <c r="N270" s="141">
        <f t="shared" si="22"/>
        <v>6.44</v>
      </c>
      <c r="O270" s="140" t="s">
        <v>194</v>
      </c>
      <c r="P270" s="248" t="s">
        <v>108</v>
      </c>
      <c r="Q270" s="141">
        <f t="shared" si="23"/>
        <v>2.38</v>
      </c>
      <c r="R270" s="247">
        <v>2.5</v>
      </c>
      <c r="S270" s="243">
        <v>27.05</v>
      </c>
      <c r="T270" s="251">
        <v>0</v>
      </c>
    </row>
    <row r="271" spans="1:20" s="252" customFormat="1" ht="94.5" x14ac:dyDescent="0.25">
      <c r="A271" s="139">
        <v>254</v>
      </c>
      <c r="B271" s="185" t="s">
        <v>436</v>
      </c>
      <c r="C271" s="185" t="s">
        <v>122</v>
      </c>
      <c r="D271" s="185" t="s">
        <v>433</v>
      </c>
      <c r="E271" s="185" t="s">
        <v>433</v>
      </c>
      <c r="F271" s="185">
        <v>6110209900</v>
      </c>
      <c r="G271" s="185" t="s">
        <v>132</v>
      </c>
      <c r="H271" s="140" t="s">
        <v>92</v>
      </c>
      <c r="I271" s="185">
        <v>135</v>
      </c>
      <c r="J271" s="141">
        <f t="shared" si="18"/>
        <v>4.42</v>
      </c>
      <c r="K271" s="141">
        <f t="shared" si="19"/>
        <v>596.70000000000005</v>
      </c>
      <c r="L271" s="200">
        <f t="shared" si="20"/>
        <v>0.90045248868778283</v>
      </c>
      <c r="M271" s="141">
        <f t="shared" si="21"/>
        <v>0.44</v>
      </c>
      <c r="N271" s="141">
        <f t="shared" si="22"/>
        <v>59.4</v>
      </c>
      <c r="O271" s="140" t="s">
        <v>194</v>
      </c>
      <c r="P271" s="248">
        <v>1</v>
      </c>
      <c r="Q271" s="141">
        <f t="shared" si="23"/>
        <v>31.35</v>
      </c>
      <c r="R271" s="247">
        <v>33</v>
      </c>
      <c r="S271" s="242">
        <v>19.02</v>
      </c>
      <c r="T271" s="251">
        <v>0</v>
      </c>
    </row>
    <row r="272" spans="1:20" s="252" customFormat="1" ht="94.5" x14ac:dyDescent="0.25">
      <c r="A272" s="139">
        <v>255</v>
      </c>
      <c r="B272" s="185" t="s">
        <v>436</v>
      </c>
      <c r="C272" s="185" t="s">
        <v>122</v>
      </c>
      <c r="D272" s="185" t="s">
        <v>434</v>
      </c>
      <c r="E272" s="185" t="s">
        <v>434</v>
      </c>
      <c r="F272" s="185">
        <v>6110209900</v>
      </c>
      <c r="G272" s="185" t="s">
        <v>132</v>
      </c>
      <c r="H272" s="140" t="s">
        <v>92</v>
      </c>
      <c r="I272" s="185">
        <v>24</v>
      </c>
      <c r="J272" s="141">
        <f t="shared" si="18"/>
        <v>4.5199999999999996</v>
      </c>
      <c r="K272" s="141">
        <f t="shared" si="19"/>
        <v>108.48</v>
      </c>
      <c r="L272" s="200">
        <f t="shared" si="20"/>
        <v>0.90044247787610621</v>
      </c>
      <c r="M272" s="141">
        <f t="shared" si="21"/>
        <v>0.45</v>
      </c>
      <c r="N272" s="141">
        <f t="shared" si="22"/>
        <v>10.8</v>
      </c>
      <c r="O272" s="140" t="s">
        <v>194</v>
      </c>
      <c r="P272" s="248" t="s">
        <v>108</v>
      </c>
      <c r="Q272" s="141">
        <f t="shared" si="23"/>
        <v>5.7</v>
      </c>
      <c r="R272" s="247">
        <v>6</v>
      </c>
      <c r="S272" s="243">
        <v>19.02</v>
      </c>
      <c r="T272" s="251">
        <v>0</v>
      </c>
    </row>
    <row r="273" spans="1:20" s="252" customFormat="1" ht="63" x14ac:dyDescent="0.25">
      <c r="A273" s="139">
        <v>256</v>
      </c>
      <c r="B273" s="185" t="s">
        <v>437</v>
      </c>
      <c r="C273" s="185" t="s">
        <v>122</v>
      </c>
      <c r="D273" s="185" t="s">
        <v>435</v>
      </c>
      <c r="E273" s="185" t="s">
        <v>435</v>
      </c>
      <c r="F273" s="185">
        <v>6202930000</v>
      </c>
      <c r="G273" s="185" t="s">
        <v>137</v>
      </c>
      <c r="H273" s="140" t="s">
        <v>92</v>
      </c>
      <c r="I273" s="185">
        <v>123</v>
      </c>
      <c r="J273" s="141">
        <f t="shared" si="18"/>
        <v>4.26</v>
      </c>
      <c r="K273" s="141">
        <f t="shared" si="19"/>
        <v>523.98</v>
      </c>
      <c r="L273" s="200">
        <f t="shared" si="20"/>
        <v>0.89906103286384975</v>
      </c>
      <c r="M273" s="141">
        <f t="shared" si="21"/>
        <v>0.43</v>
      </c>
      <c r="N273" s="141">
        <f t="shared" si="22"/>
        <v>52.89</v>
      </c>
      <c r="O273" s="140" t="s">
        <v>194</v>
      </c>
      <c r="P273" s="248">
        <v>1</v>
      </c>
      <c r="Q273" s="141">
        <f t="shared" si="23"/>
        <v>47.5</v>
      </c>
      <c r="R273" s="247">
        <v>50</v>
      </c>
      <c r="S273" s="242">
        <v>11.01</v>
      </c>
      <c r="T273" s="251">
        <v>0</v>
      </c>
    </row>
    <row r="274" spans="1:20" s="252" customFormat="1" ht="78.75" x14ac:dyDescent="0.25">
      <c r="A274" s="139">
        <v>257</v>
      </c>
      <c r="B274" s="185" t="s">
        <v>427</v>
      </c>
      <c r="C274" s="185" t="s">
        <v>122</v>
      </c>
      <c r="D274" s="185" t="s">
        <v>433</v>
      </c>
      <c r="E274" s="185" t="s">
        <v>433</v>
      </c>
      <c r="F274" s="185">
        <v>6204623900</v>
      </c>
      <c r="G274" s="185" t="s">
        <v>132</v>
      </c>
      <c r="H274" s="140" t="s">
        <v>92</v>
      </c>
      <c r="I274" s="185">
        <v>100</v>
      </c>
      <c r="J274" s="141">
        <f t="shared" si="18"/>
        <v>4.63</v>
      </c>
      <c r="K274" s="141">
        <f t="shared" si="19"/>
        <v>463</v>
      </c>
      <c r="L274" s="200">
        <f t="shared" si="20"/>
        <v>0.90064794816414684</v>
      </c>
      <c r="M274" s="141">
        <f t="shared" ref="M274:M275" si="24">ROUND(J274/10,2)</f>
        <v>0.46</v>
      </c>
      <c r="N274" s="141">
        <f t="shared" si="22"/>
        <v>46</v>
      </c>
      <c r="O274" s="140" t="s">
        <v>194</v>
      </c>
      <c r="P274" s="248" t="s">
        <v>108</v>
      </c>
      <c r="Q274" s="141">
        <f t="shared" si="23"/>
        <v>21.85</v>
      </c>
      <c r="R274" s="247">
        <v>23</v>
      </c>
      <c r="S274" s="245">
        <v>21.18</v>
      </c>
      <c r="T274" s="251">
        <v>0</v>
      </c>
    </row>
    <row r="275" spans="1:20" s="252" customFormat="1" ht="126.75" thickBot="1" x14ac:dyDescent="0.3">
      <c r="A275" s="148">
        <v>258</v>
      </c>
      <c r="B275" s="172" t="s">
        <v>426</v>
      </c>
      <c r="C275" s="172" t="s">
        <v>122</v>
      </c>
      <c r="D275" s="172" t="s">
        <v>158</v>
      </c>
      <c r="E275" s="172" t="s">
        <v>158</v>
      </c>
      <c r="F275" s="172">
        <v>6204691800</v>
      </c>
      <c r="G275" s="172" t="s">
        <v>132</v>
      </c>
      <c r="H275" s="131" t="s">
        <v>92</v>
      </c>
      <c r="I275" s="172">
        <v>60</v>
      </c>
      <c r="J275" s="170">
        <f t="shared" si="18"/>
        <v>11.16</v>
      </c>
      <c r="K275" s="170">
        <f t="shared" si="19"/>
        <v>669.6</v>
      </c>
      <c r="L275" s="202">
        <f t="shared" si="20"/>
        <v>0.89964157706093184</v>
      </c>
      <c r="M275" s="170">
        <f t="shared" si="24"/>
        <v>1.1200000000000001</v>
      </c>
      <c r="N275" s="170">
        <f t="shared" si="22"/>
        <v>67.2</v>
      </c>
      <c r="O275" s="131" t="s">
        <v>194</v>
      </c>
      <c r="P275" s="253">
        <v>1</v>
      </c>
      <c r="Q275" s="170">
        <f t="shared" si="23"/>
        <v>22.8</v>
      </c>
      <c r="R275" s="254">
        <v>24</v>
      </c>
      <c r="S275" s="244">
        <v>29.35</v>
      </c>
      <c r="T275" s="251">
        <v>0</v>
      </c>
    </row>
    <row r="276" spans="1:20" s="1" customFormat="1" ht="16.5" thickBot="1" x14ac:dyDescent="0.3">
      <c r="A276" s="149"/>
      <c r="B276" s="162"/>
      <c r="C276" s="162"/>
      <c r="D276" s="162"/>
      <c r="E276" s="162"/>
      <c r="F276" s="162"/>
      <c r="G276" s="162"/>
      <c r="H276" s="162"/>
      <c r="I276" s="163" t="e">
        <f>SUM(#REF!)</f>
        <v>#REF!</v>
      </c>
      <c r="J276" s="164"/>
      <c r="K276" s="165" t="e">
        <f>SUM(#REF!)</f>
        <v>#REF!</v>
      </c>
      <c r="L276" s="166"/>
      <c r="M276" s="165"/>
      <c r="N276" s="165">
        <f>SUM(N18:N275)</f>
        <v>9184.6400000000012</v>
      </c>
      <c r="O276" s="165"/>
      <c r="P276" s="167">
        <f>SUM(P18:P275)</f>
        <v>128</v>
      </c>
      <c r="Q276" s="168">
        <f>SUM(Q18:Q275)</f>
        <v>4029.9900000000007</v>
      </c>
      <c r="R276" s="169">
        <f>SUM(R18:R275)</f>
        <v>4241.7800000000007</v>
      </c>
      <c r="S276" s="138"/>
      <c r="T276"/>
    </row>
    <row r="277" spans="1:20" ht="15" x14ac:dyDescent="0.2">
      <c r="A277" s="84"/>
      <c r="B277" s="68"/>
      <c r="C277" s="68"/>
      <c r="D277" s="68"/>
      <c r="E277" s="68"/>
      <c r="F277" s="68"/>
      <c r="G277" s="68"/>
      <c r="H277" s="85"/>
      <c r="I277" s="85"/>
      <c r="J277" s="85"/>
      <c r="K277" s="85"/>
      <c r="L277" s="57"/>
      <c r="M277" s="85"/>
      <c r="N277" s="85"/>
      <c r="O277" s="85"/>
      <c r="P277" s="85"/>
      <c r="Q277" s="86"/>
      <c r="R277" s="86"/>
    </row>
    <row r="278" spans="1:20" ht="14.25" x14ac:dyDescent="0.2">
      <c r="B278" s="320" t="s">
        <v>52</v>
      </c>
      <c r="C278" s="320"/>
      <c r="D278" s="320"/>
      <c r="E278" s="320"/>
      <c r="F278" s="320"/>
      <c r="G278" s="320"/>
      <c r="H278" s="320"/>
      <c r="I278" s="320"/>
      <c r="J278" s="87"/>
      <c r="K278" s="87"/>
      <c r="L278" s="87"/>
      <c r="M278" s="88"/>
      <c r="N278" s="88"/>
      <c r="O278" s="89" t="s">
        <v>53</v>
      </c>
      <c r="P278" s="176"/>
      <c r="Q278" s="176"/>
      <c r="R278" s="83"/>
    </row>
    <row r="279" spans="1:20" ht="14.25" x14ac:dyDescent="0.2">
      <c r="B279" s="321" t="s">
        <v>101</v>
      </c>
      <c r="C279" s="321"/>
      <c r="D279" s="321"/>
      <c r="E279" s="90"/>
      <c r="F279" s="90"/>
      <c r="G279" s="90"/>
      <c r="H279" s="90"/>
      <c r="I279" s="90"/>
      <c r="J279" s="87"/>
      <c r="K279" s="87"/>
      <c r="L279" s="87"/>
      <c r="M279" s="87"/>
      <c r="N279" s="87"/>
      <c r="O279" s="322" t="s">
        <v>99</v>
      </c>
      <c r="P279" s="322"/>
      <c r="Q279" s="322"/>
      <c r="R279" s="322"/>
    </row>
    <row r="280" spans="1:20" ht="14.25" x14ac:dyDescent="0.2">
      <c r="B280" s="321"/>
      <c r="C280" s="321"/>
      <c r="D280" s="321"/>
      <c r="E280" s="91"/>
      <c r="F280" s="91"/>
      <c r="G280" s="91"/>
      <c r="H280" s="91"/>
      <c r="I280" s="91"/>
      <c r="J280" s="87"/>
      <c r="K280" s="87"/>
      <c r="L280" s="87"/>
      <c r="M280" s="88"/>
      <c r="N280" s="88"/>
      <c r="O280" s="322"/>
      <c r="P280" s="322"/>
      <c r="Q280" s="322"/>
      <c r="R280" s="322"/>
    </row>
    <row r="281" spans="1:20" ht="14.25" x14ac:dyDescent="0.2">
      <c r="B281" s="321"/>
      <c r="C281" s="321"/>
      <c r="D281" s="321"/>
      <c r="E281" s="91"/>
      <c r="F281" s="91"/>
      <c r="G281" s="91"/>
      <c r="H281" s="91"/>
      <c r="I281" s="91"/>
      <c r="J281" s="87"/>
      <c r="K281" s="87"/>
      <c r="L281" s="87"/>
      <c r="M281" s="87"/>
      <c r="N281" s="87"/>
      <c r="O281" s="322"/>
      <c r="P281" s="322"/>
      <c r="Q281" s="322"/>
      <c r="R281" s="322"/>
    </row>
    <row r="282" spans="1:20" ht="14.25" x14ac:dyDescent="0.2">
      <c r="B282" s="321"/>
      <c r="C282" s="321"/>
      <c r="D282" s="321"/>
      <c r="E282" s="91"/>
      <c r="F282" s="91"/>
      <c r="G282" s="91"/>
      <c r="H282" s="91"/>
      <c r="I282" s="91"/>
      <c r="J282" s="87"/>
      <c r="K282" s="87"/>
      <c r="L282" s="87"/>
      <c r="M282" s="87"/>
      <c r="N282" s="87"/>
      <c r="O282" s="322"/>
      <c r="P282" s="322"/>
      <c r="Q282" s="322"/>
      <c r="R282" s="322"/>
    </row>
    <row r="283" spans="1:20" ht="14.25" x14ac:dyDescent="0.2">
      <c r="B283" s="321"/>
      <c r="C283" s="321"/>
      <c r="D283" s="321"/>
      <c r="E283" s="91"/>
      <c r="F283" s="91"/>
      <c r="G283" s="91"/>
      <c r="H283" s="91"/>
      <c r="I283" s="91"/>
      <c r="J283" s="87"/>
      <c r="K283" s="87"/>
      <c r="L283" s="87"/>
      <c r="M283" s="88"/>
      <c r="N283" s="88"/>
      <c r="O283" s="322"/>
      <c r="P283" s="322"/>
      <c r="Q283" s="322"/>
      <c r="R283" s="322"/>
    </row>
    <row r="284" spans="1:20" ht="14.25" x14ac:dyDescent="0.2">
      <c r="B284" s="321"/>
      <c r="C284" s="321"/>
      <c r="D284" s="321"/>
      <c r="E284" s="91"/>
      <c r="F284" s="91"/>
      <c r="G284" s="91"/>
      <c r="H284" s="91"/>
      <c r="I284" s="91"/>
      <c r="J284" s="87"/>
      <c r="K284" s="87"/>
      <c r="L284" s="88"/>
      <c r="M284" s="87"/>
      <c r="N284" s="87"/>
      <c r="O284" s="322"/>
      <c r="P284" s="322"/>
      <c r="Q284" s="322"/>
      <c r="R284" s="322"/>
    </row>
    <row r="285" spans="1:20" ht="14.25" x14ac:dyDescent="0.2">
      <c r="B285" s="92" t="s">
        <v>54</v>
      </c>
      <c r="C285" s="93"/>
      <c r="D285" s="93"/>
      <c r="E285" s="94"/>
      <c r="F285" s="94"/>
      <c r="G285" s="94"/>
      <c r="H285" s="94"/>
      <c r="I285" s="94"/>
      <c r="J285" s="87"/>
      <c r="K285" s="87"/>
      <c r="L285" s="88"/>
      <c r="M285" s="87"/>
      <c r="N285" s="87"/>
      <c r="O285" s="95"/>
      <c r="P285" s="95"/>
      <c r="Q285" s="83"/>
      <c r="R285" s="83"/>
    </row>
    <row r="286" spans="1:20" ht="14.25" x14ac:dyDescent="0.2">
      <c r="B286" s="96"/>
      <c r="C286" s="97"/>
      <c r="D286" s="97"/>
      <c r="E286" s="87"/>
      <c r="F286" s="87"/>
      <c r="G286" s="87"/>
      <c r="H286" s="87"/>
      <c r="I286" s="87"/>
      <c r="J286" s="87"/>
      <c r="K286" s="87"/>
      <c r="L286" s="87"/>
      <c r="M286" s="87"/>
      <c r="N286" s="87"/>
      <c r="O286" s="98" t="s">
        <v>54</v>
      </c>
      <c r="P286" s="83"/>
      <c r="Q286" s="83"/>
      <c r="R286" s="83"/>
    </row>
  </sheetData>
  <mergeCells count="19">
    <mergeCell ref="A6:E6"/>
    <mergeCell ref="I6:N6"/>
    <mergeCell ref="A7:G7"/>
    <mergeCell ref="A9:G9"/>
    <mergeCell ref="A15:G15"/>
    <mergeCell ref="I15:R15"/>
    <mergeCell ref="I9:O9"/>
    <mergeCell ref="A11:G11"/>
    <mergeCell ref="N1:R1"/>
    <mergeCell ref="N2:R2"/>
    <mergeCell ref="F3:I3"/>
    <mergeCell ref="A5:G5"/>
    <mergeCell ref="I5:O5"/>
    <mergeCell ref="I11:S11"/>
    <mergeCell ref="A13:G13"/>
    <mergeCell ref="I13:R13"/>
    <mergeCell ref="B278:I278"/>
    <mergeCell ref="B279:D284"/>
    <mergeCell ref="O279:R284"/>
  </mergeCells>
  <phoneticPr fontId="38" type="noConversion"/>
  <conditionalFormatting sqref="S18:S275">
    <cfRule type="expression" dxfId="14" priority="4">
      <formula>OR(ИнвОснова="ИНВ", ТмжОснова="ИНВ")</formula>
    </cfRule>
  </conditionalFormatting>
  <conditionalFormatting sqref="S18:S275">
    <cfRule type="expression" dxfId="13" priority="1">
      <formula>NOT(ЕФОРМУЛА)</formula>
    </cfRule>
  </conditionalFormatting>
  <pageMargins left="0.70866141732283472" right="0.70866141732283472" top="0.74803149606299213" bottom="0.74803149606299213" header="0.31496062992125984" footer="0.31496062992125984"/>
  <pageSetup paperSize="9" scale="46" orientation="landscape" r:id="rId1"/>
  <headerFooter>
    <oddFooter xml:space="preserve">&amp;R        </oddFooter>
  </headerFooter>
  <extLst>
    <ext xmlns:x14="http://schemas.microsoft.com/office/spreadsheetml/2009/9/main" uri="{78C0D931-6437-407d-A8EE-F0AAD7539E65}">
      <x14:conditionalFormattings>
        <x14:conditionalFormatting xmlns:xm="http://schemas.microsoft.com/office/excel/2006/main">
          <x14:cfRule type="expression" priority="2" id="{7818D42F-ED5B-4CBA-95C6-5104FD106341}">
            <xm:f>IF(Просрочена=0, FALSE, TODAY() - 'VZOR 1'!$DN18 &gt;=  Просрочена)</xm:f>
            <x14:dxf>
              <font>
                <b/>
                <i val="0"/>
                <color rgb="FFFF0000"/>
              </font>
            </x14:dxf>
          </x14:cfRule>
          <x14:cfRule type="expression" priority="3" id="{EC1BAD8D-98A9-470F-B66F-AE0CCFE49740}">
            <xm:f>IF(Устарела=0, FALSE, TODAY() - 'VZOR 1'!$DN18 &gt;=  Устарела)</xm:f>
            <x14:dxf>
              <font>
                <b/>
                <i val="0"/>
                <color rgb="FFFF6600"/>
              </font>
            </x14:dxf>
          </x14:cfRule>
          <xm:sqref>S18:S19</xm:sqref>
        </x14:conditionalFormatting>
        <x14:conditionalFormatting xmlns:xm="http://schemas.microsoft.com/office/excel/2006/main">
          <x14:cfRule type="expression" priority="7" id="{7818D42F-ED5B-4CBA-95C6-5104FD106341}">
            <xm:f>IF(Просрочена=0, FALSE, TODAY() - 'VZOR 1'!$DN275 &gt;=  Просрочена)</xm:f>
            <x14:dxf>
              <font>
                <b/>
                <i val="0"/>
                <color rgb="FFFF0000"/>
              </font>
            </x14:dxf>
          </x14:cfRule>
          <x14:cfRule type="expression" priority="8" id="{EC1BAD8D-98A9-470F-B66F-AE0CCFE49740}">
            <xm:f>IF(Устарела=0, FALSE, TODAY() - 'VZOR 1'!$DN275 &gt;=  Устарела)</xm:f>
            <x14:dxf>
              <font>
                <b/>
                <i val="0"/>
                <color rgb="FFFF6600"/>
              </font>
            </x14:dxf>
          </x14:cfRule>
          <xm:sqref>S20:S147</xm:sqref>
        </x14:conditionalFormatting>
        <x14:conditionalFormatting xmlns:xm="http://schemas.microsoft.com/office/excel/2006/main">
          <x14:cfRule type="expression" priority="31" id="{7818D42F-ED5B-4CBA-95C6-5104FD106341}">
            <xm:f>IF(Просрочена=0, FALSE, TODAY() - 'VZOR 1'!#REF! &gt;=  Просрочена)</xm:f>
            <x14:dxf>
              <font>
                <b/>
                <i val="0"/>
                <color rgb="FFFF0000"/>
              </font>
            </x14:dxf>
          </x14:cfRule>
          <x14:cfRule type="expression" priority="32" id="{EC1BAD8D-98A9-470F-B66F-AE0CCFE49740}">
            <xm:f>IF(Устарела=0, FALSE, TODAY() - 'VZOR 1'!#REF! &gt;=  Устарела)</xm:f>
            <x14:dxf>
              <font>
                <b/>
                <i val="0"/>
                <color rgb="FFFF6600"/>
              </font>
            </x14:dxf>
          </x14:cfRule>
          <xm:sqref>S148</xm:sqref>
        </x14:conditionalFormatting>
        <x14:conditionalFormatting xmlns:xm="http://schemas.microsoft.com/office/excel/2006/main">
          <x14:cfRule type="expression" priority="45" id="{7818D42F-ED5B-4CBA-95C6-5104FD106341}">
            <xm:f>IF(Просрочена=0, FALSE, TODAY() - 'VZOR 1'!#REF! &gt;=  Просрочена)</xm:f>
            <x14:dxf>
              <font>
                <b/>
                <i val="0"/>
                <color rgb="FFFF0000"/>
              </font>
            </x14:dxf>
          </x14:cfRule>
          <x14:cfRule type="expression" priority="46" id="{EC1BAD8D-98A9-470F-B66F-AE0CCFE49740}">
            <xm:f>IF(Устарела=0, FALSE, TODAY() - 'VZOR 1'!#REF! &gt;=  Устарела)</xm:f>
            <x14:dxf>
              <font>
                <b/>
                <i val="0"/>
                <color rgb="FFFF6600"/>
              </font>
            </x14:dxf>
          </x14:cfRule>
          <xm:sqref>S149</xm:sqref>
        </x14:conditionalFormatting>
        <x14:conditionalFormatting xmlns:xm="http://schemas.microsoft.com/office/excel/2006/main">
          <x14:cfRule type="expression" priority="47" id="{7818D42F-ED5B-4CBA-95C6-5104FD106341}">
            <xm:f>IF(Просрочена=0, FALSE, TODAY() - 'VZOR 1'!$DN403 &gt;=  Просрочена)</xm:f>
            <x14:dxf>
              <font>
                <b/>
                <i val="0"/>
                <color rgb="FFFF0000"/>
              </font>
            </x14:dxf>
          </x14:cfRule>
          <x14:cfRule type="expression" priority="48" id="{EC1BAD8D-98A9-470F-B66F-AE0CCFE49740}">
            <xm:f>IF(Устарела=0, FALSE, TODAY() - 'VZOR 1'!$DN403 &gt;=  Устарела)</xm:f>
            <x14:dxf>
              <font>
                <b/>
                <i val="0"/>
                <color rgb="FFFF6600"/>
              </font>
            </x14:dxf>
          </x14:cfRule>
          <xm:sqref>S150:S275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8"/>
  <sheetViews>
    <sheetView topLeftCell="G1" workbookViewId="0">
      <pane ySplit="1" topLeftCell="A142" activePane="bottomLeft" state="frozen"/>
      <selection activeCell="A17" sqref="A17"/>
      <selection pane="bottomLeft" activeCell="V145" sqref="V145"/>
    </sheetView>
  </sheetViews>
  <sheetFormatPr defaultRowHeight="15" x14ac:dyDescent="0.25"/>
  <cols>
    <col min="1" max="1" width="10.28515625" style="110" bestFit="1" customWidth="1"/>
    <col min="2" max="2" width="48" style="110" customWidth="1"/>
    <col min="3" max="3" width="13.5703125" style="110" customWidth="1"/>
    <col min="4" max="4" width="10.28515625" style="110" bestFit="1" customWidth="1"/>
    <col min="5" max="5" width="15.42578125" style="110" customWidth="1"/>
    <col min="6" max="6" width="15.7109375" style="110" customWidth="1"/>
    <col min="7" max="9" width="10.28515625" style="110" bestFit="1" customWidth="1"/>
    <col min="10" max="10" width="10.7109375" style="110" bestFit="1" customWidth="1"/>
    <col min="11" max="12" width="10.28515625" style="110" bestFit="1" customWidth="1"/>
    <col min="13" max="13" width="10.7109375" style="110" bestFit="1" customWidth="1"/>
    <col min="14" max="15" width="10.28515625" style="110" bestFit="1" customWidth="1"/>
    <col min="16" max="16" width="10.7109375" style="110" bestFit="1" customWidth="1"/>
    <col min="17" max="17" width="10.28515625" style="110" bestFit="1" customWidth="1"/>
    <col min="18" max="18" width="10.7109375" style="110" bestFit="1" customWidth="1"/>
    <col min="19" max="19" width="9.140625" style="111"/>
    <col min="20" max="20" width="12.140625" style="112" customWidth="1"/>
    <col min="21" max="21" width="11.7109375" style="112" customWidth="1"/>
    <col min="22" max="23" width="13.42578125" style="112" customWidth="1"/>
    <col min="24" max="24" width="12.28515625" style="124" customWidth="1"/>
    <col min="25" max="25" width="14.28515625" style="113" customWidth="1"/>
    <col min="26" max="26" width="9.5703125" style="113" bestFit="1" customWidth="1"/>
    <col min="27" max="27" width="9.140625" style="113"/>
    <col min="28" max="16384" width="9.140625" style="41"/>
  </cols>
  <sheetData>
    <row r="1" spans="1:27" s="104" customFormat="1" ht="76.5" x14ac:dyDescent="0.2">
      <c r="A1" s="99" t="str">
        <f>'VZOR 1'!A18</f>
        <v>№</v>
      </c>
      <c r="B1" s="99" t="str">
        <f>'VZOR 1'!B18</f>
        <v xml:space="preserve">Наименование товара </v>
      </c>
      <c r="C1" s="99" t="str">
        <f>'VZOR 1'!C18</f>
        <v>Артикул</v>
      </c>
      <c r="D1" s="99" t="str">
        <f>'VZOR 1'!D18</f>
        <v>Торговая марка</v>
      </c>
      <c r="E1" s="99" t="str">
        <f>'VZOR 1'!E18</f>
        <v>Производитель</v>
      </c>
      <c r="F1" s="99" t="str">
        <f>'VZOR 1'!F18</f>
        <v xml:space="preserve">Код товара в  соответствии с ТН ВЭД </v>
      </c>
      <c r="G1" s="99" t="str">
        <f>'VZOR 1'!G18</f>
        <v xml:space="preserve">Страна происхождения </v>
      </c>
      <c r="H1" s="99" t="str">
        <f>'VZOR 1'!H18</f>
        <v>Ед. измерения</v>
      </c>
      <c r="I1" s="99" t="str">
        <f>'VZOR 1'!I18</f>
        <v>Кол-во единиц</v>
      </c>
      <c r="J1" s="99" t="str">
        <f>'VZOR 1'!J18</f>
        <v xml:space="preserve">Цена долл.США/ед.изм. </v>
      </c>
      <c r="K1" s="99" t="str">
        <f>'VZOR 1'!K18</f>
        <v xml:space="preserve">Стоим-ть, долл.США </v>
      </c>
      <c r="L1" s="99" t="str">
        <f>'VZOR 1'!L18</f>
        <v>Скидка</v>
      </c>
      <c r="M1" s="99" t="str">
        <f>'VZOR 1'!M18</f>
        <v>Цена со скидкой, долл.США/ед.измерения</v>
      </c>
      <c r="N1" s="99" t="str">
        <f>'VZOR 1'!N18</f>
        <v xml:space="preserve">Стоимость с учетом скидки, долл.США </v>
      </c>
      <c r="O1" s="99" t="str">
        <f>'VZOR 1'!O18</f>
        <v>Род упаковки</v>
      </c>
      <c r="P1" s="99" t="str">
        <f>'VZOR 1'!P18</f>
        <v>Кол-во упаковок</v>
      </c>
      <c r="Q1" s="99" t="str">
        <f>'VZOR 1'!Q18</f>
        <v xml:space="preserve">Вес нетто, кг. </v>
      </c>
      <c r="R1" s="99" t="str">
        <f>'VZOR 1'!R18</f>
        <v xml:space="preserve">Вес брутто,кг. </v>
      </c>
      <c r="S1" s="100" t="s">
        <v>55</v>
      </c>
      <c r="T1" s="101" t="s">
        <v>56</v>
      </c>
      <c r="U1" s="101" t="s">
        <v>57</v>
      </c>
      <c r="V1" s="101" t="s">
        <v>58</v>
      </c>
      <c r="W1" s="101" t="s">
        <v>59</v>
      </c>
      <c r="X1" s="122" t="s">
        <v>85</v>
      </c>
      <c r="Y1" s="102" t="s">
        <v>60</v>
      </c>
      <c r="Z1" s="238">
        <f>2.0881/1.9365</f>
        <v>1.0782855667441258</v>
      </c>
      <c r="AA1" s="103"/>
    </row>
    <row r="2" spans="1:27" s="48" customFormat="1" ht="51" x14ac:dyDescent="0.2">
      <c r="A2" s="232">
        <f>'VZOR 1'!A19</f>
        <v>1</v>
      </c>
      <c r="B2" s="232" t="str">
        <f>'VZOR 1'!B19</f>
        <v xml:space="preserve">Bag ladies leather  Сумка женская кожаная   </v>
      </c>
      <c r="C2" s="232" t="str">
        <f>'VZOR 1'!C19</f>
        <v>___</v>
      </c>
      <c r="D2" s="232" t="str">
        <f>'VZOR 1'!D19</f>
        <v>MODA ITALIA</v>
      </c>
      <c r="E2" s="232" t="str">
        <f>'VZOR 1'!E19</f>
        <v>MODA ITALIA</v>
      </c>
      <c r="F2" s="232">
        <f>'VZOR 1'!F19</f>
        <v>4202210000</v>
      </c>
      <c r="G2" s="232" t="str">
        <f>'VZOR 1'!G19</f>
        <v>ITALY</v>
      </c>
      <c r="H2" s="232" t="str">
        <f>'VZOR 1'!H19</f>
        <v>pcs</v>
      </c>
      <c r="I2" s="232">
        <f>'VZOR 1'!I19</f>
        <v>17</v>
      </c>
      <c r="J2" s="232">
        <f>'VZOR 1'!J19</f>
        <v>9.7200000000000006</v>
      </c>
      <c r="K2" s="232">
        <f>'VZOR 1'!K19</f>
        <v>165.24</v>
      </c>
      <c r="L2" s="232">
        <f>'VZOR 1'!L19</f>
        <v>0.90020576131687247</v>
      </c>
      <c r="M2" s="232">
        <f>'VZOR 1'!M19</f>
        <v>0.97</v>
      </c>
      <c r="N2" s="232">
        <f>'VZOR 1'!N19</f>
        <v>16.489999999999998</v>
      </c>
      <c r="O2" s="232" t="str">
        <f>'VZOR 1'!O19</f>
        <v>package</v>
      </c>
      <c r="P2" s="232">
        <f>'VZOR 1'!P19</f>
        <v>1</v>
      </c>
      <c r="Q2" s="232">
        <f>'VZOR 1'!Q19</f>
        <v>8.5500000000000007</v>
      </c>
      <c r="R2" s="232">
        <f>'VZOR 1'!R19</f>
        <v>9</v>
      </c>
      <c r="S2" s="237" t="s">
        <v>126</v>
      </c>
      <c r="T2" s="240">
        <f>1.75*$Z$1*Q2</f>
        <v>16.133847792408982</v>
      </c>
      <c r="U2" s="239">
        <f>K2*$U$145/$K$145</f>
        <v>1.6361697906476083</v>
      </c>
      <c r="V2" s="107">
        <f>ROUND((N2+T2+U2)/I2,2)</f>
        <v>2.02</v>
      </c>
      <c r="W2" s="107">
        <f>ROUND(V2*I2,2)</f>
        <v>34.340000000000003</v>
      </c>
      <c r="X2" s="123">
        <f>V2-M2</f>
        <v>1.05</v>
      </c>
      <c r="Y2" s="108"/>
      <c r="Z2" s="109"/>
      <c r="AA2" s="109"/>
    </row>
    <row r="3" spans="1:27" s="48" customFormat="1" ht="51" x14ac:dyDescent="0.2">
      <c r="A3" s="232">
        <f>'VZOR 1'!A429</f>
        <v>411</v>
      </c>
      <c r="B3" s="232" t="str">
        <f>'VZOR 1'!B429</f>
        <v>Coat female 62% POLIAMIDE, 32% VISCOSE, 6%  Пальто женское 62% полиамид, 32% вискоза, 6%   размер: 46-50, обхват груди: 92-100, рост 165-175</v>
      </c>
      <c r="C3" s="232" t="str">
        <f>'VZOR 1'!C429</f>
        <v>___</v>
      </c>
      <c r="D3" s="232" t="str">
        <f>'VZOR 1'!D429</f>
        <v>JOPPA</v>
      </c>
      <c r="E3" s="232" t="str">
        <f>'VZOR 1'!E429</f>
        <v>JOPPA</v>
      </c>
      <c r="F3" s="232">
        <f>'VZOR 1'!F429</f>
        <v>6202131000</v>
      </c>
      <c r="G3" s="232" t="str">
        <f>'VZOR 1'!G429</f>
        <v>POLAND</v>
      </c>
      <c r="H3" s="232" t="str">
        <f>'VZOR 1'!H429</f>
        <v>pcs</v>
      </c>
      <c r="I3" s="232">
        <f>'VZOR 1'!I429</f>
        <v>22</v>
      </c>
      <c r="J3" s="232">
        <f>'VZOR 1'!J429</f>
        <v>19.78</v>
      </c>
      <c r="K3" s="232">
        <f>'VZOR 1'!K429</f>
        <v>435.16</v>
      </c>
      <c r="L3" s="232">
        <f>'VZOR 1'!L429</f>
        <v>0.8998988877654196</v>
      </c>
      <c r="M3" s="232">
        <f>'VZOR 1'!M429</f>
        <v>1.98</v>
      </c>
      <c r="N3" s="232">
        <f>'VZOR 1'!N429</f>
        <v>43.56</v>
      </c>
      <c r="O3" s="232" t="str">
        <f>'VZOR 1'!O429</f>
        <v>package</v>
      </c>
      <c r="P3" s="232">
        <f>'VZOR 1'!P429</f>
        <v>1</v>
      </c>
      <c r="Q3" s="232">
        <f>'VZOR 1'!Q429</f>
        <v>16.72</v>
      </c>
      <c r="R3" s="232">
        <f>'VZOR 1'!R429</f>
        <v>17.600000000000001</v>
      </c>
      <c r="S3" s="237" t="s">
        <v>126</v>
      </c>
      <c r="T3" s="240">
        <f t="shared" ref="T3:T45" si="0">1.75*$Z$1*Q3</f>
        <v>31.55063568293312</v>
      </c>
      <c r="U3" s="239">
        <f t="shared" ref="U3:U66" si="1">K3*$U$145/$K$145</f>
        <v>4.3088576984883389</v>
      </c>
      <c r="V3" s="107">
        <f t="shared" ref="V3:V66" si="2">ROUND((N3+T3+U3)/I3,2)</f>
        <v>3.61</v>
      </c>
      <c r="W3" s="107">
        <f t="shared" ref="W3:W66" si="3">ROUND(V3*I3,2)</f>
        <v>79.42</v>
      </c>
      <c r="X3" s="123">
        <f t="shared" ref="X3:X66" si="4">V3-M3</f>
        <v>1.63</v>
      </c>
      <c r="Y3" s="109"/>
      <c r="Z3" s="109"/>
      <c r="AA3" s="109"/>
    </row>
    <row r="4" spans="1:27" s="48" customFormat="1" ht="51" x14ac:dyDescent="0.2">
      <c r="A4" s="232">
        <f>'VZOR 1'!A430</f>
        <v>412</v>
      </c>
      <c r="B4" s="232" t="str">
        <f>'VZOR 1'!B430</f>
        <v>Coat female 62% POLIAMIDE, 32% VISCOSE, 6% ELASTAN Пальто женское 62% полиамид, 32% вискоза, 6% эластан  размер: 46-50, обхват груди: 92-100, рост 165-175</v>
      </c>
      <c r="C4" s="232" t="str">
        <f>'VZOR 1'!C430</f>
        <v>___</v>
      </c>
      <c r="D4" s="232" t="str">
        <f>'VZOR 1'!D430</f>
        <v>JOPPA</v>
      </c>
      <c r="E4" s="232" t="str">
        <f>'VZOR 1'!E430</f>
        <v>JOPPA</v>
      </c>
      <c r="F4" s="232">
        <f>'VZOR 1'!F430</f>
        <v>6202131000</v>
      </c>
      <c r="G4" s="232" t="str">
        <f>'VZOR 1'!G430</f>
        <v>POLAND</v>
      </c>
      <c r="H4" s="232" t="str">
        <f>'VZOR 1'!H430</f>
        <v>pcs</v>
      </c>
      <c r="I4" s="232">
        <f>'VZOR 1'!I430</f>
        <v>24</v>
      </c>
      <c r="J4" s="232">
        <f>'VZOR 1'!J430</f>
        <v>19.57</v>
      </c>
      <c r="K4" s="232">
        <f>'VZOR 1'!K430</f>
        <v>469.68</v>
      </c>
      <c r="L4" s="232">
        <f>'VZOR 1'!L430</f>
        <v>0.89984670413898826</v>
      </c>
      <c r="M4" s="232">
        <f>'VZOR 1'!M430</f>
        <v>1.96</v>
      </c>
      <c r="N4" s="232">
        <f>'VZOR 1'!N430</f>
        <v>47.04</v>
      </c>
      <c r="O4" s="232" t="str">
        <f>'VZOR 1'!O430</f>
        <v>package</v>
      </c>
      <c r="P4" s="232">
        <f>'VZOR 1'!P430</f>
        <v>1</v>
      </c>
      <c r="Q4" s="232">
        <f>'VZOR 1'!Q430</f>
        <v>18.05</v>
      </c>
      <c r="R4" s="232">
        <f>'VZOR 1'!R430</f>
        <v>19</v>
      </c>
      <c r="S4" s="237" t="s">
        <v>126</v>
      </c>
      <c r="T4" s="240">
        <f t="shared" si="0"/>
        <v>34.060345339530073</v>
      </c>
      <c r="U4" s="239">
        <f t="shared" si="1"/>
        <v>4.6506670737797666</v>
      </c>
      <c r="V4" s="107">
        <f t="shared" si="2"/>
        <v>3.57</v>
      </c>
      <c r="W4" s="107">
        <f t="shared" si="3"/>
        <v>85.68</v>
      </c>
      <c r="X4" s="123">
        <f t="shared" si="4"/>
        <v>1.6099999999999999</v>
      </c>
      <c r="Y4" s="109"/>
      <c r="Z4" s="109"/>
      <c r="AA4" s="109"/>
    </row>
    <row r="5" spans="1:27" s="48" customFormat="1" ht="51" x14ac:dyDescent="0.2">
      <c r="A5" s="232">
        <f>'VZOR 1'!A431</f>
        <v>413</v>
      </c>
      <c r="B5" s="232" t="str">
        <f>'VZOR 1'!B431</f>
        <v>Coat female 88% VISCOSE, 11% POLIURETAN, 1% ELASTAN Пальто женское 88% вискоза, 11% полиуретан, 1% эластан  размер: 46, обхват груди: 100 рост 175</v>
      </c>
      <c r="C5" s="232" t="str">
        <f>'VZOR 1'!C431</f>
        <v>___</v>
      </c>
      <c r="D5" s="232" t="str">
        <f>'VZOR 1'!D431</f>
        <v>NAIIF</v>
      </c>
      <c r="E5" s="232" t="str">
        <f>'VZOR 1'!E431</f>
        <v>NAIIF</v>
      </c>
      <c r="F5" s="232">
        <f>'VZOR 1'!F431</f>
        <v>6202131000</v>
      </c>
      <c r="G5" s="232" t="str">
        <f>'VZOR 1'!G431</f>
        <v>ITALY</v>
      </c>
      <c r="H5" s="232" t="str">
        <f>'VZOR 1'!H431</f>
        <v>pcs</v>
      </c>
      <c r="I5" s="232">
        <f>'VZOR 1'!I431</f>
        <v>1</v>
      </c>
      <c r="J5" s="232">
        <f>'VZOR 1'!J431</f>
        <v>20.020000000000003</v>
      </c>
      <c r="K5" s="232">
        <f>'VZOR 1'!K431</f>
        <v>20.02</v>
      </c>
      <c r="L5" s="232">
        <f>'VZOR 1'!L431</f>
        <v>0.90009990009990015</v>
      </c>
      <c r="M5" s="232">
        <f>'VZOR 1'!M431</f>
        <v>2</v>
      </c>
      <c r="N5" s="232">
        <f>'VZOR 1'!N431</f>
        <v>2</v>
      </c>
      <c r="O5" s="232" t="str">
        <f>'VZOR 1'!O431</f>
        <v>package</v>
      </c>
      <c r="P5" s="232" t="str">
        <f>'VZOR 1'!P431</f>
        <v>part</v>
      </c>
      <c r="Q5" s="232">
        <f>'VZOR 1'!Q431</f>
        <v>0.76</v>
      </c>
      <c r="R5" s="232">
        <f>'VZOR 1'!R431</f>
        <v>0.8</v>
      </c>
      <c r="S5" s="237" t="s">
        <v>126</v>
      </c>
      <c r="T5" s="240">
        <f t="shared" si="0"/>
        <v>1.4341198037696874</v>
      </c>
      <c r="U5" s="239">
        <f t="shared" si="1"/>
        <v>0.1982335948242866</v>
      </c>
      <c r="V5" s="107">
        <f t="shared" si="2"/>
        <v>3.63</v>
      </c>
      <c r="W5" s="107">
        <f t="shared" si="3"/>
        <v>3.63</v>
      </c>
      <c r="X5" s="123">
        <f t="shared" si="4"/>
        <v>1.63</v>
      </c>
      <c r="Y5" s="109"/>
      <c r="Z5" s="109"/>
      <c r="AA5" s="109"/>
    </row>
    <row r="6" spans="1:27" s="48" customFormat="1" ht="51" x14ac:dyDescent="0.2">
      <c r="A6" s="232">
        <f>'VZOR 1'!A432</f>
        <v>414</v>
      </c>
      <c r="B6" s="232" t="str">
        <f>'VZOR 1'!B432</f>
        <v>Female jacket 65% COTTON, 35% POLYESTER Куртка женская 65% хлопок, 35%полиэстер  размер: 46-50, обхват груди: 92-100, рост 165-175</v>
      </c>
      <c r="C6" s="232" t="str">
        <f>'VZOR 1'!C432</f>
        <v>___</v>
      </c>
      <c r="D6" s="232" t="str">
        <f>'VZOR 1'!D432</f>
        <v>NAIIF</v>
      </c>
      <c r="E6" s="232" t="str">
        <f>'VZOR 1'!E432</f>
        <v>NAIIF</v>
      </c>
      <c r="F6" s="232">
        <f>'VZOR 1'!F432</f>
        <v>6202920000</v>
      </c>
      <c r="G6" s="232" t="str">
        <f>'VZOR 1'!G432</f>
        <v>ITALY</v>
      </c>
      <c r="H6" s="232" t="str">
        <f>'VZOR 1'!H432</f>
        <v>pcs</v>
      </c>
      <c r="I6" s="232">
        <f>'VZOR 1'!I432</f>
        <v>2</v>
      </c>
      <c r="J6" s="232">
        <f>'VZOR 1'!J432</f>
        <v>17.180000000000003</v>
      </c>
      <c r="K6" s="232">
        <f>'VZOR 1'!K432</f>
        <v>34.36</v>
      </c>
      <c r="L6" s="232">
        <f>'VZOR 1'!L432</f>
        <v>0.89988358556461001</v>
      </c>
      <c r="M6" s="232">
        <f>'VZOR 1'!M432</f>
        <v>1.72</v>
      </c>
      <c r="N6" s="232">
        <f>'VZOR 1'!N432</f>
        <v>3.44</v>
      </c>
      <c r="O6" s="232" t="str">
        <f>'VZOR 1'!O432</f>
        <v>package</v>
      </c>
      <c r="P6" s="232" t="str">
        <f>'VZOR 1'!P432</f>
        <v>part</v>
      </c>
      <c r="Q6" s="232">
        <f>'VZOR 1'!Q432</f>
        <v>1.43</v>
      </c>
      <c r="R6" s="232">
        <f>'VZOR 1'!R432</f>
        <v>1.5</v>
      </c>
      <c r="S6" s="237" t="s">
        <v>126</v>
      </c>
      <c r="T6" s="240">
        <f t="shared" si="0"/>
        <v>2.6984096307771748</v>
      </c>
      <c r="U6" s="239">
        <f t="shared" si="1"/>
        <v>0.34022509081730706</v>
      </c>
      <c r="V6" s="107">
        <f t="shared" si="2"/>
        <v>3.24</v>
      </c>
      <c r="W6" s="107">
        <f t="shared" si="3"/>
        <v>6.48</v>
      </c>
      <c r="X6" s="123">
        <f t="shared" si="4"/>
        <v>1.5200000000000002</v>
      </c>
      <c r="Y6" s="109"/>
      <c r="Z6" s="109"/>
      <c r="AA6" s="109"/>
    </row>
    <row r="7" spans="1:27" s="48" customFormat="1" ht="51" x14ac:dyDescent="0.2">
      <c r="A7" s="232">
        <f>'VZOR 1'!A433</f>
        <v>415</v>
      </c>
      <c r="B7" s="232" t="str">
        <f>'VZOR 1'!B433</f>
        <v>Female jacket 65% COTTON, 35% POLIESTER Куртка женская 65% хлопок, 35% полиэстер  размер: 46, обхват груди: 100 рост 175</v>
      </c>
      <c r="C7" s="232" t="str">
        <f>'VZOR 1'!C433</f>
        <v>___</v>
      </c>
      <c r="D7" s="232" t="str">
        <f>'VZOR 1'!D433</f>
        <v>NAIIF</v>
      </c>
      <c r="E7" s="232" t="str">
        <f>'VZOR 1'!E433</f>
        <v>NAIIF</v>
      </c>
      <c r="F7" s="232">
        <f>'VZOR 1'!F433</f>
        <v>6202920000</v>
      </c>
      <c r="G7" s="232" t="str">
        <f>'VZOR 1'!G433</f>
        <v>ITALY</v>
      </c>
      <c r="H7" s="232" t="str">
        <f>'VZOR 1'!H433</f>
        <v>pcs</v>
      </c>
      <c r="I7" s="232">
        <f>'VZOR 1'!I433</f>
        <v>1</v>
      </c>
      <c r="J7" s="232">
        <f>'VZOR 1'!J433</f>
        <v>11.53</v>
      </c>
      <c r="K7" s="232">
        <f>'VZOR 1'!K433</f>
        <v>11.53</v>
      </c>
      <c r="L7" s="232">
        <f>'VZOR 1'!L433</f>
        <v>0.90026019080659148</v>
      </c>
      <c r="M7" s="232">
        <f>'VZOR 1'!M433</f>
        <v>1.1499999999999999</v>
      </c>
      <c r="N7" s="232">
        <f>'VZOR 1'!N433</f>
        <v>1.1499999999999999</v>
      </c>
      <c r="O7" s="232" t="str">
        <f>'VZOR 1'!O433</f>
        <v>package</v>
      </c>
      <c r="P7" s="232" t="str">
        <f>'VZOR 1'!P433</f>
        <v>part</v>
      </c>
      <c r="Q7" s="232">
        <f>'VZOR 1'!Q433</f>
        <v>0.48</v>
      </c>
      <c r="R7" s="232">
        <f>'VZOR 1'!R433</f>
        <v>0.5</v>
      </c>
      <c r="S7" s="237" t="s">
        <v>126</v>
      </c>
      <c r="T7" s="240">
        <f t="shared" si="0"/>
        <v>0.90575987606506569</v>
      </c>
      <c r="U7" s="239">
        <f t="shared" si="1"/>
        <v>0.11416749991628493</v>
      </c>
      <c r="V7" s="107">
        <f t="shared" si="2"/>
        <v>2.17</v>
      </c>
      <c r="W7" s="107">
        <f t="shared" si="3"/>
        <v>2.17</v>
      </c>
      <c r="X7" s="123">
        <f t="shared" si="4"/>
        <v>1.02</v>
      </c>
      <c r="Y7" s="109"/>
      <c r="Z7" s="109"/>
      <c r="AA7" s="109"/>
    </row>
    <row r="8" spans="1:27" s="48" customFormat="1" ht="51" x14ac:dyDescent="0.2">
      <c r="A8" s="232">
        <f>'VZOR 1'!A434</f>
        <v>416</v>
      </c>
      <c r="B8" s="232" t="str">
        <f>'VZOR 1'!B434</f>
        <v>Female jacket 65% COTTON, 35% POLIESTER Куртка женская 65% хлопок, 35% полиэстер  размер: 46-50, обхват груди: 92-100, рост 165-175</v>
      </c>
      <c r="C8" s="232" t="str">
        <f>'VZOR 1'!C434</f>
        <v>___</v>
      </c>
      <c r="D8" s="232" t="str">
        <f>'VZOR 1'!D434</f>
        <v>NAIIF</v>
      </c>
      <c r="E8" s="232" t="str">
        <f>'VZOR 1'!E434</f>
        <v>NAIIF</v>
      </c>
      <c r="F8" s="232">
        <f>'VZOR 1'!F434</f>
        <v>6202920000</v>
      </c>
      <c r="G8" s="232" t="str">
        <f>'VZOR 1'!G434</f>
        <v>ITALY</v>
      </c>
      <c r="H8" s="232" t="str">
        <f>'VZOR 1'!H434</f>
        <v>pcs</v>
      </c>
      <c r="I8" s="232">
        <f>'VZOR 1'!I434</f>
        <v>2</v>
      </c>
      <c r="J8" s="232">
        <f>'VZOR 1'!J434</f>
        <v>5.77</v>
      </c>
      <c r="K8" s="232">
        <f>'VZOR 1'!K434</f>
        <v>11.54</v>
      </c>
      <c r="L8" s="232">
        <f>'VZOR 1'!L434</f>
        <v>0.89948006932409008</v>
      </c>
      <c r="M8" s="232">
        <f>'VZOR 1'!M434</f>
        <v>0.57999999999999996</v>
      </c>
      <c r="N8" s="232">
        <f>'VZOR 1'!N434</f>
        <v>1.1599999999999999</v>
      </c>
      <c r="O8" s="232" t="str">
        <f>'VZOR 1'!O434</f>
        <v>package</v>
      </c>
      <c r="P8" s="232" t="str">
        <f>'VZOR 1'!P434</f>
        <v>part</v>
      </c>
      <c r="Q8" s="232">
        <f>'VZOR 1'!Q434</f>
        <v>0.48</v>
      </c>
      <c r="R8" s="232">
        <f>'VZOR 1'!R434</f>
        <v>0.5</v>
      </c>
      <c r="S8" s="237" t="s">
        <v>126</v>
      </c>
      <c r="T8" s="240">
        <f t="shared" si="0"/>
        <v>0.90575987606506569</v>
      </c>
      <c r="U8" s="239">
        <f t="shared" si="1"/>
        <v>0.11426651769591743</v>
      </c>
      <c r="V8" s="107">
        <f t="shared" si="2"/>
        <v>1.0900000000000001</v>
      </c>
      <c r="W8" s="107">
        <f t="shared" si="3"/>
        <v>2.1800000000000002</v>
      </c>
      <c r="X8" s="123">
        <f t="shared" si="4"/>
        <v>0.51000000000000012</v>
      </c>
      <c r="Y8" s="109"/>
      <c r="Z8" s="109"/>
      <c r="AA8" s="109"/>
    </row>
    <row r="9" spans="1:27" s="48" customFormat="1" ht="51" x14ac:dyDescent="0.2">
      <c r="A9" s="232">
        <f>'VZOR 1'!A435</f>
        <v>417</v>
      </c>
      <c r="B9" s="232" t="str">
        <f>'VZOR 1'!B435</f>
        <v>Female jacket 83,3% COTTON, 16% POLIESTER, 0,7% ELASTAN Куртка женская 83,3% хлопок, 16% полиэстер, 0,7% эластан  размер: 46, обхват груди: 100 рост 175</v>
      </c>
      <c r="C9" s="232" t="str">
        <f>'VZOR 1'!C435</f>
        <v>___</v>
      </c>
      <c r="D9" s="232" t="str">
        <f>'VZOR 1'!D435</f>
        <v>MODA</v>
      </c>
      <c r="E9" s="232" t="str">
        <f>'VZOR 1'!E435</f>
        <v>MODA</v>
      </c>
      <c r="F9" s="232">
        <f>'VZOR 1'!F435</f>
        <v>6202920000</v>
      </c>
      <c r="G9" s="232" t="str">
        <f>'VZOR 1'!G435</f>
        <v>CHINA</v>
      </c>
      <c r="H9" s="232" t="str">
        <f>'VZOR 1'!H435</f>
        <v>pcs</v>
      </c>
      <c r="I9" s="232">
        <f>'VZOR 1'!I435</f>
        <v>1</v>
      </c>
      <c r="J9" s="232">
        <f>'VZOR 1'!J435</f>
        <v>9.129999999999999</v>
      </c>
      <c r="K9" s="232">
        <f>'VZOR 1'!K435</f>
        <v>9.1300000000000008</v>
      </c>
      <c r="L9" s="232">
        <f>'VZOR 1'!L435</f>
        <v>0.90032858707557506</v>
      </c>
      <c r="M9" s="232">
        <f>'VZOR 1'!M435</f>
        <v>0.91</v>
      </c>
      <c r="N9" s="232">
        <f>'VZOR 1'!N435</f>
        <v>0.91</v>
      </c>
      <c r="O9" s="232" t="str">
        <f>'VZOR 1'!O435</f>
        <v>package</v>
      </c>
      <c r="P9" s="232" t="str">
        <f>'VZOR 1'!P435</f>
        <v>part</v>
      </c>
      <c r="Q9" s="232">
        <f>'VZOR 1'!Q435</f>
        <v>0.48</v>
      </c>
      <c r="R9" s="232">
        <f>'VZOR 1'!R435</f>
        <v>0.5</v>
      </c>
      <c r="S9" s="237" t="s">
        <v>126</v>
      </c>
      <c r="T9" s="240">
        <f t="shared" si="0"/>
        <v>0.90575987606506569</v>
      </c>
      <c r="U9" s="239">
        <f t="shared" si="1"/>
        <v>9.0403232804482342E-2</v>
      </c>
      <c r="V9" s="107">
        <f t="shared" si="2"/>
        <v>1.91</v>
      </c>
      <c r="W9" s="107">
        <f t="shared" si="3"/>
        <v>1.91</v>
      </c>
      <c r="X9" s="123">
        <f t="shared" si="4"/>
        <v>0.99999999999999989</v>
      </c>
      <c r="Y9" s="108"/>
      <c r="Z9" s="109"/>
      <c r="AA9" s="109"/>
    </row>
    <row r="10" spans="1:27" s="48" customFormat="1" ht="51" x14ac:dyDescent="0.2">
      <c r="A10" s="232">
        <f>'VZOR 1'!A436</f>
        <v>418</v>
      </c>
      <c r="B10" s="232" t="str">
        <f>'VZOR 1'!B436</f>
        <v>Female jacket 95% COTTON, 5% POLIESTER Куртка женская 95% хлопок, 5% полиэстер  размер: 46-50, обхват груди: 92-100, рост 165-175</v>
      </c>
      <c r="C10" s="232" t="str">
        <f>'VZOR 1'!C436</f>
        <v>___</v>
      </c>
      <c r="D10" s="232" t="str">
        <f>'VZOR 1'!D436</f>
        <v>MODA</v>
      </c>
      <c r="E10" s="232" t="str">
        <f>'VZOR 1'!E436</f>
        <v>MODA</v>
      </c>
      <c r="F10" s="232">
        <f>'VZOR 1'!F436</f>
        <v>6202920000</v>
      </c>
      <c r="G10" s="232" t="str">
        <f>'VZOR 1'!G436</f>
        <v>CHINA</v>
      </c>
      <c r="H10" s="232" t="str">
        <f>'VZOR 1'!H436</f>
        <v>pcs</v>
      </c>
      <c r="I10" s="232">
        <f>'VZOR 1'!I436</f>
        <v>2</v>
      </c>
      <c r="J10" s="232">
        <f>'VZOR 1'!J436</f>
        <v>4.5699999999999994</v>
      </c>
      <c r="K10" s="232">
        <f>'VZOR 1'!K436</f>
        <v>9.14</v>
      </c>
      <c r="L10" s="232">
        <f>'VZOR 1'!L436</f>
        <v>0.89934354485776802</v>
      </c>
      <c r="M10" s="232">
        <f>'VZOR 1'!M436</f>
        <v>0.46</v>
      </c>
      <c r="N10" s="232">
        <f>'VZOR 1'!N436</f>
        <v>0.92</v>
      </c>
      <c r="O10" s="232" t="str">
        <f>'VZOR 1'!O436</f>
        <v>package</v>
      </c>
      <c r="P10" s="232" t="str">
        <f>'VZOR 1'!P436</f>
        <v>part</v>
      </c>
      <c r="Q10" s="232">
        <f>'VZOR 1'!Q436</f>
        <v>0.48</v>
      </c>
      <c r="R10" s="232">
        <f>'VZOR 1'!R436</f>
        <v>0.5</v>
      </c>
      <c r="S10" s="237" t="s">
        <v>126</v>
      </c>
      <c r="T10" s="240">
        <f t="shared" si="0"/>
        <v>0.90575987606506569</v>
      </c>
      <c r="U10" s="239">
        <f t="shared" si="1"/>
        <v>9.050225058411486E-2</v>
      </c>
      <c r="V10" s="107">
        <f t="shared" si="2"/>
        <v>0.96</v>
      </c>
      <c r="W10" s="107">
        <f t="shared" si="3"/>
        <v>1.92</v>
      </c>
      <c r="X10" s="123">
        <f t="shared" si="4"/>
        <v>0.49999999999999994</v>
      </c>
      <c r="Y10" s="109"/>
      <c r="Z10" s="109"/>
      <c r="AA10" s="109"/>
    </row>
    <row r="11" spans="1:27" s="48" customFormat="1" ht="51" x14ac:dyDescent="0.2">
      <c r="A11" s="232">
        <f>'VZOR 1'!A437</f>
        <v>419</v>
      </c>
      <c r="B11" s="232" t="str">
        <f>'VZOR 1'!B437</f>
        <v>Female jacket 100%COTTON Куртка женская 100%хлопок  размер: 46-50, обхват груди: 92-100, рост 165-175</v>
      </c>
      <c r="C11" s="232" t="str">
        <f>'VZOR 1'!C437</f>
        <v>___</v>
      </c>
      <c r="D11" s="232" t="str">
        <f>'VZOR 1'!D437</f>
        <v>MODA</v>
      </c>
      <c r="E11" s="232" t="str">
        <f>'VZOR 1'!E437</f>
        <v>MODA</v>
      </c>
      <c r="F11" s="232">
        <f>'VZOR 1'!F437</f>
        <v>6202920000</v>
      </c>
      <c r="G11" s="232" t="str">
        <f>'VZOR 1'!G437</f>
        <v>CHINA</v>
      </c>
      <c r="H11" s="232" t="str">
        <f>'VZOR 1'!H437</f>
        <v>pcs</v>
      </c>
      <c r="I11" s="232">
        <f>'VZOR 1'!I437</f>
        <v>12</v>
      </c>
      <c r="J11" s="232">
        <f>'VZOR 1'!J437</f>
        <v>6.0299999999999994</v>
      </c>
      <c r="K11" s="232">
        <f>'VZOR 1'!K437</f>
        <v>72.36</v>
      </c>
      <c r="L11" s="232">
        <f>'VZOR 1'!L437</f>
        <v>0.90049751243781095</v>
      </c>
      <c r="M11" s="232">
        <f>'VZOR 1'!M437</f>
        <v>0.6</v>
      </c>
      <c r="N11" s="232">
        <f>'VZOR 1'!N437</f>
        <v>7.2</v>
      </c>
      <c r="O11" s="232" t="str">
        <f>'VZOR 1'!O437</f>
        <v>package</v>
      </c>
      <c r="P11" s="232" t="str">
        <f>'VZOR 1'!P437</f>
        <v>part</v>
      </c>
      <c r="Q11" s="232">
        <f>'VZOR 1'!Q437</f>
        <v>3.8</v>
      </c>
      <c r="R11" s="232">
        <f>'VZOR 1'!R437</f>
        <v>4</v>
      </c>
      <c r="S11" s="237" t="s">
        <v>126</v>
      </c>
      <c r="T11" s="240">
        <f t="shared" si="0"/>
        <v>7.1705990188484368</v>
      </c>
      <c r="U11" s="239">
        <f t="shared" si="1"/>
        <v>0.716492653420848</v>
      </c>
      <c r="V11" s="107">
        <f t="shared" si="2"/>
        <v>1.26</v>
      </c>
      <c r="W11" s="107">
        <f t="shared" si="3"/>
        <v>15.12</v>
      </c>
      <c r="X11" s="123">
        <f t="shared" si="4"/>
        <v>0.66</v>
      </c>
      <c r="Y11" s="109"/>
      <c r="Z11" s="109"/>
      <c r="AA11" s="109"/>
    </row>
    <row r="12" spans="1:27" s="48" customFormat="1" ht="51" x14ac:dyDescent="0.2">
      <c r="A12" s="232">
        <f>'VZOR 1'!A438</f>
        <v>420</v>
      </c>
      <c r="B12" s="232" t="str">
        <f>'VZOR 1'!B438</f>
        <v>Female jacket 95% COTTON, 5% ELASTAN Куртка женская 95% хлопок, 5% эластан  размер: 46-50, обхват груди: 92-100, рост 165-175</v>
      </c>
      <c r="C12" s="232" t="str">
        <f>'VZOR 1'!C438</f>
        <v>___</v>
      </c>
      <c r="D12" s="232" t="str">
        <f>'VZOR 1'!D438</f>
        <v>JOPPA</v>
      </c>
      <c r="E12" s="232" t="str">
        <f>'VZOR 1'!E438</f>
        <v>JOPPA</v>
      </c>
      <c r="F12" s="232">
        <f>'VZOR 1'!F438</f>
        <v>6202920000</v>
      </c>
      <c r="G12" s="232" t="str">
        <f>'VZOR 1'!G438</f>
        <v>POLAND</v>
      </c>
      <c r="H12" s="232" t="str">
        <f>'VZOR 1'!H438</f>
        <v>pcs</v>
      </c>
      <c r="I12" s="232">
        <f>'VZOR 1'!I438</f>
        <v>5</v>
      </c>
      <c r="J12" s="232">
        <f>'VZOR 1'!J438</f>
        <v>14.459999999999999</v>
      </c>
      <c r="K12" s="232">
        <f>'VZOR 1'!K438</f>
        <v>72.3</v>
      </c>
      <c r="L12" s="232">
        <f>'VZOR 1'!L438</f>
        <v>0.89972337482710929</v>
      </c>
      <c r="M12" s="232">
        <f>'VZOR 1'!M438</f>
        <v>1.45</v>
      </c>
      <c r="N12" s="232">
        <f>'VZOR 1'!N438</f>
        <v>7.25</v>
      </c>
      <c r="O12" s="232" t="str">
        <f>'VZOR 1'!O438</f>
        <v>package</v>
      </c>
      <c r="P12" s="232" t="str">
        <f>'VZOR 1'!P438</f>
        <v>part</v>
      </c>
      <c r="Q12" s="232">
        <f>'VZOR 1'!Q438</f>
        <v>3.8</v>
      </c>
      <c r="R12" s="232">
        <f>'VZOR 1'!R438</f>
        <v>4</v>
      </c>
      <c r="S12" s="237" t="s">
        <v>126</v>
      </c>
      <c r="T12" s="240">
        <f t="shared" si="0"/>
        <v>7.1705990188484368</v>
      </c>
      <c r="U12" s="239">
        <f t="shared" si="1"/>
        <v>0.71589854674305298</v>
      </c>
      <c r="V12" s="107">
        <f t="shared" si="2"/>
        <v>3.03</v>
      </c>
      <c r="W12" s="107">
        <f t="shared" si="3"/>
        <v>15.15</v>
      </c>
      <c r="X12" s="123">
        <f t="shared" si="4"/>
        <v>1.5799999999999998</v>
      </c>
      <c r="Y12" s="109"/>
      <c r="Z12" s="109"/>
      <c r="AA12" s="109"/>
    </row>
    <row r="13" spans="1:27" s="48" customFormat="1" ht="51" x14ac:dyDescent="0.2">
      <c r="A13" s="232">
        <f>'VZOR 1'!A439</f>
        <v>421</v>
      </c>
      <c r="B13" s="232" t="str">
        <f>'VZOR 1'!B439</f>
        <v>Female jacket 95% COTTON            5%ELASTAN Куртка женская 95% хлопок            5%эластан  размер: 46-50, обхват груди: 92-100, рост 165-175</v>
      </c>
      <c r="C13" s="232" t="str">
        <f>'VZOR 1'!C439</f>
        <v>___</v>
      </c>
      <c r="D13" s="232" t="str">
        <f>'VZOR 1'!D439</f>
        <v>NAIIF</v>
      </c>
      <c r="E13" s="232" t="str">
        <f>'VZOR 1'!E439</f>
        <v>NAIIF</v>
      </c>
      <c r="F13" s="232">
        <f>'VZOR 1'!F439</f>
        <v>6202920000</v>
      </c>
      <c r="G13" s="232" t="str">
        <f>'VZOR 1'!G439</f>
        <v>ITALY</v>
      </c>
      <c r="H13" s="232" t="str">
        <f>'VZOR 1'!H439</f>
        <v>pcs</v>
      </c>
      <c r="I13" s="232">
        <f>'VZOR 1'!I439</f>
        <v>2</v>
      </c>
      <c r="J13" s="232">
        <f>'VZOR 1'!J439</f>
        <v>11.41</v>
      </c>
      <c r="K13" s="232">
        <f>'VZOR 1'!K439</f>
        <v>22.82</v>
      </c>
      <c r="L13" s="232">
        <f>'VZOR 1'!L439</f>
        <v>0.9000876424189308</v>
      </c>
      <c r="M13" s="232">
        <f>'VZOR 1'!M439</f>
        <v>1.1399999999999999</v>
      </c>
      <c r="N13" s="232">
        <f>'VZOR 1'!N439</f>
        <v>2.2799999999999998</v>
      </c>
      <c r="O13" s="232" t="str">
        <f>'VZOR 1'!O439</f>
        <v>package</v>
      </c>
      <c r="P13" s="232" t="str">
        <f>'VZOR 1'!P439</f>
        <v>part</v>
      </c>
      <c r="Q13" s="232">
        <f>'VZOR 1'!Q439</f>
        <v>0.95</v>
      </c>
      <c r="R13" s="232">
        <f>'VZOR 1'!R439</f>
        <v>1</v>
      </c>
      <c r="S13" s="237" t="s">
        <v>126</v>
      </c>
      <c r="T13" s="240">
        <f t="shared" si="0"/>
        <v>1.7926497547121092</v>
      </c>
      <c r="U13" s="239">
        <f t="shared" si="1"/>
        <v>0.22595857312138962</v>
      </c>
      <c r="V13" s="107">
        <f t="shared" si="2"/>
        <v>2.15</v>
      </c>
      <c r="W13" s="107">
        <f t="shared" si="3"/>
        <v>4.3</v>
      </c>
      <c r="X13" s="123">
        <f t="shared" si="4"/>
        <v>1.01</v>
      </c>
      <c r="Y13" s="109"/>
      <c r="Z13" s="109"/>
      <c r="AA13" s="109"/>
    </row>
    <row r="14" spans="1:27" s="48" customFormat="1" ht="51" x14ac:dyDescent="0.2">
      <c r="A14" s="232">
        <f>'VZOR 1'!A440</f>
        <v>422</v>
      </c>
      <c r="B14" s="232" t="str">
        <f>'VZOR 1'!B440</f>
        <v>Female jacket 65% COTTON, 35% POLIESTER Куртка женская 65% хлопок, 35% полиэстер  размер: 46-50, обхват груди: 92-100, рост 165-175</v>
      </c>
      <c r="C14" s="232" t="str">
        <f>'VZOR 1'!C440</f>
        <v>___</v>
      </c>
      <c r="D14" s="232" t="str">
        <f>'VZOR 1'!D440</f>
        <v>MODA</v>
      </c>
      <c r="E14" s="232" t="str">
        <f>'VZOR 1'!E440</f>
        <v>MODA</v>
      </c>
      <c r="F14" s="232">
        <f>'VZOR 1'!F440</f>
        <v>6202920000</v>
      </c>
      <c r="G14" s="232" t="str">
        <f>'VZOR 1'!G440</f>
        <v>CHINA</v>
      </c>
      <c r="H14" s="232" t="str">
        <f>'VZOR 1'!H440</f>
        <v>pcs</v>
      </c>
      <c r="I14" s="232">
        <f>'VZOR 1'!I440</f>
        <v>4</v>
      </c>
      <c r="J14" s="232">
        <f>'VZOR 1'!J440</f>
        <v>4.5199999999999996</v>
      </c>
      <c r="K14" s="232">
        <f>'VZOR 1'!K440</f>
        <v>18.079999999999998</v>
      </c>
      <c r="L14" s="232">
        <f>'VZOR 1'!L440</f>
        <v>0.90044247787610621</v>
      </c>
      <c r="M14" s="232">
        <f>'VZOR 1'!M440</f>
        <v>0.45</v>
      </c>
      <c r="N14" s="232">
        <f>'VZOR 1'!N440</f>
        <v>1.8</v>
      </c>
      <c r="O14" s="232" t="str">
        <f>'VZOR 1'!O440</f>
        <v>package</v>
      </c>
      <c r="P14" s="232" t="str">
        <f>'VZOR 1'!P440</f>
        <v>part</v>
      </c>
      <c r="Q14" s="232">
        <f>'VZOR 1'!Q440</f>
        <v>0.95</v>
      </c>
      <c r="R14" s="232">
        <f>'VZOR 1'!R440</f>
        <v>1</v>
      </c>
      <c r="S14" s="237" t="s">
        <v>126</v>
      </c>
      <c r="T14" s="240">
        <f t="shared" si="0"/>
        <v>1.7926497547121092</v>
      </c>
      <c r="U14" s="239">
        <f t="shared" si="1"/>
        <v>0.17902414557557947</v>
      </c>
      <c r="V14" s="107">
        <f t="shared" si="2"/>
        <v>0.94</v>
      </c>
      <c r="W14" s="107">
        <f t="shared" si="3"/>
        <v>3.76</v>
      </c>
      <c r="X14" s="123">
        <f t="shared" si="4"/>
        <v>0.48999999999999994</v>
      </c>
      <c r="Y14" s="109"/>
      <c r="Z14" s="109"/>
      <c r="AA14" s="109"/>
    </row>
    <row r="15" spans="1:27" s="48" customFormat="1" ht="51" x14ac:dyDescent="0.2">
      <c r="A15" s="232">
        <f>'VZOR 1'!A441</f>
        <v>423</v>
      </c>
      <c r="B15" s="232" t="str">
        <f>'VZOR 1'!B441</f>
        <v>Female jacket 95%COTTON,5%ELASTAN Куртка женская 95%хлопок,5%эластан  размер: 46-50, обхват груди: 92-100, рост 165-175</v>
      </c>
      <c r="C15" s="232" t="str">
        <f>'VZOR 1'!C441</f>
        <v>___</v>
      </c>
      <c r="D15" s="232" t="str">
        <f>'VZOR 1'!D441</f>
        <v>NAIIF</v>
      </c>
      <c r="E15" s="232" t="str">
        <f>'VZOR 1'!E441</f>
        <v>NAIIF</v>
      </c>
      <c r="F15" s="232">
        <f>'VZOR 1'!F441</f>
        <v>6202920000</v>
      </c>
      <c r="G15" s="232" t="str">
        <f>'VZOR 1'!G441</f>
        <v>ITALY</v>
      </c>
      <c r="H15" s="232" t="str">
        <f>'VZOR 1'!H441</f>
        <v>pcs</v>
      </c>
      <c r="I15" s="232">
        <f>'VZOR 1'!I441</f>
        <v>3</v>
      </c>
      <c r="J15" s="232">
        <f>'VZOR 1'!J441</f>
        <v>7.6099999999999994</v>
      </c>
      <c r="K15" s="232">
        <f>'VZOR 1'!K441</f>
        <v>22.83</v>
      </c>
      <c r="L15" s="232">
        <f>'VZOR 1'!L441</f>
        <v>0.90013140604467801</v>
      </c>
      <c r="M15" s="232">
        <f>'VZOR 1'!M441</f>
        <v>0.76</v>
      </c>
      <c r="N15" s="232">
        <f>'VZOR 1'!N441</f>
        <v>2.2799999999999998</v>
      </c>
      <c r="O15" s="232" t="str">
        <f>'VZOR 1'!O441</f>
        <v>package</v>
      </c>
      <c r="P15" s="232" t="str">
        <f>'VZOR 1'!P441</f>
        <v>part</v>
      </c>
      <c r="Q15" s="232">
        <f>'VZOR 1'!Q441</f>
        <v>0.95</v>
      </c>
      <c r="R15" s="232">
        <f>'VZOR 1'!R441</f>
        <v>1</v>
      </c>
      <c r="S15" s="237" t="s">
        <v>126</v>
      </c>
      <c r="T15" s="240">
        <f t="shared" si="0"/>
        <v>1.7926497547121092</v>
      </c>
      <c r="U15" s="239">
        <f t="shared" si="1"/>
        <v>0.22605759090102209</v>
      </c>
      <c r="V15" s="107">
        <f t="shared" si="2"/>
        <v>1.43</v>
      </c>
      <c r="W15" s="107">
        <f t="shared" si="3"/>
        <v>4.29</v>
      </c>
      <c r="X15" s="123">
        <f t="shared" si="4"/>
        <v>0.66999999999999993</v>
      </c>
      <c r="Y15" s="109"/>
      <c r="Z15" s="109"/>
      <c r="AA15" s="109"/>
    </row>
    <row r="16" spans="1:27" s="48" customFormat="1" ht="51" x14ac:dyDescent="0.2">
      <c r="A16" s="232">
        <f>'VZOR 1'!A442</f>
        <v>424</v>
      </c>
      <c r="B16" s="232" t="str">
        <f>'VZOR 1'!B442</f>
        <v>Female jacket 100% COTTON Куртка женская 100% хлопок  размер: 46-50, обхват груди: 92-100, рост 165-175</v>
      </c>
      <c r="C16" s="232" t="str">
        <f>'VZOR 1'!C442</f>
        <v>___</v>
      </c>
      <c r="D16" s="232" t="str">
        <f>'VZOR 1'!D442</f>
        <v>MODA</v>
      </c>
      <c r="E16" s="232" t="str">
        <f>'VZOR 1'!E442</f>
        <v>MODA</v>
      </c>
      <c r="F16" s="232">
        <f>'VZOR 1'!F442</f>
        <v>6202920000</v>
      </c>
      <c r="G16" s="232" t="str">
        <f>'VZOR 1'!G442</f>
        <v>CHINA</v>
      </c>
      <c r="H16" s="232" t="str">
        <f>'VZOR 1'!H442</f>
        <v>pcs</v>
      </c>
      <c r="I16" s="232">
        <f>'VZOR 1'!I442</f>
        <v>2</v>
      </c>
      <c r="J16" s="232">
        <f>'VZOR 1'!J442</f>
        <v>4.5699999999999994</v>
      </c>
      <c r="K16" s="232">
        <f>'VZOR 1'!K442</f>
        <v>9.14</v>
      </c>
      <c r="L16" s="232">
        <f>'VZOR 1'!L442</f>
        <v>0.89934354485776802</v>
      </c>
      <c r="M16" s="232">
        <f>'VZOR 1'!M442</f>
        <v>0.46</v>
      </c>
      <c r="N16" s="232">
        <f>'VZOR 1'!N442</f>
        <v>0.92</v>
      </c>
      <c r="O16" s="232" t="str">
        <f>'VZOR 1'!O442</f>
        <v>package</v>
      </c>
      <c r="P16" s="232" t="str">
        <f>'VZOR 1'!P442</f>
        <v>part</v>
      </c>
      <c r="Q16" s="232">
        <f>'VZOR 1'!Q442</f>
        <v>0.48</v>
      </c>
      <c r="R16" s="232">
        <f>'VZOR 1'!R442</f>
        <v>0.5</v>
      </c>
      <c r="S16" s="237" t="s">
        <v>126</v>
      </c>
      <c r="T16" s="240">
        <f t="shared" si="0"/>
        <v>0.90575987606506569</v>
      </c>
      <c r="U16" s="239">
        <f t="shared" si="1"/>
        <v>9.050225058411486E-2</v>
      </c>
      <c r="V16" s="107">
        <f t="shared" si="2"/>
        <v>0.96</v>
      </c>
      <c r="W16" s="107">
        <f t="shared" si="3"/>
        <v>1.92</v>
      </c>
      <c r="X16" s="123">
        <f t="shared" si="4"/>
        <v>0.49999999999999994</v>
      </c>
      <c r="Y16" s="109"/>
      <c r="Z16" s="109"/>
      <c r="AA16" s="109"/>
    </row>
    <row r="17" spans="1:27" s="48" customFormat="1" ht="51" x14ac:dyDescent="0.2">
      <c r="A17" s="232">
        <f>'VZOR 1'!A443</f>
        <v>425</v>
      </c>
      <c r="B17" s="232" t="str">
        <f>'VZOR 1'!B443</f>
        <v>Female jacket 100% POLIESTER Куртка женская 100% полиэстер  размер: 46, обхват груди: 100 рост 175</v>
      </c>
      <c r="C17" s="232" t="str">
        <f>'VZOR 1'!C443</f>
        <v>___</v>
      </c>
      <c r="D17" s="232" t="str">
        <f>'VZOR 1'!D443</f>
        <v>MODA</v>
      </c>
      <c r="E17" s="232" t="str">
        <f>'VZOR 1'!E443</f>
        <v>MODA</v>
      </c>
      <c r="F17" s="232">
        <f>'VZOR 1'!F443</f>
        <v>6202930000</v>
      </c>
      <c r="G17" s="232" t="str">
        <f>'VZOR 1'!G443</f>
        <v>CHINA</v>
      </c>
      <c r="H17" s="232" t="str">
        <f>'VZOR 1'!H443</f>
        <v>pcs</v>
      </c>
      <c r="I17" s="232">
        <f>'VZOR 1'!I443</f>
        <v>1</v>
      </c>
      <c r="J17" s="232">
        <f>'VZOR 1'!J443</f>
        <v>5.29</v>
      </c>
      <c r="K17" s="232">
        <f>'VZOR 1'!K443</f>
        <v>5.29</v>
      </c>
      <c r="L17" s="232">
        <f>'VZOR 1'!L443</f>
        <v>0.89981096408317585</v>
      </c>
      <c r="M17" s="232">
        <f>'VZOR 1'!M443</f>
        <v>0.53</v>
      </c>
      <c r="N17" s="232">
        <f>'VZOR 1'!N443</f>
        <v>0.53</v>
      </c>
      <c r="O17" s="232" t="str">
        <f>'VZOR 1'!O443</f>
        <v>package</v>
      </c>
      <c r="P17" s="232" t="str">
        <f>'VZOR 1'!P443</f>
        <v>part</v>
      </c>
      <c r="Q17" s="232">
        <f>'VZOR 1'!Q443</f>
        <v>0.48</v>
      </c>
      <c r="R17" s="232">
        <f>'VZOR 1'!R443</f>
        <v>0.5</v>
      </c>
      <c r="S17" s="237" t="s">
        <v>126</v>
      </c>
      <c r="T17" s="240">
        <f t="shared" si="0"/>
        <v>0.90575987606506569</v>
      </c>
      <c r="U17" s="239">
        <f t="shared" si="1"/>
        <v>5.2380405425598207E-2</v>
      </c>
      <c r="V17" s="107">
        <f t="shared" si="2"/>
        <v>1.49</v>
      </c>
      <c r="W17" s="107">
        <f t="shared" si="3"/>
        <v>1.49</v>
      </c>
      <c r="X17" s="123">
        <f t="shared" si="4"/>
        <v>0.96</v>
      </c>
      <c r="Y17" s="109"/>
      <c r="Z17" s="109"/>
      <c r="AA17" s="109"/>
    </row>
    <row r="18" spans="1:27" s="48" customFormat="1" ht="51" x14ac:dyDescent="0.2">
      <c r="A18" s="232">
        <f>'VZOR 1'!A444</f>
        <v>426</v>
      </c>
      <c r="B18" s="232" t="str">
        <f>'VZOR 1'!B444</f>
        <v>Female jacket 100% POLIURETAN Куртка женская 100% полиуретан  размер: 46, обхват груди: 100 рост 175</v>
      </c>
      <c r="C18" s="232" t="str">
        <f>'VZOR 1'!C444</f>
        <v>___</v>
      </c>
      <c r="D18" s="232" t="str">
        <f>'VZOR 1'!D444</f>
        <v>MODA</v>
      </c>
      <c r="E18" s="232" t="str">
        <f>'VZOR 1'!E444</f>
        <v>MODA</v>
      </c>
      <c r="F18" s="232">
        <f>'VZOR 1'!F444</f>
        <v>6202930000</v>
      </c>
      <c r="G18" s="232" t="str">
        <f>'VZOR 1'!G444</f>
        <v>CHINA</v>
      </c>
      <c r="H18" s="232" t="str">
        <f>'VZOR 1'!H444</f>
        <v>pcs</v>
      </c>
      <c r="I18" s="232">
        <f>'VZOR 1'!I444</f>
        <v>1</v>
      </c>
      <c r="J18" s="232">
        <f>'VZOR 1'!J444</f>
        <v>5.29</v>
      </c>
      <c r="K18" s="232">
        <f>'VZOR 1'!K444</f>
        <v>5.29</v>
      </c>
      <c r="L18" s="232">
        <f>'VZOR 1'!L444</f>
        <v>0.89981096408317585</v>
      </c>
      <c r="M18" s="232">
        <f>'VZOR 1'!M444</f>
        <v>0.53</v>
      </c>
      <c r="N18" s="232">
        <f>'VZOR 1'!N444</f>
        <v>0.53</v>
      </c>
      <c r="O18" s="232" t="str">
        <f>'VZOR 1'!O444</f>
        <v>package</v>
      </c>
      <c r="P18" s="232" t="str">
        <f>'VZOR 1'!P444</f>
        <v>part</v>
      </c>
      <c r="Q18" s="232">
        <f>'VZOR 1'!Q444</f>
        <v>0.48</v>
      </c>
      <c r="R18" s="232">
        <f>'VZOR 1'!R444</f>
        <v>0.5</v>
      </c>
      <c r="S18" s="237" t="s">
        <v>126</v>
      </c>
      <c r="T18" s="240">
        <f t="shared" si="0"/>
        <v>0.90575987606506569</v>
      </c>
      <c r="U18" s="239">
        <f t="shared" si="1"/>
        <v>5.2380405425598207E-2</v>
      </c>
      <c r="V18" s="107">
        <f t="shared" si="2"/>
        <v>1.49</v>
      </c>
      <c r="W18" s="107">
        <f t="shared" si="3"/>
        <v>1.49</v>
      </c>
      <c r="X18" s="123">
        <f t="shared" si="4"/>
        <v>0.96</v>
      </c>
      <c r="Y18" s="109"/>
      <c r="Z18" s="109"/>
      <c r="AA18" s="109"/>
    </row>
    <row r="19" spans="1:27" s="48" customFormat="1" ht="51" x14ac:dyDescent="0.2">
      <c r="A19" s="232">
        <f>'VZOR 1'!A445</f>
        <v>427</v>
      </c>
      <c r="B19" s="232" t="str">
        <f>'VZOR 1'!B445</f>
        <v>Female jacket 100% POLYESTER Куртка женская 100%полиэстер  размер: 46-50, обхват груди: 92-100, рост 165-175</v>
      </c>
      <c r="C19" s="232" t="str">
        <f>'VZOR 1'!C445</f>
        <v>___</v>
      </c>
      <c r="D19" s="232" t="str">
        <f>'VZOR 1'!D445</f>
        <v>JOPPA</v>
      </c>
      <c r="E19" s="232" t="str">
        <f>'VZOR 1'!E445</f>
        <v>JOPPA</v>
      </c>
      <c r="F19" s="232">
        <f>'VZOR 1'!F445</f>
        <v>6202930000</v>
      </c>
      <c r="G19" s="232" t="str">
        <f>'VZOR 1'!G445</f>
        <v>POLAND</v>
      </c>
      <c r="H19" s="232" t="str">
        <f>'VZOR 1'!H445</f>
        <v>pcs</v>
      </c>
      <c r="I19" s="232">
        <f>'VZOR 1'!I445</f>
        <v>17</v>
      </c>
      <c r="J19" s="232">
        <f>'VZOR 1'!J445</f>
        <v>8.59</v>
      </c>
      <c r="K19" s="232">
        <f>'VZOR 1'!K445</f>
        <v>146.03</v>
      </c>
      <c r="L19" s="232">
        <f>'VZOR 1'!L445</f>
        <v>0.89988358556461001</v>
      </c>
      <c r="M19" s="232">
        <f>'VZOR 1'!M445</f>
        <v>0.86</v>
      </c>
      <c r="N19" s="232">
        <f>'VZOR 1'!N445</f>
        <v>14.62</v>
      </c>
      <c r="O19" s="232" t="str">
        <f>'VZOR 1'!O445</f>
        <v>package</v>
      </c>
      <c r="P19" s="232" t="str">
        <f>'VZOR 1'!P445</f>
        <v>part</v>
      </c>
      <c r="Q19" s="232">
        <f>'VZOR 1'!Q445</f>
        <v>5.7</v>
      </c>
      <c r="R19" s="232">
        <f>'VZOR 1'!R445</f>
        <v>6</v>
      </c>
      <c r="S19" s="237" t="s">
        <v>126</v>
      </c>
      <c r="T19" s="240">
        <f t="shared" si="0"/>
        <v>10.755898528272656</v>
      </c>
      <c r="U19" s="239">
        <f t="shared" si="1"/>
        <v>1.4459566359735549</v>
      </c>
      <c r="V19" s="107">
        <f t="shared" si="2"/>
        <v>1.58</v>
      </c>
      <c r="W19" s="107">
        <f t="shared" si="3"/>
        <v>26.86</v>
      </c>
      <c r="X19" s="123">
        <f t="shared" si="4"/>
        <v>0.72000000000000008</v>
      </c>
      <c r="Y19" s="109"/>
      <c r="Z19" s="109"/>
      <c r="AA19" s="109"/>
    </row>
    <row r="20" spans="1:27" s="48" customFormat="1" ht="51" x14ac:dyDescent="0.2">
      <c r="A20" s="232">
        <f>'VZOR 1'!A446</f>
        <v>428</v>
      </c>
      <c r="B20" s="232" t="str">
        <f>'VZOR 1'!B446</f>
        <v>Female jacket 100% POLIESTER Куртка женская 100% полиэстер  размер: 46-50, обхват груди: 92-100, рост 165-175</v>
      </c>
      <c r="C20" s="232" t="str">
        <f>'VZOR 1'!C446</f>
        <v>___</v>
      </c>
      <c r="D20" s="232" t="str">
        <f>'VZOR 1'!D446</f>
        <v>JOPPA</v>
      </c>
      <c r="E20" s="232" t="str">
        <f>'VZOR 1'!E446</f>
        <v>JOPPA</v>
      </c>
      <c r="F20" s="232">
        <f>'VZOR 1'!F446</f>
        <v>6202930000</v>
      </c>
      <c r="G20" s="232" t="str">
        <f>'VZOR 1'!G446</f>
        <v>POLAND</v>
      </c>
      <c r="H20" s="232" t="str">
        <f>'VZOR 1'!H446</f>
        <v>pcs</v>
      </c>
      <c r="I20" s="232">
        <f>'VZOR 1'!I446</f>
        <v>9</v>
      </c>
      <c r="J20" s="232">
        <f>'VZOR 1'!J446</f>
        <v>8.11</v>
      </c>
      <c r="K20" s="232">
        <f>'VZOR 1'!K446</f>
        <v>72.989999999999995</v>
      </c>
      <c r="L20" s="232">
        <f>'VZOR 1'!L446</f>
        <v>0.90012330456226874</v>
      </c>
      <c r="M20" s="232">
        <f>'VZOR 1'!M446</f>
        <v>0.81</v>
      </c>
      <c r="N20" s="232">
        <f>'VZOR 1'!N446</f>
        <v>7.29</v>
      </c>
      <c r="O20" s="232" t="str">
        <f>'VZOR 1'!O446</f>
        <v>package</v>
      </c>
      <c r="P20" s="232" t="str">
        <f>'VZOR 1'!P446</f>
        <v>part</v>
      </c>
      <c r="Q20" s="232">
        <f>'VZOR 1'!Q446</f>
        <v>2.85</v>
      </c>
      <c r="R20" s="232">
        <f>'VZOR 1'!R446</f>
        <v>3</v>
      </c>
      <c r="S20" s="237" t="s">
        <v>126</v>
      </c>
      <c r="T20" s="240">
        <f t="shared" si="0"/>
        <v>5.377949264136328</v>
      </c>
      <c r="U20" s="239">
        <f t="shared" si="1"/>
        <v>0.72273077353769621</v>
      </c>
      <c r="V20" s="107">
        <f t="shared" si="2"/>
        <v>1.49</v>
      </c>
      <c r="W20" s="107">
        <f t="shared" si="3"/>
        <v>13.41</v>
      </c>
      <c r="X20" s="123">
        <f t="shared" si="4"/>
        <v>0.67999999999999994</v>
      </c>
      <c r="Y20" s="109"/>
      <c r="Z20" s="109"/>
      <c r="AA20" s="109"/>
    </row>
    <row r="21" spans="1:27" s="48" customFormat="1" ht="51" x14ac:dyDescent="0.2">
      <c r="A21" s="232">
        <f>'VZOR 1'!A447</f>
        <v>429</v>
      </c>
      <c r="B21" s="232" t="str">
        <f>'VZOR 1'!B447</f>
        <v>Female jacket 100% POLIESTER Куртка женская 100% полиэстер  размер: 46-50, обхват груди: 92-100, рост 165-175</v>
      </c>
      <c r="C21" s="232" t="str">
        <f>'VZOR 1'!C447</f>
        <v>___</v>
      </c>
      <c r="D21" s="232" t="str">
        <f>'VZOR 1'!D447</f>
        <v>JOPPA</v>
      </c>
      <c r="E21" s="232" t="str">
        <f>'VZOR 1'!E447</f>
        <v>JOPPA</v>
      </c>
      <c r="F21" s="232">
        <f>'VZOR 1'!F447</f>
        <v>6202930000</v>
      </c>
      <c r="G21" s="232" t="str">
        <f>'VZOR 1'!G447</f>
        <v>POLAND</v>
      </c>
      <c r="H21" s="232" t="str">
        <f>'VZOR 1'!H447</f>
        <v>pcs</v>
      </c>
      <c r="I21" s="232">
        <f>'VZOR 1'!I447</f>
        <v>15</v>
      </c>
      <c r="J21" s="232">
        <f>'VZOR 1'!J447</f>
        <v>15.25</v>
      </c>
      <c r="K21" s="232">
        <f>'VZOR 1'!K447</f>
        <v>228.75</v>
      </c>
      <c r="L21" s="232">
        <f>'VZOR 1'!L447</f>
        <v>0.89967213114754097</v>
      </c>
      <c r="M21" s="232">
        <f>'VZOR 1'!M447</f>
        <v>1.53</v>
      </c>
      <c r="N21" s="232">
        <f>'VZOR 1'!N447</f>
        <v>22.95</v>
      </c>
      <c r="O21" s="232" t="str">
        <f>'VZOR 1'!O447</f>
        <v>package</v>
      </c>
      <c r="P21" s="232">
        <f>'VZOR 1'!P447</f>
        <v>1</v>
      </c>
      <c r="Q21" s="232">
        <f>'VZOR 1'!Q447</f>
        <v>8.93</v>
      </c>
      <c r="R21" s="232">
        <f>'VZOR 1'!R447</f>
        <v>9.4</v>
      </c>
      <c r="S21" s="237" t="s">
        <v>126</v>
      </c>
      <c r="T21" s="240">
        <f t="shared" si="0"/>
        <v>16.850907694293827</v>
      </c>
      <c r="U21" s="239">
        <f t="shared" si="1"/>
        <v>2.2650317090936842</v>
      </c>
      <c r="V21" s="107">
        <f t="shared" si="2"/>
        <v>2.8</v>
      </c>
      <c r="W21" s="107">
        <f t="shared" si="3"/>
        <v>42</v>
      </c>
      <c r="X21" s="123">
        <f t="shared" si="4"/>
        <v>1.2699999999999998</v>
      </c>
      <c r="Y21" s="109"/>
      <c r="Z21" s="109"/>
      <c r="AA21" s="109"/>
    </row>
    <row r="22" spans="1:27" s="48" customFormat="1" ht="51" x14ac:dyDescent="0.2">
      <c r="A22" s="232">
        <f>'VZOR 1'!A448</f>
        <v>430</v>
      </c>
      <c r="B22" s="232" t="str">
        <f>'VZOR 1'!B448</f>
        <v>Female jacket 100% POLIESTER Куртка женская 100% полиэстер  размер: 46-50, обхват груди: 92-100, рост 165-175</v>
      </c>
      <c r="C22" s="232" t="str">
        <f>'VZOR 1'!C448</f>
        <v>___</v>
      </c>
      <c r="D22" s="232" t="str">
        <f>'VZOR 1'!D448</f>
        <v>JOPPA</v>
      </c>
      <c r="E22" s="232" t="str">
        <f>'VZOR 1'!E448</f>
        <v>JOPPA</v>
      </c>
      <c r="F22" s="232">
        <f>'VZOR 1'!F448</f>
        <v>6202930000</v>
      </c>
      <c r="G22" s="232" t="str">
        <f>'VZOR 1'!G448</f>
        <v>POLAND</v>
      </c>
      <c r="H22" s="232" t="str">
        <f>'VZOR 1'!H448</f>
        <v>pcs</v>
      </c>
      <c r="I22" s="232">
        <f>'VZOR 1'!I448</f>
        <v>15</v>
      </c>
      <c r="J22" s="232">
        <f>'VZOR 1'!J448</f>
        <v>12.98</v>
      </c>
      <c r="K22" s="232">
        <f>'VZOR 1'!K448</f>
        <v>194.7</v>
      </c>
      <c r="L22" s="232">
        <f>'VZOR 1'!L448</f>
        <v>0.89984591679506931</v>
      </c>
      <c r="M22" s="232">
        <f>'VZOR 1'!M448</f>
        <v>1.3</v>
      </c>
      <c r="N22" s="232">
        <f>'VZOR 1'!N448</f>
        <v>19.5</v>
      </c>
      <c r="O22" s="232" t="str">
        <f>'VZOR 1'!O448</f>
        <v>package</v>
      </c>
      <c r="P22" s="232" t="str">
        <f>'VZOR 1'!P448</f>
        <v>part</v>
      </c>
      <c r="Q22" s="232">
        <f>'VZOR 1'!Q448</f>
        <v>7.6</v>
      </c>
      <c r="R22" s="232">
        <f>'VZOR 1'!R448</f>
        <v>8</v>
      </c>
      <c r="S22" s="237" t="s">
        <v>126</v>
      </c>
      <c r="T22" s="240">
        <f t="shared" si="0"/>
        <v>14.341198037696874</v>
      </c>
      <c r="U22" s="239">
        <f t="shared" si="1"/>
        <v>1.9278761694449851</v>
      </c>
      <c r="V22" s="107">
        <f t="shared" si="2"/>
        <v>2.38</v>
      </c>
      <c r="W22" s="107">
        <f t="shared" si="3"/>
        <v>35.700000000000003</v>
      </c>
      <c r="X22" s="123">
        <f t="shared" si="4"/>
        <v>1.0799999999999998</v>
      </c>
      <c r="Y22" s="109"/>
      <c r="Z22" s="109"/>
      <c r="AA22" s="109"/>
    </row>
    <row r="23" spans="1:27" s="48" customFormat="1" ht="51" x14ac:dyDescent="0.2">
      <c r="A23" s="232">
        <f>'VZOR 1'!A449</f>
        <v>431</v>
      </c>
      <c r="B23" s="232" t="str">
        <f>'VZOR 1'!B449</f>
        <v>Female jacket 100% POLIESTER Куртка женская 100% полиэстер  размер: 46-50, обхват груди: 92-100, рост 165-175</v>
      </c>
      <c r="C23" s="232" t="str">
        <f>'VZOR 1'!C449</f>
        <v>___</v>
      </c>
      <c r="D23" s="232" t="str">
        <f>'VZOR 1'!D449</f>
        <v>BYOLALA</v>
      </c>
      <c r="E23" s="232" t="str">
        <f>'VZOR 1'!E449</f>
        <v>BYOLALA</v>
      </c>
      <c r="F23" s="232">
        <f>'VZOR 1'!F449</f>
        <v>6202930000</v>
      </c>
      <c r="G23" s="232" t="str">
        <f>'VZOR 1'!G449</f>
        <v>POLAND</v>
      </c>
      <c r="H23" s="232" t="str">
        <f>'VZOR 1'!H449</f>
        <v>pcs</v>
      </c>
      <c r="I23" s="232">
        <f>'VZOR 1'!I449</f>
        <v>2</v>
      </c>
      <c r="J23" s="232">
        <f>'VZOR 1'!J449</f>
        <v>12.17</v>
      </c>
      <c r="K23" s="232">
        <f>'VZOR 1'!K449</f>
        <v>24.34</v>
      </c>
      <c r="L23" s="232">
        <f>'VZOR 1'!L449</f>
        <v>0.89975349219391942</v>
      </c>
      <c r="M23" s="232">
        <f>'VZOR 1'!M449</f>
        <v>1.22</v>
      </c>
      <c r="N23" s="232">
        <f>'VZOR 1'!N449</f>
        <v>2.44</v>
      </c>
      <c r="O23" s="232" t="str">
        <f>'VZOR 1'!O449</f>
        <v>package</v>
      </c>
      <c r="P23" s="232" t="str">
        <f>'VZOR 1'!P449</f>
        <v>part</v>
      </c>
      <c r="Q23" s="232">
        <f>'VZOR 1'!Q449</f>
        <v>0.95</v>
      </c>
      <c r="R23" s="232">
        <f>'VZOR 1'!R449</f>
        <v>1</v>
      </c>
      <c r="S23" s="237" t="s">
        <v>126</v>
      </c>
      <c r="T23" s="240">
        <f t="shared" si="0"/>
        <v>1.7926497547121092</v>
      </c>
      <c r="U23" s="239">
        <f t="shared" si="1"/>
        <v>0.24100927562553126</v>
      </c>
      <c r="V23" s="107">
        <f t="shared" si="2"/>
        <v>2.2400000000000002</v>
      </c>
      <c r="W23" s="107">
        <f t="shared" si="3"/>
        <v>4.4800000000000004</v>
      </c>
      <c r="X23" s="123">
        <f t="shared" si="4"/>
        <v>1.0200000000000002</v>
      </c>
      <c r="Y23" s="109"/>
      <c r="Z23" s="109"/>
      <c r="AA23" s="109"/>
    </row>
    <row r="24" spans="1:27" s="48" customFormat="1" ht="51" x14ac:dyDescent="0.2">
      <c r="A24" s="232">
        <f>'VZOR 1'!A450</f>
        <v>432</v>
      </c>
      <c r="B24" s="232" t="str">
        <f>'VZOR 1'!B450</f>
        <v>Female jacket 100% POLIESTER Куртка женская 100% полиэстер  размер: 46-50, обхват груди: 92-100, рост 165-175</v>
      </c>
      <c r="C24" s="232" t="str">
        <f>'VZOR 1'!C450</f>
        <v>___</v>
      </c>
      <c r="D24" s="232" t="str">
        <f>'VZOR 1'!D450</f>
        <v>BYOLALA</v>
      </c>
      <c r="E24" s="232" t="str">
        <f>'VZOR 1'!E450</f>
        <v>BYOLALA</v>
      </c>
      <c r="F24" s="232">
        <f>'VZOR 1'!F450</f>
        <v>6202930000</v>
      </c>
      <c r="G24" s="232" t="str">
        <f>'VZOR 1'!G450</f>
        <v>POLAND</v>
      </c>
      <c r="H24" s="232" t="str">
        <f>'VZOR 1'!H450</f>
        <v>pcs</v>
      </c>
      <c r="I24" s="232">
        <f>'VZOR 1'!I450</f>
        <v>3</v>
      </c>
      <c r="J24" s="232">
        <f>'VZOR 1'!J450</f>
        <v>8.11</v>
      </c>
      <c r="K24" s="232">
        <f>'VZOR 1'!K450</f>
        <v>24.33</v>
      </c>
      <c r="L24" s="232">
        <f>'VZOR 1'!L450</f>
        <v>0.90012330456226874</v>
      </c>
      <c r="M24" s="232">
        <f>'VZOR 1'!M450</f>
        <v>0.81</v>
      </c>
      <c r="N24" s="232">
        <f>'VZOR 1'!N450</f>
        <v>2.4300000000000002</v>
      </c>
      <c r="O24" s="232" t="str">
        <f>'VZOR 1'!O450</f>
        <v>package</v>
      </c>
      <c r="P24" s="232" t="str">
        <f>'VZOR 1'!P450</f>
        <v>part</v>
      </c>
      <c r="Q24" s="232">
        <f>'VZOR 1'!Q450</f>
        <v>0.95</v>
      </c>
      <c r="R24" s="232">
        <f>'VZOR 1'!R450</f>
        <v>1</v>
      </c>
      <c r="S24" s="237" t="s">
        <v>126</v>
      </c>
      <c r="T24" s="240">
        <f t="shared" si="0"/>
        <v>1.7926497547121092</v>
      </c>
      <c r="U24" s="239">
        <f t="shared" si="1"/>
        <v>0.2409102578458987</v>
      </c>
      <c r="V24" s="107">
        <f t="shared" si="2"/>
        <v>1.49</v>
      </c>
      <c r="W24" s="107">
        <f t="shared" si="3"/>
        <v>4.47</v>
      </c>
      <c r="X24" s="123">
        <f t="shared" si="4"/>
        <v>0.67999999999999994</v>
      </c>
      <c r="Y24" s="109"/>
      <c r="Z24" s="109"/>
      <c r="AA24" s="109"/>
    </row>
    <row r="25" spans="1:27" s="48" customFormat="1" ht="51" x14ac:dyDescent="0.2">
      <c r="A25" s="232">
        <f>'VZOR 1'!A451</f>
        <v>433</v>
      </c>
      <c r="B25" s="232" t="str">
        <f>'VZOR 1'!B451</f>
        <v>Female jacket 95% POLIESTER, 5% ELASTAN Куртка женская 95% полиэстер, 5% эластан  размер: 46-50, обхват груди: 92-100, рост 165-175</v>
      </c>
      <c r="C25" s="232" t="str">
        <f>'VZOR 1'!C451</f>
        <v>___</v>
      </c>
      <c r="D25" s="232" t="str">
        <f>'VZOR 1'!D451</f>
        <v>BYOLALA</v>
      </c>
      <c r="E25" s="232" t="str">
        <f>'VZOR 1'!E451</f>
        <v>BYOLALA</v>
      </c>
      <c r="F25" s="232">
        <f>'VZOR 1'!F451</f>
        <v>6202930000</v>
      </c>
      <c r="G25" s="232" t="str">
        <f>'VZOR 1'!G451</f>
        <v>POLAND</v>
      </c>
      <c r="H25" s="232" t="str">
        <f>'VZOR 1'!H451</f>
        <v>pcs</v>
      </c>
      <c r="I25" s="232">
        <f>'VZOR 1'!I451</f>
        <v>6</v>
      </c>
      <c r="J25" s="232">
        <f>'VZOR 1'!J451</f>
        <v>12.17</v>
      </c>
      <c r="K25" s="232">
        <f>'VZOR 1'!K451</f>
        <v>73.02</v>
      </c>
      <c r="L25" s="232">
        <f>'VZOR 1'!L451</f>
        <v>0.89975349219391942</v>
      </c>
      <c r="M25" s="232">
        <f>'VZOR 1'!M451</f>
        <v>1.22</v>
      </c>
      <c r="N25" s="232">
        <f>'VZOR 1'!N451</f>
        <v>7.32</v>
      </c>
      <c r="O25" s="232" t="str">
        <f>'VZOR 1'!O451</f>
        <v>package</v>
      </c>
      <c r="P25" s="232" t="str">
        <f>'VZOR 1'!P451</f>
        <v>part</v>
      </c>
      <c r="Q25" s="232">
        <f>'VZOR 1'!Q451</f>
        <v>2.85</v>
      </c>
      <c r="R25" s="232">
        <f>'VZOR 1'!R451</f>
        <v>3</v>
      </c>
      <c r="S25" s="237" t="s">
        <v>126</v>
      </c>
      <c r="T25" s="240">
        <f t="shared" si="0"/>
        <v>5.377949264136328</v>
      </c>
      <c r="U25" s="239">
        <f t="shared" si="1"/>
        <v>0.72302782687659373</v>
      </c>
      <c r="V25" s="107">
        <f t="shared" si="2"/>
        <v>2.2400000000000002</v>
      </c>
      <c r="W25" s="107">
        <f t="shared" si="3"/>
        <v>13.44</v>
      </c>
      <c r="X25" s="123">
        <f t="shared" si="4"/>
        <v>1.0200000000000002</v>
      </c>
      <c r="Y25" s="109"/>
      <c r="Z25" s="109"/>
      <c r="AA25" s="109"/>
    </row>
    <row r="26" spans="1:27" s="48" customFormat="1" ht="51" x14ac:dyDescent="0.2">
      <c r="A26" s="232">
        <f>'VZOR 1'!A452</f>
        <v>434</v>
      </c>
      <c r="B26" s="232" t="str">
        <f>'VZOR 1'!B452</f>
        <v>Female jacket 95% POLIESTER, 5% ELASTAN Куртка женская 95% полиэстер, 5% эластан  размер: 46-50, обхват груди: 92-100, рост 165-175</v>
      </c>
      <c r="C26" s="232" t="str">
        <f>'VZOR 1'!C452</f>
        <v>___</v>
      </c>
      <c r="D26" s="232" t="str">
        <f>'VZOR 1'!D452</f>
        <v>BYOLALA</v>
      </c>
      <c r="E26" s="232" t="str">
        <f>'VZOR 1'!E452</f>
        <v>BYOLALA</v>
      </c>
      <c r="F26" s="232">
        <f>'VZOR 1'!F452</f>
        <v>6202930000</v>
      </c>
      <c r="G26" s="232" t="str">
        <f>'VZOR 1'!G452</f>
        <v>POLAND</v>
      </c>
      <c r="H26" s="232" t="str">
        <f>'VZOR 1'!H452</f>
        <v>pcs</v>
      </c>
      <c r="I26" s="232">
        <f>'VZOR 1'!I452</f>
        <v>7</v>
      </c>
      <c r="J26" s="232">
        <f>'VZOR 1'!J452</f>
        <v>10.43</v>
      </c>
      <c r="K26" s="232">
        <f>'VZOR 1'!K452</f>
        <v>73.010000000000005</v>
      </c>
      <c r="L26" s="232">
        <f>'VZOR 1'!L452</f>
        <v>0.90028763183125604</v>
      </c>
      <c r="M26" s="232">
        <f>'VZOR 1'!M452</f>
        <v>1.04</v>
      </c>
      <c r="N26" s="232">
        <f>'VZOR 1'!N452</f>
        <v>7.28</v>
      </c>
      <c r="O26" s="232" t="str">
        <f>'VZOR 1'!O452</f>
        <v>package</v>
      </c>
      <c r="P26" s="232" t="str">
        <f>'VZOR 1'!P452</f>
        <v>part</v>
      </c>
      <c r="Q26" s="232">
        <f>'VZOR 1'!Q452</f>
        <v>2.85</v>
      </c>
      <c r="R26" s="232">
        <f>'VZOR 1'!R452</f>
        <v>3</v>
      </c>
      <c r="S26" s="237" t="s">
        <v>126</v>
      </c>
      <c r="T26" s="240">
        <f t="shared" si="0"/>
        <v>5.377949264136328</v>
      </c>
      <c r="U26" s="239">
        <f t="shared" si="1"/>
        <v>0.72292880909696122</v>
      </c>
      <c r="V26" s="107">
        <f t="shared" si="2"/>
        <v>1.91</v>
      </c>
      <c r="W26" s="107">
        <f t="shared" si="3"/>
        <v>13.37</v>
      </c>
      <c r="X26" s="123">
        <f t="shared" si="4"/>
        <v>0.86999999999999988</v>
      </c>
      <c r="Y26" s="109"/>
      <c r="Z26" s="109"/>
      <c r="AA26" s="109"/>
    </row>
    <row r="27" spans="1:27" s="48" customFormat="1" ht="51" x14ac:dyDescent="0.2">
      <c r="A27" s="232">
        <f>'VZOR 1'!A453</f>
        <v>435</v>
      </c>
      <c r="B27" s="232" t="str">
        <f>'VZOR 1'!B453</f>
        <v>Female jacket 100% POLYESTER Куртка женская 100%полиэстер  размер: 46-50, обхват груди: 92-100, рост 165-175</v>
      </c>
      <c r="C27" s="232" t="str">
        <f>'VZOR 1'!C453</f>
        <v>___</v>
      </c>
      <c r="D27" s="232" t="str">
        <f>'VZOR 1'!D453</f>
        <v>COCOMORE</v>
      </c>
      <c r="E27" s="232" t="str">
        <f>'VZOR 1'!E453</f>
        <v>COCOMORE</v>
      </c>
      <c r="F27" s="232">
        <f>'VZOR 1'!F453</f>
        <v>6202930000</v>
      </c>
      <c r="G27" s="232" t="str">
        <f>'VZOR 1'!G453</f>
        <v>POLAND</v>
      </c>
      <c r="H27" s="232" t="str">
        <f>'VZOR 1'!H453</f>
        <v>pcs</v>
      </c>
      <c r="I27" s="232">
        <f>'VZOR 1'!I453</f>
        <v>8</v>
      </c>
      <c r="J27" s="232">
        <f>'VZOR 1'!J453</f>
        <v>6.09</v>
      </c>
      <c r="K27" s="232">
        <f>'VZOR 1'!K453</f>
        <v>48.72</v>
      </c>
      <c r="L27" s="232">
        <f>'VZOR 1'!L453</f>
        <v>0.89983579638752054</v>
      </c>
      <c r="M27" s="232">
        <f>'VZOR 1'!M453</f>
        <v>0.61</v>
      </c>
      <c r="N27" s="232">
        <f>'VZOR 1'!N453</f>
        <v>4.88</v>
      </c>
      <c r="O27" s="232" t="str">
        <f>'VZOR 1'!O453</f>
        <v>package</v>
      </c>
      <c r="P27" s="232" t="str">
        <f>'VZOR 1'!P453</f>
        <v>part</v>
      </c>
      <c r="Q27" s="232">
        <f>'VZOR 1'!Q453</f>
        <v>1.9</v>
      </c>
      <c r="R27" s="232">
        <f>'VZOR 1'!R453</f>
        <v>2</v>
      </c>
      <c r="S27" s="237" t="s">
        <v>126</v>
      </c>
      <c r="T27" s="240">
        <f t="shared" si="0"/>
        <v>3.5852995094242184</v>
      </c>
      <c r="U27" s="239">
        <f t="shared" si="1"/>
        <v>0.48241462236959254</v>
      </c>
      <c r="V27" s="107">
        <f t="shared" si="2"/>
        <v>1.1200000000000001</v>
      </c>
      <c r="W27" s="107">
        <f t="shared" si="3"/>
        <v>8.9600000000000009</v>
      </c>
      <c r="X27" s="123">
        <f t="shared" si="4"/>
        <v>0.51000000000000012</v>
      </c>
      <c r="Y27" s="109"/>
      <c r="Z27" s="109"/>
      <c r="AA27" s="109"/>
    </row>
    <row r="28" spans="1:27" s="48" customFormat="1" ht="51" x14ac:dyDescent="0.2">
      <c r="A28" s="232">
        <f>'VZOR 1'!A454</f>
        <v>436</v>
      </c>
      <c r="B28" s="232" t="str">
        <f>'VZOR 1'!B454</f>
        <v>Female jacket 95% POLIESTER, 5% ELASTAN Куртка женская 95% полиэстер, 5% эластан  размер: 46-50, обхват груди: 92-100, рост 165-175</v>
      </c>
      <c r="C28" s="232" t="str">
        <f>'VZOR 1'!C454</f>
        <v>___</v>
      </c>
      <c r="D28" s="232" t="str">
        <f>'VZOR 1'!D454</f>
        <v>COCOMORE</v>
      </c>
      <c r="E28" s="232" t="str">
        <f>'VZOR 1'!E454</f>
        <v>COCOMORE</v>
      </c>
      <c r="F28" s="232">
        <f>'VZOR 1'!F454</f>
        <v>6202930000</v>
      </c>
      <c r="G28" s="232" t="str">
        <f>'VZOR 1'!G454</f>
        <v>POLAND</v>
      </c>
      <c r="H28" s="232" t="str">
        <f>'VZOR 1'!H454</f>
        <v>pcs</v>
      </c>
      <c r="I28" s="232">
        <f>'VZOR 1'!I454</f>
        <v>14</v>
      </c>
      <c r="J28" s="232">
        <f>'VZOR 1'!J454</f>
        <v>12.17</v>
      </c>
      <c r="K28" s="232">
        <f>'VZOR 1'!K454</f>
        <v>170.38</v>
      </c>
      <c r="L28" s="232">
        <f>'VZOR 1'!L454</f>
        <v>0.89975349219391942</v>
      </c>
      <c r="M28" s="232">
        <f>'VZOR 1'!M454</f>
        <v>1.22</v>
      </c>
      <c r="N28" s="232">
        <f>'VZOR 1'!N454</f>
        <v>17.079999999999998</v>
      </c>
      <c r="O28" s="232" t="str">
        <f>'VZOR 1'!O454</f>
        <v>package</v>
      </c>
      <c r="P28" s="232" t="str">
        <f>'VZOR 1'!P454</f>
        <v>part</v>
      </c>
      <c r="Q28" s="232">
        <f>'VZOR 1'!Q454</f>
        <v>6.65</v>
      </c>
      <c r="R28" s="232">
        <f>'VZOR 1'!R454</f>
        <v>7</v>
      </c>
      <c r="S28" s="237" t="s">
        <v>126</v>
      </c>
      <c r="T28" s="240">
        <f t="shared" si="0"/>
        <v>12.548548282984765</v>
      </c>
      <c r="U28" s="239">
        <f t="shared" si="1"/>
        <v>1.6870649293787188</v>
      </c>
      <c r="V28" s="107">
        <f t="shared" si="2"/>
        <v>2.2400000000000002</v>
      </c>
      <c r="W28" s="107">
        <f t="shared" si="3"/>
        <v>31.36</v>
      </c>
      <c r="X28" s="123">
        <f t="shared" si="4"/>
        <v>1.0200000000000002</v>
      </c>
      <c r="Y28" s="109"/>
      <c r="Z28" s="109"/>
      <c r="AA28" s="109"/>
    </row>
    <row r="29" spans="1:27" s="48" customFormat="1" ht="51" x14ac:dyDescent="0.2">
      <c r="A29" s="232">
        <f>'VZOR 1'!A455</f>
        <v>437</v>
      </c>
      <c r="B29" s="232" t="str">
        <f>'VZOR 1'!B455</f>
        <v>Female jacket 95% POLIESTER, 5% ELASTAN Куртка женская 95% полиэстер, 5% эластан  размер: 46-50, обхват груди: 92-100, рост 165-175</v>
      </c>
      <c r="C29" s="232" t="str">
        <f>'VZOR 1'!C455</f>
        <v>___</v>
      </c>
      <c r="D29" s="232" t="str">
        <f>'VZOR 1'!D455</f>
        <v>COCOMORE</v>
      </c>
      <c r="E29" s="232" t="str">
        <f>'VZOR 1'!E455</f>
        <v>COCOMORE</v>
      </c>
      <c r="F29" s="232">
        <f>'VZOR 1'!F455</f>
        <v>6202930000</v>
      </c>
      <c r="G29" s="232" t="str">
        <f>'VZOR 1'!G455</f>
        <v>POLAND</v>
      </c>
      <c r="H29" s="232" t="str">
        <f>'VZOR 1'!H455</f>
        <v>pcs</v>
      </c>
      <c r="I29" s="232">
        <f>'VZOR 1'!I455</f>
        <v>14</v>
      </c>
      <c r="J29" s="232">
        <f>'VZOR 1'!J455</f>
        <v>12.17</v>
      </c>
      <c r="K29" s="232">
        <f>'VZOR 1'!K455</f>
        <v>170.38</v>
      </c>
      <c r="L29" s="232">
        <f>'VZOR 1'!L455</f>
        <v>0.89975349219391942</v>
      </c>
      <c r="M29" s="232">
        <f>'VZOR 1'!M455</f>
        <v>1.22</v>
      </c>
      <c r="N29" s="232">
        <f>'VZOR 1'!N455</f>
        <v>17.079999999999998</v>
      </c>
      <c r="O29" s="232" t="str">
        <f>'VZOR 1'!O455</f>
        <v>package</v>
      </c>
      <c r="P29" s="232" t="str">
        <f>'VZOR 1'!P455</f>
        <v>part</v>
      </c>
      <c r="Q29" s="232">
        <f>'VZOR 1'!Q455</f>
        <v>6.65</v>
      </c>
      <c r="R29" s="232">
        <f>'VZOR 1'!R455</f>
        <v>7</v>
      </c>
      <c r="S29" s="237" t="s">
        <v>126</v>
      </c>
      <c r="T29" s="240">
        <f t="shared" si="0"/>
        <v>12.548548282984765</v>
      </c>
      <c r="U29" s="239">
        <f t="shared" si="1"/>
        <v>1.6870649293787188</v>
      </c>
      <c r="V29" s="107">
        <f t="shared" si="2"/>
        <v>2.2400000000000002</v>
      </c>
      <c r="W29" s="107">
        <f t="shared" si="3"/>
        <v>31.36</v>
      </c>
      <c r="X29" s="123">
        <f t="shared" si="4"/>
        <v>1.0200000000000002</v>
      </c>
      <c r="Y29" s="109"/>
      <c r="Z29" s="109"/>
      <c r="AA29" s="109"/>
    </row>
    <row r="30" spans="1:27" s="48" customFormat="1" ht="51" x14ac:dyDescent="0.2">
      <c r="A30" s="232">
        <f>'VZOR 1'!A456</f>
        <v>438</v>
      </c>
      <c r="B30" s="232" t="str">
        <f>'VZOR 1'!B456</f>
        <v>Female jacket 95% POLYESTER, 5% ELASTAN Куртка женская 95%полиэстер, 5% эластан  размер: 46-50, обхват груди: 92-100, рост 165-175</v>
      </c>
      <c r="C30" s="232" t="str">
        <f>'VZOR 1'!C456</f>
        <v>___</v>
      </c>
      <c r="D30" s="232" t="str">
        <f>'VZOR 1'!D456</f>
        <v>COCOMORE</v>
      </c>
      <c r="E30" s="232" t="str">
        <f>'VZOR 1'!E456</f>
        <v>COCOMORE</v>
      </c>
      <c r="F30" s="232">
        <f>'VZOR 1'!F456</f>
        <v>6202930000</v>
      </c>
      <c r="G30" s="232" t="str">
        <f>'VZOR 1'!G456</f>
        <v>POLAND</v>
      </c>
      <c r="H30" s="232" t="str">
        <f>'VZOR 1'!H456</f>
        <v>pcs</v>
      </c>
      <c r="I30" s="232">
        <f>'VZOR 1'!I456</f>
        <v>16</v>
      </c>
      <c r="J30" s="232">
        <f>'VZOR 1'!J456</f>
        <v>11.11</v>
      </c>
      <c r="K30" s="232">
        <f>'VZOR 1'!K456</f>
        <v>177.76</v>
      </c>
      <c r="L30" s="232">
        <f>'VZOR 1'!L456</f>
        <v>0.90009000900090008</v>
      </c>
      <c r="M30" s="232">
        <f>'VZOR 1'!M456</f>
        <v>1.1100000000000001</v>
      </c>
      <c r="N30" s="232">
        <f>'VZOR 1'!N456</f>
        <v>17.760000000000002</v>
      </c>
      <c r="O30" s="232" t="str">
        <f>'VZOR 1'!O456</f>
        <v>package</v>
      </c>
      <c r="P30" s="232" t="str">
        <f>'VZOR 1'!P456</f>
        <v>part</v>
      </c>
      <c r="Q30" s="232">
        <f>'VZOR 1'!Q456</f>
        <v>6.9399999999999995</v>
      </c>
      <c r="R30" s="232">
        <f>'VZOR 1'!R456</f>
        <v>7.3</v>
      </c>
      <c r="S30" s="237" t="s">
        <v>126</v>
      </c>
      <c r="T30" s="240">
        <f t="shared" si="0"/>
        <v>13.095778208107408</v>
      </c>
      <c r="U30" s="239">
        <f t="shared" si="1"/>
        <v>1.7601400507475118</v>
      </c>
      <c r="V30" s="107">
        <f t="shared" si="2"/>
        <v>2.04</v>
      </c>
      <c r="W30" s="107">
        <f t="shared" si="3"/>
        <v>32.64</v>
      </c>
      <c r="X30" s="123">
        <f t="shared" si="4"/>
        <v>0.92999999999999994</v>
      </c>
      <c r="Y30" s="109"/>
      <c r="Z30" s="109"/>
      <c r="AA30" s="109"/>
    </row>
    <row r="31" spans="1:27" s="48" customFormat="1" ht="51" x14ac:dyDescent="0.2">
      <c r="A31" s="232">
        <f>'VZOR 1'!A457</f>
        <v>439</v>
      </c>
      <c r="B31" s="232" t="str">
        <f>'VZOR 1'!B457</f>
        <v>Female jacket 100% POLIESTER Куртка женская 100% полиэстер  размер: 46-50, обхват груди: 92-100, рост 165-175</v>
      </c>
      <c r="C31" s="232" t="str">
        <f>'VZOR 1'!C457</f>
        <v>___</v>
      </c>
      <c r="D31" s="232" t="str">
        <f>'VZOR 1'!D457</f>
        <v>COCOMORE</v>
      </c>
      <c r="E31" s="232" t="str">
        <f>'VZOR 1'!E457</f>
        <v>COCOMORE</v>
      </c>
      <c r="F31" s="232">
        <f>'VZOR 1'!F457</f>
        <v>6202930000</v>
      </c>
      <c r="G31" s="232" t="str">
        <f>'VZOR 1'!G457</f>
        <v>POLAND</v>
      </c>
      <c r="H31" s="232" t="str">
        <f>'VZOR 1'!H457</f>
        <v>pcs</v>
      </c>
      <c r="I31" s="232">
        <f>'VZOR 1'!I457</f>
        <v>18</v>
      </c>
      <c r="J31" s="232">
        <f>'VZOR 1'!J457</f>
        <v>10.82</v>
      </c>
      <c r="K31" s="232">
        <f>'VZOR 1'!K457</f>
        <v>194.76</v>
      </c>
      <c r="L31" s="232">
        <f>'VZOR 1'!L457</f>
        <v>0.90018484288354894</v>
      </c>
      <c r="M31" s="232">
        <f>'VZOR 1'!M457</f>
        <v>1.08</v>
      </c>
      <c r="N31" s="232">
        <f>'VZOR 1'!N457</f>
        <v>19.440000000000001</v>
      </c>
      <c r="O31" s="232" t="str">
        <f>'VZOR 1'!O457</f>
        <v>package</v>
      </c>
      <c r="P31" s="232" t="str">
        <f>'VZOR 1'!P457</f>
        <v>part</v>
      </c>
      <c r="Q31" s="232">
        <f>'VZOR 1'!Q457</f>
        <v>7.6</v>
      </c>
      <c r="R31" s="232">
        <f>'VZOR 1'!R457</f>
        <v>8</v>
      </c>
      <c r="S31" s="237" t="s">
        <v>126</v>
      </c>
      <c r="T31" s="240">
        <f t="shared" si="0"/>
        <v>14.341198037696874</v>
      </c>
      <c r="U31" s="239">
        <f t="shared" si="1"/>
        <v>1.9284702761227801</v>
      </c>
      <c r="V31" s="107">
        <f t="shared" si="2"/>
        <v>1.98</v>
      </c>
      <c r="W31" s="107">
        <f t="shared" si="3"/>
        <v>35.64</v>
      </c>
      <c r="X31" s="123">
        <f t="shared" si="4"/>
        <v>0.89999999999999991</v>
      </c>
      <c r="Y31" s="109"/>
      <c r="Z31" s="109"/>
      <c r="AA31" s="109"/>
    </row>
    <row r="32" spans="1:27" s="48" customFormat="1" ht="51" x14ac:dyDescent="0.2">
      <c r="A32" s="232">
        <f>'VZOR 1'!A458</f>
        <v>440</v>
      </c>
      <c r="B32" s="232" t="str">
        <f>'VZOR 1'!B458</f>
        <v>Female jacket 100% POLYESTER Куртка женская 100%полиэстер  размер: 46-50, обхват груди: 92-100, рост 165-175</v>
      </c>
      <c r="C32" s="232" t="str">
        <f>'VZOR 1'!C458</f>
        <v>___</v>
      </c>
      <c r="D32" s="232" t="str">
        <f>'VZOR 1'!D458</f>
        <v>COCOMORE</v>
      </c>
      <c r="E32" s="232" t="str">
        <f>'VZOR 1'!E458</f>
        <v>COCOMORE</v>
      </c>
      <c r="F32" s="232">
        <f>'VZOR 1'!F458</f>
        <v>6202930000</v>
      </c>
      <c r="G32" s="232" t="str">
        <f>'VZOR 1'!G458</f>
        <v>POLAND</v>
      </c>
      <c r="H32" s="232" t="str">
        <f>'VZOR 1'!H458</f>
        <v>pcs</v>
      </c>
      <c r="I32" s="232">
        <f>'VZOR 1'!I458</f>
        <v>20</v>
      </c>
      <c r="J32" s="232">
        <f>'VZOR 1'!J458</f>
        <v>10.95</v>
      </c>
      <c r="K32" s="232">
        <f>'VZOR 1'!K458</f>
        <v>219</v>
      </c>
      <c r="L32" s="232">
        <f>'VZOR 1'!L458</f>
        <v>0.8995433789954338</v>
      </c>
      <c r="M32" s="232">
        <f>'VZOR 1'!M458</f>
        <v>1.1000000000000001</v>
      </c>
      <c r="N32" s="232">
        <f>'VZOR 1'!N458</f>
        <v>22</v>
      </c>
      <c r="O32" s="232" t="str">
        <f>'VZOR 1'!O458</f>
        <v>package</v>
      </c>
      <c r="P32" s="232" t="str">
        <f>'VZOR 1'!P458</f>
        <v>part</v>
      </c>
      <c r="Q32" s="232">
        <f>'VZOR 1'!Q458</f>
        <v>8.5500000000000007</v>
      </c>
      <c r="R32" s="232">
        <f>'VZOR 1'!R458</f>
        <v>9</v>
      </c>
      <c r="S32" s="237" t="s">
        <v>126</v>
      </c>
      <c r="T32" s="240">
        <f t="shared" si="0"/>
        <v>16.133847792408982</v>
      </c>
      <c r="U32" s="239">
        <f t="shared" si="1"/>
        <v>2.1684893739519864</v>
      </c>
      <c r="V32" s="107">
        <f t="shared" si="2"/>
        <v>2.02</v>
      </c>
      <c r="W32" s="107">
        <f t="shared" si="3"/>
        <v>40.4</v>
      </c>
      <c r="X32" s="123">
        <f t="shared" si="4"/>
        <v>0.91999999999999993</v>
      </c>
      <c r="Y32" s="109"/>
      <c r="Z32" s="109"/>
      <c r="AA32" s="109"/>
    </row>
    <row r="33" spans="1:27" s="48" customFormat="1" ht="51" x14ac:dyDescent="0.2">
      <c r="A33" s="232">
        <f>'VZOR 1'!A459</f>
        <v>441</v>
      </c>
      <c r="B33" s="232" t="str">
        <f>'VZOR 1'!B459</f>
        <v>Female jacket 100% POLIESTER Куртка женская 100% полиэстер  размер: 46-50, обхват груди: 92-100, рост 165-175</v>
      </c>
      <c r="C33" s="232" t="str">
        <f>'VZOR 1'!C459</f>
        <v>___</v>
      </c>
      <c r="D33" s="232" t="str">
        <f>'VZOR 1'!D459</f>
        <v>COCOMORE</v>
      </c>
      <c r="E33" s="232" t="str">
        <f>'VZOR 1'!E459</f>
        <v>COCOMORE</v>
      </c>
      <c r="F33" s="232">
        <f>'VZOR 1'!F459</f>
        <v>6202930000</v>
      </c>
      <c r="G33" s="232" t="str">
        <f>'VZOR 1'!G459</f>
        <v>POLAND</v>
      </c>
      <c r="H33" s="232" t="str">
        <f>'VZOR 1'!H459</f>
        <v>pcs</v>
      </c>
      <c r="I33" s="232">
        <f>'VZOR 1'!I459</f>
        <v>23</v>
      </c>
      <c r="J33" s="232">
        <f>'VZOR 1'!J459</f>
        <v>10.06</v>
      </c>
      <c r="K33" s="232">
        <f>'VZOR 1'!K459</f>
        <v>231.38</v>
      </c>
      <c r="L33" s="232">
        <f>'VZOR 1'!L459</f>
        <v>0.89960238568588469</v>
      </c>
      <c r="M33" s="232">
        <f>'VZOR 1'!M459</f>
        <v>1.01</v>
      </c>
      <c r="N33" s="232">
        <f>'VZOR 1'!N459</f>
        <v>23.23</v>
      </c>
      <c r="O33" s="232" t="str">
        <f>'VZOR 1'!O459</f>
        <v>package</v>
      </c>
      <c r="P33" s="232">
        <f>'VZOR 1'!P459</f>
        <v>1</v>
      </c>
      <c r="Q33" s="232">
        <f>'VZOR 1'!Q459</f>
        <v>9.0299999999999994</v>
      </c>
      <c r="R33" s="232">
        <f>'VZOR 1'!R459</f>
        <v>9.5</v>
      </c>
      <c r="S33" s="237" t="s">
        <v>126</v>
      </c>
      <c r="T33" s="240">
        <f t="shared" si="0"/>
        <v>17.039607668474048</v>
      </c>
      <c r="U33" s="239">
        <f t="shared" si="1"/>
        <v>2.2910733851370346</v>
      </c>
      <c r="V33" s="107">
        <f t="shared" si="2"/>
        <v>1.85</v>
      </c>
      <c r="W33" s="107">
        <f t="shared" si="3"/>
        <v>42.55</v>
      </c>
      <c r="X33" s="123">
        <f t="shared" si="4"/>
        <v>0.84000000000000008</v>
      </c>
      <c r="Y33" s="109"/>
      <c r="Z33" s="109"/>
      <c r="AA33" s="109"/>
    </row>
    <row r="34" spans="1:27" s="48" customFormat="1" ht="51" x14ac:dyDescent="0.2">
      <c r="A34" s="232">
        <f>'VZOR 1'!A460</f>
        <v>442</v>
      </c>
      <c r="B34" s="232" t="str">
        <f>'VZOR 1'!B460</f>
        <v>Female jacket 100% POLIESTER Куртка женская 100% полиэстер  размер: 46-50, обхват груди: 92-100, рост 165-175</v>
      </c>
      <c r="C34" s="232" t="str">
        <f>'VZOR 1'!C460</f>
        <v>___</v>
      </c>
      <c r="D34" s="232" t="str">
        <f>'VZOR 1'!D460</f>
        <v>COCOMORE</v>
      </c>
      <c r="E34" s="232" t="str">
        <f>'VZOR 1'!E460</f>
        <v>COCOMORE</v>
      </c>
      <c r="F34" s="232">
        <f>'VZOR 1'!F460</f>
        <v>6202930000</v>
      </c>
      <c r="G34" s="232" t="str">
        <f>'VZOR 1'!G460</f>
        <v>POLAND</v>
      </c>
      <c r="H34" s="232" t="str">
        <f>'VZOR 1'!H460</f>
        <v>pcs</v>
      </c>
      <c r="I34" s="232">
        <f>'VZOR 1'!I460</f>
        <v>29</v>
      </c>
      <c r="J34" s="232">
        <f>'VZOR 1'!J460</f>
        <v>10.91</v>
      </c>
      <c r="K34" s="232">
        <f>'VZOR 1'!K460</f>
        <v>316.39</v>
      </c>
      <c r="L34" s="232">
        <f>'VZOR 1'!L460</f>
        <v>0.90009165902841426</v>
      </c>
      <c r="M34" s="232">
        <f>'VZOR 1'!M460</f>
        <v>1.0900000000000001</v>
      </c>
      <c r="N34" s="232">
        <f>'VZOR 1'!N460</f>
        <v>31.61</v>
      </c>
      <c r="O34" s="232" t="str">
        <f>'VZOR 1'!O460</f>
        <v>package</v>
      </c>
      <c r="P34" s="232">
        <f>'VZOR 1'!P460</f>
        <v>1</v>
      </c>
      <c r="Q34" s="232">
        <f>'VZOR 1'!Q460</f>
        <v>12.35</v>
      </c>
      <c r="R34" s="232">
        <f>'VZOR 1'!R460</f>
        <v>13</v>
      </c>
      <c r="S34" s="237" t="s">
        <v>126</v>
      </c>
      <c r="T34" s="240">
        <f t="shared" si="0"/>
        <v>23.304446811257417</v>
      </c>
      <c r="U34" s="239">
        <f t="shared" si="1"/>
        <v>3.1328235297930087</v>
      </c>
      <c r="V34" s="107">
        <f t="shared" si="2"/>
        <v>2</v>
      </c>
      <c r="W34" s="107">
        <f t="shared" si="3"/>
        <v>58</v>
      </c>
      <c r="X34" s="123">
        <f t="shared" si="4"/>
        <v>0.90999999999999992</v>
      </c>
      <c r="Y34" s="109"/>
      <c r="Z34" s="109"/>
      <c r="AA34" s="109"/>
    </row>
    <row r="35" spans="1:27" s="48" customFormat="1" ht="51" x14ac:dyDescent="0.2">
      <c r="A35" s="232">
        <f>'VZOR 1'!A461</f>
        <v>443</v>
      </c>
      <c r="B35" s="232" t="str">
        <f>'VZOR 1'!B461</f>
        <v>Female jacket 100% POLIESTER Куртка женская 100% полиэстер  размер: 46-50, обхват груди: 92-100, рост 165-175</v>
      </c>
      <c r="C35" s="232" t="str">
        <f>'VZOR 1'!C461</f>
        <v>___</v>
      </c>
      <c r="D35" s="232" t="str">
        <f>'VZOR 1'!D461</f>
        <v>COCOMORE</v>
      </c>
      <c r="E35" s="232" t="str">
        <f>'VZOR 1'!E461</f>
        <v>COCOMORE</v>
      </c>
      <c r="F35" s="232">
        <f>'VZOR 1'!F461</f>
        <v>6202930000</v>
      </c>
      <c r="G35" s="232" t="str">
        <f>'VZOR 1'!G461</f>
        <v>POLAND</v>
      </c>
      <c r="H35" s="232" t="str">
        <f>'VZOR 1'!H461</f>
        <v>pcs</v>
      </c>
      <c r="I35" s="232">
        <f>'VZOR 1'!I461</f>
        <v>33</v>
      </c>
      <c r="J35" s="232">
        <f>'VZOR 1'!J461</f>
        <v>10.18</v>
      </c>
      <c r="K35" s="232">
        <f>'VZOR 1'!K461</f>
        <v>335.94</v>
      </c>
      <c r="L35" s="232">
        <f>'VZOR 1'!L461</f>
        <v>0.89980353634577603</v>
      </c>
      <c r="M35" s="232">
        <f>'VZOR 1'!M461</f>
        <v>1.02</v>
      </c>
      <c r="N35" s="232">
        <f>'VZOR 1'!N461</f>
        <v>33.659999999999997</v>
      </c>
      <c r="O35" s="232" t="str">
        <f>'VZOR 1'!O461</f>
        <v>package</v>
      </c>
      <c r="P35" s="232">
        <f>'VZOR 1'!P461</f>
        <v>1</v>
      </c>
      <c r="Q35" s="232">
        <f>'VZOR 1'!Q461</f>
        <v>13.11</v>
      </c>
      <c r="R35" s="232">
        <f>'VZOR 1'!R461</f>
        <v>13.8</v>
      </c>
      <c r="S35" s="237" t="s">
        <v>126</v>
      </c>
      <c r="T35" s="240">
        <f t="shared" si="0"/>
        <v>24.738566615027107</v>
      </c>
      <c r="U35" s="239">
        <f t="shared" si="1"/>
        <v>3.3264032889745674</v>
      </c>
      <c r="V35" s="107">
        <f t="shared" si="2"/>
        <v>1.87</v>
      </c>
      <c r="W35" s="107">
        <f t="shared" si="3"/>
        <v>61.71</v>
      </c>
      <c r="X35" s="123">
        <f t="shared" si="4"/>
        <v>0.85000000000000009</v>
      </c>
      <c r="Y35" s="109"/>
      <c r="Z35" s="109"/>
      <c r="AA35" s="109"/>
    </row>
    <row r="36" spans="1:27" s="48" customFormat="1" ht="51" x14ac:dyDescent="0.2">
      <c r="A36" s="232">
        <f>'VZOR 1'!A462</f>
        <v>444</v>
      </c>
      <c r="B36" s="232" t="str">
        <f>'VZOR 1'!B462</f>
        <v>Female jacket 100% POLIESTER Куртка женская 100% полиэстер  размер: 46-50, обхват груди: 92-100, рост 165-175</v>
      </c>
      <c r="C36" s="232" t="str">
        <f>'VZOR 1'!C462</f>
        <v>___</v>
      </c>
      <c r="D36" s="232" t="str">
        <f>'VZOR 1'!D462</f>
        <v>COCOMORE</v>
      </c>
      <c r="E36" s="232" t="str">
        <f>'VZOR 1'!E462</f>
        <v>COCOMORE</v>
      </c>
      <c r="F36" s="232">
        <f>'VZOR 1'!F462</f>
        <v>6202930000</v>
      </c>
      <c r="G36" s="232" t="str">
        <f>'VZOR 1'!G462</f>
        <v>POLAND</v>
      </c>
      <c r="H36" s="232" t="str">
        <f>'VZOR 1'!H462</f>
        <v>pcs</v>
      </c>
      <c r="I36" s="232">
        <f>'VZOR 1'!I462</f>
        <v>33</v>
      </c>
      <c r="J36" s="232">
        <f>'VZOR 1'!J462</f>
        <v>12.39</v>
      </c>
      <c r="K36" s="232">
        <f>'VZOR 1'!K462</f>
        <v>408.87</v>
      </c>
      <c r="L36" s="232">
        <f>'VZOR 1'!L462</f>
        <v>0.89991928974979829</v>
      </c>
      <c r="M36" s="232">
        <f>'VZOR 1'!M462</f>
        <v>1.24</v>
      </c>
      <c r="N36" s="232">
        <f>'VZOR 1'!N462</f>
        <v>40.92</v>
      </c>
      <c r="O36" s="232" t="str">
        <f>'VZOR 1'!O462</f>
        <v>package</v>
      </c>
      <c r="P36" s="232">
        <f>'VZOR 1'!P462</f>
        <v>1</v>
      </c>
      <c r="Q36" s="232">
        <f>'VZOR 1'!Q462</f>
        <v>15.96</v>
      </c>
      <c r="R36" s="232">
        <f>'VZOR 1'!R462</f>
        <v>16.8</v>
      </c>
      <c r="S36" s="237" t="s">
        <v>126</v>
      </c>
      <c r="T36" s="240">
        <f t="shared" si="0"/>
        <v>30.116515879163437</v>
      </c>
      <c r="U36" s="239">
        <f t="shared" si="1"/>
        <v>4.0485399558344684</v>
      </c>
      <c r="V36" s="107">
        <f t="shared" si="2"/>
        <v>2.2799999999999998</v>
      </c>
      <c r="W36" s="107">
        <f t="shared" si="3"/>
        <v>75.239999999999995</v>
      </c>
      <c r="X36" s="123">
        <f t="shared" si="4"/>
        <v>1.0399999999999998</v>
      </c>
      <c r="Y36" s="109"/>
      <c r="Z36" s="109"/>
      <c r="AA36" s="109"/>
    </row>
    <row r="37" spans="1:27" s="48" customFormat="1" ht="51" x14ac:dyDescent="0.2">
      <c r="A37" s="232">
        <f>'VZOR 1'!A463</f>
        <v>445</v>
      </c>
      <c r="B37" s="232" t="str">
        <f>'VZOR 1'!B463</f>
        <v>Female jacket 100%  SYNTETYK Куртка женская 100% синтетика  размер: 46-50, обхват груди: 92-100, рост 165-175</v>
      </c>
      <c r="C37" s="232" t="str">
        <f>'VZOR 1'!C463</f>
        <v>___</v>
      </c>
      <c r="D37" s="232" t="str">
        <f>'VZOR 1'!D463</f>
        <v>PABE</v>
      </c>
      <c r="E37" s="232" t="str">
        <f>'VZOR 1'!E463</f>
        <v>PABE</v>
      </c>
      <c r="F37" s="232">
        <f>'VZOR 1'!F463</f>
        <v>6202930000</v>
      </c>
      <c r="G37" s="232" t="str">
        <f>'VZOR 1'!G463</f>
        <v>POLAND</v>
      </c>
      <c r="H37" s="232" t="str">
        <f>'VZOR 1'!H463</f>
        <v>pcs</v>
      </c>
      <c r="I37" s="232">
        <f>'VZOR 1'!I463</f>
        <v>2</v>
      </c>
      <c r="J37" s="232">
        <f>'VZOR 1'!J463</f>
        <v>18.32</v>
      </c>
      <c r="K37" s="232">
        <f>'VZOR 1'!K463</f>
        <v>36.64</v>
      </c>
      <c r="L37" s="232">
        <f>'VZOR 1'!L463</f>
        <v>0.90010917030567683</v>
      </c>
      <c r="M37" s="232">
        <f>'VZOR 1'!M463</f>
        <v>1.83</v>
      </c>
      <c r="N37" s="232">
        <f>'VZOR 1'!N463</f>
        <v>3.66</v>
      </c>
      <c r="O37" s="232" t="str">
        <f>'VZOR 1'!O463</f>
        <v>package</v>
      </c>
      <c r="P37" s="232" t="str">
        <f>'VZOR 1'!P463</f>
        <v>part</v>
      </c>
      <c r="Q37" s="232">
        <f>'VZOR 1'!Q463</f>
        <v>1.43</v>
      </c>
      <c r="R37" s="232">
        <f>'VZOR 1'!R463</f>
        <v>1.5</v>
      </c>
      <c r="S37" s="237" t="s">
        <v>126</v>
      </c>
      <c r="T37" s="240">
        <f t="shared" si="0"/>
        <v>2.6984096307771748</v>
      </c>
      <c r="U37" s="239">
        <f t="shared" si="1"/>
        <v>0.36280114457351953</v>
      </c>
      <c r="V37" s="107">
        <f t="shared" si="2"/>
        <v>3.36</v>
      </c>
      <c r="W37" s="107">
        <f t="shared" si="3"/>
        <v>6.72</v>
      </c>
      <c r="X37" s="123">
        <f t="shared" si="4"/>
        <v>1.5299999999999998</v>
      </c>
      <c r="Y37" s="109"/>
      <c r="Z37" s="109"/>
      <c r="AA37" s="109"/>
    </row>
    <row r="38" spans="1:27" s="48" customFormat="1" ht="51" x14ac:dyDescent="0.2">
      <c r="A38" s="232">
        <f>'VZOR 1'!A464</f>
        <v>446</v>
      </c>
      <c r="B38" s="232" t="str">
        <f>'VZOR 1'!B464</f>
        <v>Female jacket 100% POLYESTER Куртка женская 100%полиэстер  размер: 46-50, обхват груди: 92-100, рост 165-175</v>
      </c>
      <c r="C38" s="232" t="str">
        <f>'VZOR 1'!C464</f>
        <v>___</v>
      </c>
      <c r="D38" s="232" t="str">
        <f>'VZOR 1'!D464</f>
        <v>NAIIF</v>
      </c>
      <c r="E38" s="232" t="str">
        <f>'VZOR 1'!E464</f>
        <v>NAIIF</v>
      </c>
      <c r="F38" s="232">
        <f>'VZOR 1'!F464</f>
        <v>6202930000</v>
      </c>
      <c r="G38" s="232" t="str">
        <f>'VZOR 1'!G464</f>
        <v>ITALY</v>
      </c>
      <c r="H38" s="232" t="str">
        <f>'VZOR 1'!H464</f>
        <v>pcs</v>
      </c>
      <c r="I38" s="232">
        <f>'VZOR 1'!I464</f>
        <v>26</v>
      </c>
      <c r="J38" s="232">
        <f>'VZOR 1'!J464</f>
        <v>22.380000000000003</v>
      </c>
      <c r="K38" s="232">
        <f>'VZOR 1'!K464</f>
        <v>581.88</v>
      </c>
      <c r="L38" s="232">
        <f>'VZOR 1'!L464</f>
        <v>0.8999106344950849</v>
      </c>
      <c r="M38" s="232">
        <f>'VZOR 1'!M464</f>
        <v>2.2400000000000002</v>
      </c>
      <c r="N38" s="232">
        <f>'VZOR 1'!N464</f>
        <v>58.24</v>
      </c>
      <c r="O38" s="232" t="str">
        <f>'VZOR 1'!O464</f>
        <v>package</v>
      </c>
      <c r="P38" s="232">
        <f>'VZOR 1'!P464</f>
        <v>1</v>
      </c>
      <c r="Q38" s="232">
        <f>'VZOR 1'!Q464</f>
        <v>17.100000000000001</v>
      </c>
      <c r="R38" s="232">
        <f>'VZOR 1'!R464</f>
        <v>18</v>
      </c>
      <c r="S38" s="237" t="s">
        <v>126</v>
      </c>
      <c r="T38" s="240">
        <f t="shared" si="0"/>
        <v>32.267695584817965</v>
      </c>
      <c r="U38" s="239">
        <f t="shared" si="1"/>
        <v>5.761646561256538</v>
      </c>
      <c r="V38" s="107">
        <f t="shared" si="2"/>
        <v>3.7</v>
      </c>
      <c r="W38" s="107">
        <f t="shared" si="3"/>
        <v>96.2</v>
      </c>
      <c r="X38" s="123">
        <f t="shared" si="4"/>
        <v>1.46</v>
      </c>
      <c r="Y38" s="109"/>
      <c r="Z38" s="109"/>
      <c r="AA38" s="109"/>
    </row>
    <row r="39" spans="1:27" s="48" customFormat="1" ht="51" x14ac:dyDescent="0.2">
      <c r="A39" s="232">
        <f>'VZOR 1'!A465</f>
        <v>447</v>
      </c>
      <c r="B39" s="232" t="str">
        <f>'VZOR 1'!B465</f>
        <v>Female jacket 70% VISCOSE, 30% COTTON Куртка женская 70% вискоза, 30% хлопок  размер: 46-50, обхват груди: 92-100, рост 165-175</v>
      </c>
      <c r="C39" s="232" t="str">
        <f>'VZOR 1'!C465</f>
        <v>___</v>
      </c>
      <c r="D39" s="232" t="str">
        <f>'VZOR 1'!D465</f>
        <v>PAPARAZZI</v>
      </c>
      <c r="E39" s="232" t="str">
        <f>'VZOR 1'!E465</f>
        <v>PAPARAZZI</v>
      </c>
      <c r="F39" s="232">
        <f>'VZOR 1'!F465</f>
        <v>6202930000</v>
      </c>
      <c r="G39" s="232" t="str">
        <f>'VZOR 1'!G465</f>
        <v>POLAND</v>
      </c>
      <c r="H39" s="232" t="str">
        <f>'VZOR 1'!H465</f>
        <v>pcs</v>
      </c>
      <c r="I39" s="232">
        <f>'VZOR 1'!I465</f>
        <v>3</v>
      </c>
      <c r="J39" s="232">
        <f>'VZOR 1'!J465</f>
        <v>12.209999999999999</v>
      </c>
      <c r="K39" s="232">
        <f>'VZOR 1'!K465</f>
        <v>36.630000000000003</v>
      </c>
      <c r="L39" s="232">
        <f>'VZOR 1'!L465</f>
        <v>0.90008190008190003</v>
      </c>
      <c r="M39" s="232">
        <f>'VZOR 1'!M465</f>
        <v>1.22</v>
      </c>
      <c r="N39" s="232">
        <f>'VZOR 1'!N465</f>
        <v>3.66</v>
      </c>
      <c r="O39" s="232" t="str">
        <f>'VZOR 1'!O465</f>
        <v>package</v>
      </c>
      <c r="P39" s="232" t="str">
        <f>'VZOR 1'!P465</f>
        <v>part</v>
      </c>
      <c r="Q39" s="232">
        <f>'VZOR 1'!Q465</f>
        <v>1.43</v>
      </c>
      <c r="R39" s="232">
        <f>'VZOR 1'!R465</f>
        <v>1.5</v>
      </c>
      <c r="S39" s="237" t="s">
        <v>126</v>
      </c>
      <c r="T39" s="240">
        <f t="shared" si="0"/>
        <v>2.6984096307771748</v>
      </c>
      <c r="U39" s="239">
        <f t="shared" si="1"/>
        <v>0.36270212679388703</v>
      </c>
      <c r="V39" s="107">
        <f t="shared" si="2"/>
        <v>2.2400000000000002</v>
      </c>
      <c r="W39" s="107">
        <f t="shared" si="3"/>
        <v>6.72</v>
      </c>
      <c r="X39" s="123">
        <f t="shared" si="4"/>
        <v>1.0200000000000002</v>
      </c>
      <c r="Y39" s="109"/>
      <c r="Z39" s="109"/>
      <c r="AA39" s="109"/>
    </row>
    <row r="40" spans="1:27" s="48" customFormat="1" ht="51" x14ac:dyDescent="0.2">
      <c r="A40" s="232">
        <f>'VZOR 1'!A466</f>
        <v>448</v>
      </c>
      <c r="B40" s="232" t="str">
        <f>'VZOR 1'!B466</f>
        <v>Female jacket 100% POLIESTER Куртка женская 100% полиэстер  размер: 46-50, обхват груди: 92-100, рост 165-175</v>
      </c>
      <c r="C40" s="232" t="str">
        <f>'VZOR 1'!C466</f>
        <v>___</v>
      </c>
      <c r="D40" s="232" t="str">
        <f>'VZOR 1'!D466</f>
        <v>MODA</v>
      </c>
      <c r="E40" s="232" t="str">
        <f>'VZOR 1'!E466</f>
        <v>MODA</v>
      </c>
      <c r="F40" s="232">
        <f>'VZOR 1'!F466</f>
        <v>6202930000</v>
      </c>
      <c r="G40" s="232" t="str">
        <f>'VZOR 1'!G466</f>
        <v>CHINA</v>
      </c>
      <c r="H40" s="232" t="str">
        <f>'VZOR 1'!H466</f>
        <v>pcs</v>
      </c>
      <c r="I40" s="232">
        <f>'VZOR 1'!I466</f>
        <v>6</v>
      </c>
      <c r="J40" s="232">
        <f>'VZOR 1'!J466</f>
        <v>5.2299999999999995</v>
      </c>
      <c r="K40" s="232">
        <f>'VZOR 1'!K466</f>
        <v>31.38</v>
      </c>
      <c r="L40" s="232">
        <f>'VZOR 1'!L466</f>
        <v>0.9005736137667304</v>
      </c>
      <c r="M40" s="232">
        <f>'VZOR 1'!M466</f>
        <v>0.52</v>
      </c>
      <c r="N40" s="232">
        <f>'VZOR 1'!N466</f>
        <v>3.12</v>
      </c>
      <c r="O40" s="232" t="str">
        <f>'VZOR 1'!O466</f>
        <v>package</v>
      </c>
      <c r="P40" s="232" t="str">
        <f>'VZOR 1'!P466</f>
        <v>part</v>
      </c>
      <c r="Q40" s="232">
        <f>'VZOR 1'!Q466</f>
        <v>2.85</v>
      </c>
      <c r="R40" s="232">
        <f>'VZOR 1'!R466</f>
        <v>3</v>
      </c>
      <c r="S40" s="237" t="s">
        <v>126</v>
      </c>
      <c r="T40" s="240">
        <f t="shared" si="0"/>
        <v>5.377949264136328</v>
      </c>
      <c r="U40" s="239">
        <f t="shared" si="1"/>
        <v>0.31071779248681886</v>
      </c>
      <c r="V40" s="107">
        <f t="shared" si="2"/>
        <v>1.47</v>
      </c>
      <c r="W40" s="107">
        <f t="shared" si="3"/>
        <v>8.82</v>
      </c>
      <c r="X40" s="123">
        <f t="shared" si="4"/>
        <v>0.95</v>
      </c>
      <c r="Y40" s="109"/>
      <c r="Z40" s="109"/>
      <c r="AA40" s="109"/>
    </row>
    <row r="41" spans="1:27" s="48" customFormat="1" ht="51" x14ac:dyDescent="0.2">
      <c r="A41" s="232">
        <f>'VZOR 1'!A467</f>
        <v>449</v>
      </c>
      <c r="B41" s="232" t="str">
        <f>'VZOR 1'!B467</f>
        <v>Female jacket 100% POLIESTER Куртка женская 100% полиэстер  размер: 46-50, обхват груди: 92-100, рост 165-175</v>
      </c>
      <c r="C41" s="232" t="str">
        <f>'VZOR 1'!C467</f>
        <v>___</v>
      </c>
      <c r="D41" s="232" t="str">
        <f>'VZOR 1'!D467</f>
        <v>MODA</v>
      </c>
      <c r="E41" s="232" t="str">
        <f>'VZOR 1'!E467</f>
        <v>MODA</v>
      </c>
      <c r="F41" s="232">
        <f>'VZOR 1'!F467</f>
        <v>6202930000</v>
      </c>
      <c r="G41" s="232" t="str">
        <f>'VZOR 1'!G467</f>
        <v>CHINA</v>
      </c>
      <c r="H41" s="232" t="str">
        <f>'VZOR 1'!H467</f>
        <v>pcs</v>
      </c>
      <c r="I41" s="232">
        <f>'VZOR 1'!I467</f>
        <v>7</v>
      </c>
      <c r="J41" s="232">
        <f>'VZOR 1'!J467</f>
        <v>4.6399999999999997</v>
      </c>
      <c r="K41" s="232">
        <f>'VZOR 1'!K467</f>
        <v>32.479999999999997</v>
      </c>
      <c r="L41" s="232">
        <f>'VZOR 1'!L467</f>
        <v>0.90086206896551724</v>
      </c>
      <c r="M41" s="232">
        <f>'VZOR 1'!M467</f>
        <v>0.46</v>
      </c>
      <c r="N41" s="232">
        <f>'VZOR 1'!N467</f>
        <v>3.22</v>
      </c>
      <c r="O41" s="232" t="str">
        <f>'VZOR 1'!O467</f>
        <v>package</v>
      </c>
      <c r="P41" s="232" t="str">
        <f>'VZOR 1'!P467</f>
        <v>part</v>
      </c>
      <c r="Q41" s="232">
        <f>'VZOR 1'!Q467</f>
        <v>2.9499999999999997</v>
      </c>
      <c r="R41" s="232">
        <f>'VZOR 1'!R467</f>
        <v>3.1</v>
      </c>
      <c r="S41" s="237" t="s">
        <v>126</v>
      </c>
      <c r="T41" s="240">
        <f t="shared" si="0"/>
        <v>5.5666492383165487</v>
      </c>
      <c r="U41" s="239">
        <f t="shared" si="1"/>
        <v>0.32160974824639504</v>
      </c>
      <c r="V41" s="107">
        <f t="shared" si="2"/>
        <v>1.3</v>
      </c>
      <c r="W41" s="107">
        <f t="shared" si="3"/>
        <v>9.1</v>
      </c>
      <c r="X41" s="123">
        <f t="shared" si="4"/>
        <v>0.84000000000000008</v>
      </c>
      <c r="Y41" s="109"/>
      <c r="Z41" s="109"/>
      <c r="AA41" s="109"/>
    </row>
    <row r="42" spans="1:27" s="48" customFormat="1" ht="51" x14ac:dyDescent="0.2">
      <c r="A42" s="232">
        <f>'VZOR 1'!A468</f>
        <v>450</v>
      </c>
      <c r="B42" s="232" t="str">
        <f>'VZOR 1'!B468</f>
        <v>Female jacket 100% POLIESTER Куртка женская 100% полиэстер  размер: 46-50, обхват груди: 92-100, рост 165-175</v>
      </c>
      <c r="C42" s="232" t="str">
        <f>'VZOR 1'!C468</f>
        <v>___</v>
      </c>
      <c r="D42" s="232" t="str">
        <f>'VZOR 1'!D468</f>
        <v>STREFA MODY</v>
      </c>
      <c r="E42" s="232" t="str">
        <f>'VZOR 1'!E468</f>
        <v>STREFA MODY</v>
      </c>
      <c r="F42" s="232">
        <f>'VZOR 1'!F468</f>
        <v>6202930000</v>
      </c>
      <c r="G42" s="232" t="str">
        <f>'VZOR 1'!G468</f>
        <v>POLAND</v>
      </c>
      <c r="H42" s="232" t="str">
        <f>'VZOR 1'!H468</f>
        <v>pcs</v>
      </c>
      <c r="I42" s="232">
        <f>'VZOR 1'!I468</f>
        <v>10</v>
      </c>
      <c r="J42" s="232">
        <f>'VZOR 1'!J468</f>
        <v>7.3</v>
      </c>
      <c r="K42" s="232">
        <f>'VZOR 1'!K468</f>
        <v>73</v>
      </c>
      <c r="L42" s="232">
        <f>'VZOR 1'!L468</f>
        <v>0.9</v>
      </c>
      <c r="M42" s="232">
        <f>'VZOR 1'!M468</f>
        <v>0.73</v>
      </c>
      <c r="N42" s="232">
        <f>'VZOR 1'!N468</f>
        <v>7.3</v>
      </c>
      <c r="O42" s="232" t="str">
        <f>'VZOR 1'!O468</f>
        <v>package</v>
      </c>
      <c r="P42" s="232" t="str">
        <f>'VZOR 1'!P468</f>
        <v>part</v>
      </c>
      <c r="Q42" s="232">
        <f>'VZOR 1'!Q468</f>
        <v>2.85</v>
      </c>
      <c r="R42" s="232">
        <f>'VZOR 1'!R468</f>
        <v>3</v>
      </c>
      <c r="S42" s="237" t="s">
        <v>126</v>
      </c>
      <c r="T42" s="240">
        <f t="shared" si="0"/>
        <v>5.377949264136328</v>
      </c>
      <c r="U42" s="239">
        <f t="shared" si="1"/>
        <v>0.72282979131732872</v>
      </c>
      <c r="V42" s="107">
        <f t="shared" si="2"/>
        <v>1.34</v>
      </c>
      <c r="W42" s="107">
        <f t="shared" si="3"/>
        <v>13.4</v>
      </c>
      <c r="X42" s="123">
        <f t="shared" si="4"/>
        <v>0.6100000000000001</v>
      </c>
      <c r="Y42" s="109"/>
      <c r="Z42" s="109"/>
      <c r="AA42" s="109"/>
    </row>
    <row r="43" spans="1:27" s="48" customFormat="1" ht="51" x14ac:dyDescent="0.2">
      <c r="A43" s="232">
        <f>'VZOR 1'!A469</f>
        <v>451</v>
      </c>
      <c r="B43" s="232" t="str">
        <f>'VZOR 1'!B469</f>
        <v>Female jacket 100% POLIESTER Куртка женская 100% полиэстер  размер: 46-50, обхват груди: 92-100, рост 165-175</v>
      </c>
      <c r="C43" s="232" t="str">
        <f>'VZOR 1'!C469</f>
        <v>___</v>
      </c>
      <c r="D43" s="232" t="str">
        <f>'VZOR 1'!D469</f>
        <v>STREFA MODY</v>
      </c>
      <c r="E43" s="232" t="str">
        <f>'VZOR 1'!E469</f>
        <v>STREFA MODY</v>
      </c>
      <c r="F43" s="232">
        <f>'VZOR 1'!F469</f>
        <v>6202930000</v>
      </c>
      <c r="G43" s="232" t="str">
        <f>'VZOR 1'!G469</f>
        <v>POLAND</v>
      </c>
      <c r="H43" s="232" t="str">
        <f>'VZOR 1'!H469</f>
        <v>pcs</v>
      </c>
      <c r="I43" s="232">
        <f>'VZOR 1'!I469</f>
        <v>10</v>
      </c>
      <c r="J43" s="232">
        <f>'VZOR 1'!J469</f>
        <v>9.74</v>
      </c>
      <c r="K43" s="232">
        <f>'VZOR 1'!K469</f>
        <v>97.4</v>
      </c>
      <c r="L43" s="232">
        <f>'VZOR 1'!L469</f>
        <v>0.90041067761806981</v>
      </c>
      <c r="M43" s="232">
        <f>'VZOR 1'!M469</f>
        <v>0.97</v>
      </c>
      <c r="N43" s="232">
        <f>'VZOR 1'!N469</f>
        <v>9.6999999999999993</v>
      </c>
      <c r="O43" s="232" t="str">
        <f>'VZOR 1'!O469</f>
        <v>package</v>
      </c>
      <c r="P43" s="232" t="str">
        <f>'VZOR 1'!P469</f>
        <v>part</v>
      </c>
      <c r="Q43" s="232">
        <f>'VZOR 1'!Q469</f>
        <v>3.8</v>
      </c>
      <c r="R43" s="232">
        <f>'VZOR 1'!R469</f>
        <v>4</v>
      </c>
      <c r="S43" s="237" t="s">
        <v>126</v>
      </c>
      <c r="T43" s="240">
        <f t="shared" si="0"/>
        <v>7.1705990188484368</v>
      </c>
      <c r="U43" s="239">
        <f t="shared" si="1"/>
        <v>0.96443317362065506</v>
      </c>
      <c r="V43" s="107">
        <f t="shared" si="2"/>
        <v>1.78</v>
      </c>
      <c r="W43" s="107">
        <f t="shared" si="3"/>
        <v>17.8</v>
      </c>
      <c r="X43" s="123">
        <f t="shared" si="4"/>
        <v>0.81</v>
      </c>
      <c r="Y43" s="109"/>
      <c r="Z43" s="109"/>
      <c r="AA43" s="109"/>
    </row>
    <row r="44" spans="1:27" s="48" customFormat="1" ht="51" x14ac:dyDescent="0.2">
      <c r="A44" s="232">
        <f>'VZOR 1'!A470</f>
        <v>452</v>
      </c>
      <c r="B44" s="232" t="str">
        <f>'VZOR 1'!B470</f>
        <v>Female jacket 31% POLYESTER, 66% RAYON, 3% SPANDEX Куртка женская 31%полиэстер, 66% район, 3% спандекс  размер: 46-50, обхват груди: 92-100, рост 165-175</v>
      </c>
      <c r="C44" s="232" t="str">
        <f>'VZOR 1'!C470</f>
        <v>___</v>
      </c>
      <c r="D44" s="232" t="str">
        <f>'VZOR 1'!D470</f>
        <v>STREFA MODY</v>
      </c>
      <c r="E44" s="232" t="str">
        <f>'VZOR 1'!E470</f>
        <v>STREFA MODY</v>
      </c>
      <c r="F44" s="232">
        <f>'VZOR 1'!F470</f>
        <v>6202930000</v>
      </c>
      <c r="G44" s="232" t="str">
        <f>'VZOR 1'!G470</f>
        <v>POLAND</v>
      </c>
      <c r="H44" s="232" t="str">
        <f>'VZOR 1'!H470</f>
        <v>pcs</v>
      </c>
      <c r="I44" s="232">
        <f>'VZOR 1'!I470</f>
        <v>10</v>
      </c>
      <c r="J44" s="232">
        <f>'VZOR 1'!J470</f>
        <v>9.74</v>
      </c>
      <c r="K44" s="232">
        <f>'VZOR 1'!K470</f>
        <v>97.4</v>
      </c>
      <c r="L44" s="232">
        <f>'VZOR 1'!L470</f>
        <v>0.90041067761806981</v>
      </c>
      <c r="M44" s="232">
        <f>'VZOR 1'!M470</f>
        <v>0.97</v>
      </c>
      <c r="N44" s="232">
        <f>'VZOR 1'!N470</f>
        <v>9.6999999999999993</v>
      </c>
      <c r="O44" s="232" t="str">
        <f>'VZOR 1'!O470</f>
        <v>package</v>
      </c>
      <c r="P44" s="232" t="str">
        <f>'VZOR 1'!P470</f>
        <v>part</v>
      </c>
      <c r="Q44" s="232">
        <f>'VZOR 1'!Q470</f>
        <v>3.8</v>
      </c>
      <c r="R44" s="232">
        <f>'VZOR 1'!R470</f>
        <v>4</v>
      </c>
      <c r="S44" s="237" t="s">
        <v>126</v>
      </c>
      <c r="T44" s="240">
        <f t="shared" si="0"/>
        <v>7.1705990188484368</v>
      </c>
      <c r="U44" s="239">
        <f t="shared" si="1"/>
        <v>0.96443317362065506</v>
      </c>
      <c r="V44" s="107">
        <f t="shared" si="2"/>
        <v>1.78</v>
      </c>
      <c r="W44" s="107">
        <f t="shared" si="3"/>
        <v>17.8</v>
      </c>
      <c r="X44" s="123">
        <f t="shared" si="4"/>
        <v>0.81</v>
      </c>
      <c r="Y44" s="109"/>
      <c r="Z44" s="109"/>
      <c r="AA44" s="109"/>
    </row>
    <row r="45" spans="1:27" s="48" customFormat="1" ht="51" x14ac:dyDescent="0.2">
      <c r="A45" s="232">
        <f>'VZOR 1'!A471</f>
        <v>453</v>
      </c>
      <c r="B45" s="232" t="str">
        <f>'VZOR 1'!B471</f>
        <v>Female jacket 100% NYLON Куртка женская 100% нейлон  размер: 46, обхват груди: 100 рост 175</v>
      </c>
      <c r="C45" s="232" t="str">
        <f>'VZOR 1'!C471</f>
        <v>___</v>
      </c>
      <c r="D45" s="232" t="str">
        <f>'VZOR 1'!D471</f>
        <v>MODA</v>
      </c>
      <c r="E45" s="232" t="str">
        <f>'VZOR 1'!E471</f>
        <v>MODA</v>
      </c>
      <c r="F45" s="232">
        <f>'VZOR 1'!F471</f>
        <v>6202930000</v>
      </c>
      <c r="G45" s="232" t="str">
        <f>'VZOR 1'!G471</f>
        <v>CHINA</v>
      </c>
      <c r="H45" s="232" t="str">
        <f>'VZOR 1'!H471</f>
        <v>pcs</v>
      </c>
      <c r="I45" s="232">
        <f>'VZOR 1'!I471</f>
        <v>1</v>
      </c>
      <c r="J45" s="232">
        <f>'VZOR 1'!J471</f>
        <v>5.29</v>
      </c>
      <c r="K45" s="232">
        <f>'VZOR 1'!K471</f>
        <v>5.29</v>
      </c>
      <c r="L45" s="232">
        <f>'VZOR 1'!L471</f>
        <v>0.89981096408317585</v>
      </c>
      <c r="M45" s="232">
        <f>'VZOR 1'!M471</f>
        <v>0.53</v>
      </c>
      <c r="N45" s="232">
        <f>'VZOR 1'!N471</f>
        <v>0.53</v>
      </c>
      <c r="O45" s="232" t="str">
        <f>'VZOR 1'!O471</f>
        <v>package</v>
      </c>
      <c r="P45" s="232" t="str">
        <f>'VZOR 1'!P471</f>
        <v>part</v>
      </c>
      <c r="Q45" s="232">
        <f>'VZOR 1'!Q471</f>
        <v>0.48</v>
      </c>
      <c r="R45" s="232">
        <f>'VZOR 1'!R471</f>
        <v>0.5</v>
      </c>
      <c r="S45" s="237" t="s">
        <v>126</v>
      </c>
      <c r="T45" s="240">
        <f t="shared" si="0"/>
        <v>0.90575987606506569</v>
      </c>
      <c r="U45" s="239">
        <f t="shared" si="1"/>
        <v>5.2380405425598207E-2</v>
      </c>
      <c r="V45" s="107">
        <f t="shared" si="2"/>
        <v>1.49</v>
      </c>
      <c r="W45" s="107">
        <f t="shared" si="3"/>
        <v>1.49</v>
      </c>
      <c r="X45" s="123">
        <f t="shared" si="4"/>
        <v>0.96</v>
      </c>
      <c r="Y45" s="109"/>
      <c r="Z45" s="109"/>
      <c r="AA45" s="109"/>
    </row>
    <row r="46" spans="1:27" s="48" customFormat="1" ht="63.75" x14ac:dyDescent="0.2">
      <c r="A46" s="232">
        <f>'VZOR 1'!A472</f>
        <v>454</v>
      </c>
      <c r="B46" s="232" t="str">
        <f>'VZOR 1'!B472</f>
        <v>Female jacket 100% POLIESTER Куртка женская 100% полиэстер  размер: 46, обхват груди: 100 рост 175</v>
      </c>
      <c r="C46" s="232" t="str">
        <f>'VZOR 1'!C472</f>
        <v>___</v>
      </c>
      <c r="D46" s="232" t="str">
        <f>'VZOR 1'!D472</f>
        <v>MODA</v>
      </c>
      <c r="E46" s="232" t="str">
        <f>'VZOR 1'!E472</f>
        <v>MODA</v>
      </c>
      <c r="F46" s="232">
        <f>'VZOR 1'!F472</f>
        <v>6202930000</v>
      </c>
      <c r="G46" s="232" t="str">
        <f>'VZOR 1'!G472</f>
        <v>CHINA</v>
      </c>
      <c r="H46" s="232" t="str">
        <f>'VZOR 1'!H472</f>
        <v>pcs</v>
      </c>
      <c r="I46" s="232">
        <f>'VZOR 1'!I472</f>
        <v>1</v>
      </c>
      <c r="J46" s="232">
        <f>'VZOR 1'!J472</f>
        <v>5.29</v>
      </c>
      <c r="K46" s="232">
        <f>'VZOR 1'!K472</f>
        <v>5.29</v>
      </c>
      <c r="L46" s="232">
        <f>'VZOR 1'!L472</f>
        <v>0.89981096408317585</v>
      </c>
      <c r="M46" s="232">
        <f>'VZOR 1'!M472</f>
        <v>0.53</v>
      </c>
      <c r="N46" s="232">
        <f>'VZOR 1'!N472</f>
        <v>0.53</v>
      </c>
      <c r="O46" s="232" t="str">
        <f>'VZOR 1'!O472</f>
        <v>package</v>
      </c>
      <c r="P46" s="232" t="str">
        <f>'VZOR 1'!P472</f>
        <v>part</v>
      </c>
      <c r="Q46" s="232">
        <f>'VZOR 1'!Q472</f>
        <v>0.48</v>
      </c>
      <c r="R46" s="232">
        <f>'VZOR 1'!R472</f>
        <v>0.5</v>
      </c>
      <c r="S46" s="237" t="s">
        <v>127</v>
      </c>
      <c r="T46" s="106">
        <f>IF(0.1*K46&gt;2.25*$Z$1*Q46,0.1*K46,2.25*$Z$1*Q46)</f>
        <v>1.1645484120836558</v>
      </c>
      <c r="U46" s="239">
        <f t="shared" si="1"/>
        <v>5.2380405425598207E-2</v>
      </c>
      <c r="V46" s="107">
        <f t="shared" si="2"/>
        <v>1.75</v>
      </c>
      <c r="W46" s="107">
        <f t="shared" si="3"/>
        <v>1.75</v>
      </c>
      <c r="X46" s="123">
        <f t="shared" si="4"/>
        <v>1.22</v>
      </c>
      <c r="Y46" s="109"/>
      <c r="Z46" s="109"/>
      <c r="AA46" s="109"/>
    </row>
    <row r="47" spans="1:27" s="48" customFormat="1" ht="63.75" x14ac:dyDescent="0.2">
      <c r="A47" s="232">
        <f>'VZOR 1'!A473</f>
        <v>455</v>
      </c>
      <c r="B47" s="232" t="str">
        <f>'VZOR 1'!B473</f>
        <v>Female jacket 100% POLYESTER Куртка женская 100%полиэстер  размер: 46, обхват груди: 100 рост 175</v>
      </c>
      <c r="C47" s="232" t="str">
        <f>'VZOR 1'!C473</f>
        <v>___</v>
      </c>
      <c r="D47" s="232" t="str">
        <f>'VZOR 1'!D473</f>
        <v>MODA</v>
      </c>
      <c r="E47" s="232" t="str">
        <f>'VZOR 1'!E473</f>
        <v>MODA</v>
      </c>
      <c r="F47" s="232">
        <f>'VZOR 1'!F473</f>
        <v>6202930000</v>
      </c>
      <c r="G47" s="232" t="str">
        <f>'VZOR 1'!G473</f>
        <v>CHINA</v>
      </c>
      <c r="H47" s="232" t="str">
        <f>'VZOR 1'!H473</f>
        <v>pcs</v>
      </c>
      <c r="I47" s="232">
        <f>'VZOR 1'!I473</f>
        <v>1</v>
      </c>
      <c r="J47" s="232">
        <f>'VZOR 1'!J473</f>
        <v>6.2799999999999994</v>
      </c>
      <c r="K47" s="232">
        <f>'VZOR 1'!K473</f>
        <v>6.28</v>
      </c>
      <c r="L47" s="232">
        <f>'VZOR 1'!L473</f>
        <v>0.89968152866242035</v>
      </c>
      <c r="M47" s="232">
        <f>'VZOR 1'!M473</f>
        <v>0.63</v>
      </c>
      <c r="N47" s="232">
        <f>'VZOR 1'!N473</f>
        <v>0.63</v>
      </c>
      <c r="O47" s="232" t="str">
        <f>'VZOR 1'!O473</f>
        <v>package</v>
      </c>
      <c r="P47" s="232" t="str">
        <f>'VZOR 1'!P473</f>
        <v>part</v>
      </c>
      <c r="Q47" s="232">
        <f>'VZOR 1'!Q473</f>
        <v>0.56999999999999995</v>
      </c>
      <c r="R47" s="232">
        <f>'VZOR 1'!R473</f>
        <v>0.6</v>
      </c>
      <c r="S47" s="237" t="s">
        <v>127</v>
      </c>
      <c r="T47" s="106">
        <f>IF(0.1*K47&gt;2.25*$Z$1*Q47,0.1*K47,2.25*$Z$1*Q47)</f>
        <v>1.3829012393493414</v>
      </c>
      <c r="U47" s="239">
        <f t="shared" si="1"/>
        <v>6.2183165609216773E-2</v>
      </c>
      <c r="V47" s="107">
        <f t="shared" si="2"/>
        <v>2.08</v>
      </c>
      <c r="W47" s="107">
        <f t="shared" si="3"/>
        <v>2.08</v>
      </c>
      <c r="X47" s="123">
        <f t="shared" si="4"/>
        <v>1.4500000000000002</v>
      </c>
      <c r="Y47" s="109"/>
      <c r="Z47" s="109"/>
      <c r="AA47" s="109"/>
    </row>
    <row r="48" spans="1:27" s="48" customFormat="1" ht="63.75" x14ac:dyDescent="0.2">
      <c r="A48" s="232">
        <f>'VZOR 1'!A474</f>
        <v>456</v>
      </c>
      <c r="B48" s="232" t="str">
        <f>'VZOR 1'!B474</f>
        <v>Female jacket 40%COTTON                                  60% POLIURETAN 100%POLIESTER Куртка женская 40%хлопок                                  60% полиуретан 100%полиэстер  размер: 46-50, обхват груди: 92-100, рост 165-175</v>
      </c>
      <c r="C48" s="232" t="str">
        <f>'VZOR 1'!C474</f>
        <v>___</v>
      </c>
      <c r="D48" s="232" t="str">
        <f>'VZOR 1'!D474</f>
        <v>MODA</v>
      </c>
      <c r="E48" s="232" t="str">
        <f>'VZOR 1'!E474</f>
        <v>MODA</v>
      </c>
      <c r="F48" s="232">
        <f>'VZOR 1'!F474</f>
        <v>6202930000</v>
      </c>
      <c r="G48" s="232" t="str">
        <f>'VZOR 1'!G474</f>
        <v>CHINA</v>
      </c>
      <c r="H48" s="232" t="str">
        <f>'VZOR 1'!H474</f>
        <v>pcs</v>
      </c>
      <c r="I48" s="232">
        <f>'VZOR 1'!I474</f>
        <v>8</v>
      </c>
      <c r="J48" s="232">
        <f>'VZOR 1'!J474</f>
        <v>5.2299999999999995</v>
      </c>
      <c r="K48" s="232">
        <f>'VZOR 1'!K474</f>
        <v>41.84</v>
      </c>
      <c r="L48" s="232">
        <f>'VZOR 1'!L474</f>
        <v>0.9005736137667304</v>
      </c>
      <c r="M48" s="232">
        <f>'VZOR 1'!M474</f>
        <v>0.52</v>
      </c>
      <c r="N48" s="232">
        <f>'VZOR 1'!N474</f>
        <v>4.16</v>
      </c>
      <c r="O48" s="232" t="str">
        <f>'VZOR 1'!O474</f>
        <v>package</v>
      </c>
      <c r="P48" s="232" t="str">
        <f>'VZOR 1'!P474</f>
        <v>part</v>
      </c>
      <c r="Q48" s="232">
        <f>'VZOR 1'!Q474</f>
        <v>3.8</v>
      </c>
      <c r="R48" s="232">
        <f>'VZOR 1'!R474</f>
        <v>4</v>
      </c>
      <c r="S48" s="237" t="s">
        <v>128</v>
      </c>
      <c r="T48" s="240">
        <f>2.2*$Z$1*Q48</f>
        <v>9.0144673379808911</v>
      </c>
      <c r="U48" s="239">
        <f t="shared" si="1"/>
        <v>0.41429038998242518</v>
      </c>
      <c r="V48" s="107">
        <f t="shared" si="2"/>
        <v>1.7</v>
      </c>
      <c r="W48" s="107">
        <f t="shared" si="3"/>
        <v>13.6</v>
      </c>
      <c r="X48" s="123">
        <f t="shared" si="4"/>
        <v>1.18</v>
      </c>
      <c r="Y48" s="109"/>
      <c r="Z48" s="109"/>
      <c r="AA48" s="109"/>
    </row>
    <row r="49" spans="1:27" s="48" customFormat="1" ht="51" x14ac:dyDescent="0.2">
      <c r="A49" s="232">
        <f>'VZOR 1'!A475</f>
        <v>457</v>
      </c>
      <c r="B49" s="232" t="str">
        <f>'VZOR 1'!B475</f>
        <v>Female jacket 62% POIAMDE, 32% VISCOSE, 6% ELASTAN Куртка женская 62% полиамид  32% вискоза, 6% эластан  размер: 46-50, обхват груди: 92-100, рост 165-175</v>
      </c>
      <c r="C49" s="232" t="str">
        <f>'VZOR 1'!C475</f>
        <v>___</v>
      </c>
      <c r="D49" s="232" t="str">
        <f>'VZOR 1'!D475</f>
        <v>STREFA MODY</v>
      </c>
      <c r="E49" s="232" t="str">
        <f>'VZOR 1'!E475</f>
        <v>STREFA MODY</v>
      </c>
      <c r="F49" s="232">
        <f>'VZOR 1'!F475</f>
        <v>6202930000</v>
      </c>
      <c r="G49" s="232" t="str">
        <f>'VZOR 1'!G475</f>
        <v>POLAND</v>
      </c>
      <c r="H49" s="232" t="str">
        <f>'VZOR 1'!H475</f>
        <v>pcs</v>
      </c>
      <c r="I49" s="232">
        <f>'VZOR 1'!I475</f>
        <v>6</v>
      </c>
      <c r="J49" s="232">
        <f>'VZOR 1'!J475</f>
        <v>16.220000000000002</v>
      </c>
      <c r="K49" s="232">
        <f>'VZOR 1'!K475</f>
        <v>97.32</v>
      </c>
      <c r="L49" s="232">
        <f>'VZOR 1'!L475</f>
        <v>0.90012330456226886</v>
      </c>
      <c r="M49" s="232">
        <f>'VZOR 1'!M475</f>
        <v>1.62</v>
      </c>
      <c r="N49" s="232">
        <f>'VZOR 1'!N475</f>
        <v>9.7200000000000006</v>
      </c>
      <c r="O49" s="232" t="str">
        <f>'VZOR 1'!O475</f>
        <v>package</v>
      </c>
      <c r="P49" s="232" t="str">
        <f>'VZOR 1'!P475</f>
        <v>part</v>
      </c>
      <c r="Q49" s="232">
        <f>'VZOR 1'!Q475</f>
        <v>3.8</v>
      </c>
      <c r="R49" s="232">
        <f>'VZOR 1'!R475</f>
        <v>4</v>
      </c>
      <c r="S49" s="237" t="s">
        <v>128</v>
      </c>
      <c r="T49" s="240">
        <f t="shared" ref="T49:T73" si="5">2.2*$Z$1*Q49</f>
        <v>9.0144673379808911</v>
      </c>
      <c r="U49" s="239">
        <f t="shared" si="1"/>
        <v>0.9636410313835948</v>
      </c>
      <c r="V49" s="107">
        <f t="shared" si="2"/>
        <v>3.28</v>
      </c>
      <c r="W49" s="107">
        <f t="shared" si="3"/>
        <v>19.68</v>
      </c>
      <c r="X49" s="123">
        <f t="shared" si="4"/>
        <v>1.6599999999999997</v>
      </c>
      <c r="Y49" s="109"/>
      <c r="Z49" s="109"/>
      <c r="AA49" s="109"/>
    </row>
    <row r="50" spans="1:27" s="48" customFormat="1" ht="51" x14ac:dyDescent="0.2">
      <c r="A50" s="232">
        <f>'VZOR 1'!A476</f>
        <v>458</v>
      </c>
      <c r="B50" s="232" t="str">
        <f>'VZOR 1'!B476</f>
        <v>Female jacket 62% POLIAMIDE, 32% VISCOSE, 6% ELASTAN Куртка женская 62% полиамид, 32% вискоза, 6% эластан  размер: 46-50, обхват груди: 92-100, рост 165-175</v>
      </c>
      <c r="C50" s="232" t="str">
        <f>'VZOR 1'!C476</f>
        <v>___</v>
      </c>
      <c r="D50" s="232" t="str">
        <f>'VZOR 1'!D476</f>
        <v>STREFA MODY</v>
      </c>
      <c r="E50" s="232" t="str">
        <f>'VZOR 1'!E476</f>
        <v>STREFA MODY</v>
      </c>
      <c r="F50" s="232">
        <f>'VZOR 1'!F476</f>
        <v>6202930000</v>
      </c>
      <c r="G50" s="232" t="str">
        <f>'VZOR 1'!G476</f>
        <v>POLAND</v>
      </c>
      <c r="H50" s="232" t="str">
        <f>'VZOR 1'!H476</f>
        <v>pcs</v>
      </c>
      <c r="I50" s="232">
        <f>'VZOR 1'!I476</f>
        <v>9</v>
      </c>
      <c r="J50" s="232">
        <f>'VZOR 1'!J476</f>
        <v>20.55</v>
      </c>
      <c r="K50" s="232">
        <f>'VZOR 1'!K476</f>
        <v>184.95</v>
      </c>
      <c r="L50" s="232">
        <f>'VZOR 1'!L476</f>
        <v>0.89975669099756694</v>
      </c>
      <c r="M50" s="232">
        <f>'VZOR 1'!M476</f>
        <v>2.06</v>
      </c>
      <c r="N50" s="232">
        <f>'VZOR 1'!N476</f>
        <v>18.54</v>
      </c>
      <c r="O50" s="232" t="str">
        <f>'VZOR 1'!O476</f>
        <v>package</v>
      </c>
      <c r="P50" s="232" t="str">
        <f>'VZOR 1'!P476</f>
        <v>part</v>
      </c>
      <c r="Q50" s="232">
        <f>'VZOR 1'!Q476</f>
        <v>7.22</v>
      </c>
      <c r="R50" s="232">
        <f>'VZOR 1'!R476</f>
        <v>7.6</v>
      </c>
      <c r="S50" s="237" t="s">
        <v>128</v>
      </c>
      <c r="T50" s="240">
        <f t="shared" si="5"/>
        <v>17.127487942163693</v>
      </c>
      <c r="U50" s="239">
        <f t="shared" si="1"/>
        <v>1.831333834303287</v>
      </c>
      <c r="V50" s="107">
        <f t="shared" si="2"/>
        <v>4.17</v>
      </c>
      <c r="W50" s="107">
        <f t="shared" si="3"/>
        <v>37.53</v>
      </c>
      <c r="X50" s="123">
        <f t="shared" si="4"/>
        <v>2.11</v>
      </c>
      <c r="Y50" s="109"/>
      <c r="Z50" s="109"/>
      <c r="AA50" s="109"/>
    </row>
    <row r="51" spans="1:27" s="48" customFormat="1" ht="51" x14ac:dyDescent="0.2">
      <c r="A51" s="232">
        <f>'VZOR 1'!A477</f>
        <v>459</v>
      </c>
      <c r="B51" s="232" t="str">
        <f>'VZOR 1'!B477</f>
        <v>Female jacket 62% POLIAMIDE, 32% VISCOSE, 6% ELASTAN Куртка женская 62% полиамид, 32% вискоза, 6% эластан  размер: 46-50, обхват груди: 92-100, рост 165-175</v>
      </c>
      <c r="C51" s="232" t="str">
        <f>'VZOR 1'!C477</f>
        <v>___</v>
      </c>
      <c r="D51" s="232" t="str">
        <f>'VZOR 1'!D477</f>
        <v>STREFA MODY</v>
      </c>
      <c r="E51" s="232" t="str">
        <f>'VZOR 1'!E477</f>
        <v>STREFA MODY</v>
      </c>
      <c r="F51" s="232">
        <f>'VZOR 1'!F477</f>
        <v>6202930000</v>
      </c>
      <c r="G51" s="232" t="str">
        <f>'VZOR 1'!G477</f>
        <v>POLAND</v>
      </c>
      <c r="H51" s="232" t="str">
        <f>'VZOR 1'!H477</f>
        <v>pcs</v>
      </c>
      <c r="I51" s="232">
        <f>'VZOR 1'!I477</f>
        <v>22</v>
      </c>
      <c r="J51" s="232">
        <f>'VZOR 1'!J477</f>
        <v>11.06</v>
      </c>
      <c r="K51" s="232">
        <f>'VZOR 1'!K477</f>
        <v>243.32</v>
      </c>
      <c r="L51" s="232">
        <f>'VZOR 1'!L477</f>
        <v>0.89963833634719714</v>
      </c>
      <c r="M51" s="232">
        <f>'VZOR 1'!M477</f>
        <v>1.1100000000000001</v>
      </c>
      <c r="N51" s="232">
        <f>'VZOR 1'!N477</f>
        <v>24.42</v>
      </c>
      <c r="O51" s="232" t="str">
        <f>'VZOR 1'!O477</f>
        <v>package</v>
      </c>
      <c r="P51" s="232" t="str">
        <f>'VZOR 1'!P477</f>
        <v>part</v>
      </c>
      <c r="Q51" s="232">
        <f>'VZOR 1'!Q477</f>
        <v>9.5</v>
      </c>
      <c r="R51" s="232">
        <f>'VZOR 1'!R477</f>
        <v>10</v>
      </c>
      <c r="S51" s="237" t="s">
        <v>128</v>
      </c>
      <c r="T51" s="240">
        <f t="shared" si="5"/>
        <v>22.53616834495223</v>
      </c>
      <c r="U51" s="239">
        <f t="shared" si="1"/>
        <v>2.4093006140182522</v>
      </c>
      <c r="V51" s="107">
        <f t="shared" si="2"/>
        <v>2.2400000000000002</v>
      </c>
      <c r="W51" s="107">
        <f t="shared" si="3"/>
        <v>49.28</v>
      </c>
      <c r="X51" s="123">
        <f t="shared" si="4"/>
        <v>1.1300000000000001</v>
      </c>
      <c r="Y51" s="109"/>
      <c r="Z51" s="109"/>
      <c r="AA51" s="109"/>
    </row>
    <row r="52" spans="1:27" s="48" customFormat="1" ht="51" x14ac:dyDescent="0.2">
      <c r="A52" s="232">
        <f>'VZOR 1'!A478</f>
        <v>460</v>
      </c>
      <c r="B52" s="232" t="str">
        <f>'VZOR 1'!B478</f>
        <v>Female jacket 30%NYLON 70%PU Куртка женская 30%нейлон 70% полиуретан  размер: 46-50, обхват груди: 92-100, рост 165-175</v>
      </c>
      <c r="C52" s="232" t="str">
        <f>'VZOR 1'!C478</f>
        <v>___</v>
      </c>
      <c r="D52" s="232" t="str">
        <f>'VZOR 1'!D478</f>
        <v>NAIIF</v>
      </c>
      <c r="E52" s="232" t="str">
        <f>'VZOR 1'!E478</f>
        <v>NAIIF</v>
      </c>
      <c r="F52" s="232">
        <f>'VZOR 1'!F478</f>
        <v>6202930000</v>
      </c>
      <c r="G52" s="232" t="str">
        <f>'VZOR 1'!G478</f>
        <v>ITALY</v>
      </c>
      <c r="H52" s="232" t="str">
        <f>'VZOR 1'!H478</f>
        <v>pcs</v>
      </c>
      <c r="I52" s="232">
        <f>'VZOR 1'!I478</f>
        <v>4</v>
      </c>
      <c r="J52" s="232">
        <f>'VZOR 1'!J478</f>
        <v>16.16</v>
      </c>
      <c r="K52" s="232">
        <f>'VZOR 1'!K478</f>
        <v>64.64</v>
      </c>
      <c r="L52" s="232">
        <f>'VZOR 1'!L478</f>
        <v>0.89975247524752477</v>
      </c>
      <c r="M52" s="232">
        <f>'VZOR 1'!M478</f>
        <v>1.62</v>
      </c>
      <c r="N52" s="232">
        <f>'VZOR 1'!N478</f>
        <v>6.48</v>
      </c>
      <c r="O52" s="232" t="str">
        <f>'VZOR 1'!O478</f>
        <v>package</v>
      </c>
      <c r="P52" s="232" t="str">
        <f>'VZOR 1'!P478</f>
        <v>part</v>
      </c>
      <c r="Q52" s="232">
        <f>'VZOR 1'!Q478</f>
        <v>1.9</v>
      </c>
      <c r="R52" s="232">
        <f>'VZOR 1'!R478</f>
        <v>2</v>
      </c>
      <c r="S52" s="237" t="s">
        <v>128</v>
      </c>
      <c r="T52" s="240">
        <f t="shared" si="5"/>
        <v>4.5072336689904455</v>
      </c>
      <c r="U52" s="239">
        <f t="shared" si="1"/>
        <v>0.64005092754454973</v>
      </c>
      <c r="V52" s="107">
        <f t="shared" si="2"/>
        <v>2.91</v>
      </c>
      <c r="W52" s="107">
        <f t="shared" si="3"/>
        <v>11.64</v>
      </c>
      <c r="X52" s="123">
        <f t="shared" si="4"/>
        <v>1.29</v>
      </c>
      <c r="Y52" s="109"/>
      <c r="Z52" s="109"/>
      <c r="AA52" s="109"/>
    </row>
    <row r="53" spans="1:27" s="48" customFormat="1" ht="51" x14ac:dyDescent="0.2">
      <c r="A53" s="232">
        <f>'VZOR 1'!A479</f>
        <v>461</v>
      </c>
      <c r="B53" s="232" t="str">
        <f>'VZOR 1'!B479</f>
        <v>Female jacket 100% POLIAMIDE Куртка женская 100% полиамид  размер: 46-50, обхват груди: 92-100, рост 165-175</v>
      </c>
      <c r="C53" s="232" t="str">
        <f>'VZOR 1'!C479</f>
        <v>___</v>
      </c>
      <c r="D53" s="232" t="str">
        <f>'VZOR 1'!D479</f>
        <v>MODA</v>
      </c>
      <c r="E53" s="232" t="str">
        <f>'VZOR 1'!E479</f>
        <v>MODA</v>
      </c>
      <c r="F53" s="232">
        <f>'VZOR 1'!F479</f>
        <v>6202930000</v>
      </c>
      <c r="G53" s="232" t="str">
        <f>'VZOR 1'!G479</f>
        <v>CHINA</v>
      </c>
      <c r="H53" s="232" t="str">
        <f>'VZOR 1'!H479</f>
        <v>pcs</v>
      </c>
      <c r="I53" s="232">
        <f>'VZOR 1'!I479</f>
        <v>53</v>
      </c>
      <c r="J53" s="232">
        <f>'VZOR 1'!J479</f>
        <v>6.16</v>
      </c>
      <c r="K53" s="232">
        <f>'VZOR 1'!K479</f>
        <v>326.48</v>
      </c>
      <c r="L53" s="232">
        <f>'VZOR 1'!L479</f>
        <v>0.89935064935064934</v>
      </c>
      <c r="M53" s="232">
        <f>'VZOR 1'!M479</f>
        <v>0.62</v>
      </c>
      <c r="N53" s="232">
        <f>'VZOR 1'!N479</f>
        <v>32.86</v>
      </c>
      <c r="O53" s="232" t="str">
        <f>'VZOR 1'!O479</f>
        <v>package</v>
      </c>
      <c r="P53" s="232">
        <f>'VZOR 1'!P479</f>
        <v>2</v>
      </c>
      <c r="Q53" s="232">
        <f>'VZOR 1'!Q479</f>
        <v>29.64</v>
      </c>
      <c r="R53" s="232">
        <f>'VZOR 1'!R479</f>
        <v>31.2</v>
      </c>
      <c r="S53" s="237" t="s">
        <v>128</v>
      </c>
      <c r="T53" s="240">
        <f t="shared" si="5"/>
        <v>70.312845236250951</v>
      </c>
      <c r="U53" s="239">
        <f t="shared" si="1"/>
        <v>3.2327324694422122</v>
      </c>
      <c r="V53" s="107">
        <f t="shared" si="2"/>
        <v>2.0099999999999998</v>
      </c>
      <c r="W53" s="107">
        <f t="shared" si="3"/>
        <v>106.53</v>
      </c>
      <c r="X53" s="123">
        <f t="shared" si="4"/>
        <v>1.3899999999999997</v>
      </c>
      <c r="Y53" s="109"/>
      <c r="Z53" s="109"/>
      <c r="AA53" s="109"/>
    </row>
    <row r="54" spans="1:27" s="48" customFormat="1" ht="51" x14ac:dyDescent="0.2">
      <c r="A54" s="232">
        <f>'VZOR 1'!A480</f>
        <v>462</v>
      </c>
      <c r="B54" s="232" t="str">
        <f>'VZOR 1'!B480</f>
        <v>Suit female 96% COTTON, 4% ELASTAN Костюм женский 96% хлопок, 4% эластан  размер: 46-50, обхват груди: 92-100, рост 165-175</v>
      </c>
      <c r="C54" s="232" t="str">
        <f>'VZOR 1'!C480</f>
        <v>___</v>
      </c>
      <c r="D54" s="232" t="str">
        <f>'VZOR 1'!D480</f>
        <v>NAIIF</v>
      </c>
      <c r="E54" s="232" t="str">
        <f>'VZOR 1'!E480</f>
        <v>NAIIF</v>
      </c>
      <c r="F54" s="232">
        <f>'VZOR 1'!F480</f>
        <v>6204120000</v>
      </c>
      <c r="G54" s="232" t="str">
        <f>'VZOR 1'!G480</f>
        <v>POLAND</v>
      </c>
      <c r="H54" s="232" t="str">
        <f>'VZOR 1'!H480</f>
        <v>pcs</v>
      </c>
      <c r="I54" s="232">
        <f>'VZOR 1'!I480</f>
        <v>14</v>
      </c>
      <c r="J54" s="232">
        <f>'VZOR 1'!J480</f>
        <v>9.0399999999999991</v>
      </c>
      <c r="K54" s="232">
        <f>'VZOR 1'!K480</f>
        <v>126.56</v>
      </c>
      <c r="L54" s="232">
        <f>'VZOR 1'!L480</f>
        <v>0.90044247787610621</v>
      </c>
      <c r="M54" s="232">
        <f>'VZOR 1'!M480</f>
        <v>0.9</v>
      </c>
      <c r="N54" s="232">
        <f>'VZOR 1'!N480</f>
        <v>12.6</v>
      </c>
      <c r="O54" s="232" t="str">
        <f>'VZOR 1'!O480</f>
        <v>package</v>
      </c>
      <c r="P54" s="232" t="str">
        <f>'VZOR 1'!P480</f>
        <v>part</v>
      </c>
      <c r="Q54" s="232">
        <f>'VZOR 1'!Q480</f>
        <v>6.65</v>
      </c>
      <c r="R54" s="232">
        <f>'VZOR 1'!R480</f>
        <v>7</v>
      </c>
      <c r="S54" s="237" t="s">
        <v>128</v>
      </c>
      <c r="T54" s="240">
        <f t="shared" si="5"/>
        <v>15.775317841466562</v>
      </c>
      <c r="U54" s="239">
        <f t="shared" si="1"/>
        <v>1.2531690190290565</v>
      </c>
      <c r="V54" s="107">
        <f t="shared" si="2"/>
        <v>2.12</v>
      </c>
      <c r="W54" s="107">
        <f t="shared" si="3"/>
        <v>29.68</v>
      </c>
      <c r="X54" s="123">
        <f t="shared" si="4"/>
        <v>1.2200000000000002</v>
      </c>
      <c r="Y54" s="109"/>
      <c r="Z54" s="109"/>
      <c r="AA54" s="109"/>
    </row>
    <row r="55" spans="1:27" s="48" customFormat="1" ht="51" x14ac:dyDescent="0.2">
      <c r="A55" s="232">
        <f>'VZOR 1'!A481</f>
        <v>463</v>
      </c>
      <c r="B55" s="232" t="str">
        <f>'VZOR 1'!B481</f>
        <v>Suit female 95% POLIESTER, 5% ELASTAN Костюм женский 95% полиэстер, 5% эластан  размер: 46, обхват груди: 100 рост 175</v>
      </c>
      <c r="C55" s="232" t="str">
        <f>'VZOR 1'!C481</f>
        <v>___</v>
      </c>
      <c r="D55" s="232" t="str">
        <f>'VZOR 1'!D481</f>
        <v>ONARI</v>
      </c>
      <c r="E55" s="232" t="str">
        <f>'VZOR 1'!E481</f>
        <v>ONARI</v>
      </c>
      <c r="F55" s="232">
        <f>'VZOR 1'!F481</f>
        <v>6204130000</v>
      </c>
      <c r="G55" s="232" t="str">
        <f>'VZOR 1'!G481</f>
        <v>POLAND</v>
      </c>
      <c r="H55" s="232" t="str">
        <f>'VZOR 1'!H481</f>
        <v>pcs</v>
      </c>
      <c r="I55" s="232">
        <f>'VZOR 1'!I481</f>
        <v>1</v>
      </c>
      <c r="J55" s="232">
        <f>'VZOR 1'!J481</f>
        <v>12.49</v>
      </c>
      <c r="K55" s="232">
        <f>'VZOR 1'!K481</f>
        <v>12.49</v>
      </c>
      <c r="L55" s="232">
        <f>'VZOR 1'!L481</f>
        <v>0.89991993594875896</v>
      </c>
      <c r="M55" s="232">
        <f>'VZOR 1'!M481</f>
        <v>1.25</v>
      </c>
      <c r="N55" s="232">
        <f>'VZOR 1'!N481</f>
        <v>1.25</v>
      </c>
      <c r="O55" s="232" t="str">
        <f>'VZOR 1'!O481</f>
        <v>package</v>
      </c>
      <c r="P55" s="232" t="str">
        <f>'VZOR 1'!P481</f>
        <v>part</v>
      </c>
      <c r="Q55" s="232">
        <f>'VZOR 1'!Q481</f>
        <v>0.48</v>
      </c>
      <c r="R55" s="232">
        <f>'VZOR 1'!R481</f>
        <v>0.5</v>
      </c>
      <c r="S55" s="237" t="s">
        <v>128</v>
      </c>
      <c r="T55" s="240">
        <f t="shared" si="5"/>
        <v>1.1386695584817967</v>
      </c>
      <c r="U55" s="239">
        <f t="shared" si="1"/>
        <v>0.12367320676100597</v>
      </c>
      <c r="V55" s="107">
        <f t="shared" si="2"/>
        <v>2.5099999999999998</v>
      </c>
      <c r="W55" s="107">
        <f t="shared" si="3"/>
        <v>2.5099999999999998</v>
      </c>
      <c r="X55" s="123">
        <f t="shared" si="4"/>
        <v>1.2599999999999998</v>
      </c>
      <c r="Y55" s="109"/>
      <c r="Z55" s="109"/>
      <c r="AA55" s="109"/>
    </row>
    <row r="56" spans="1:27" s="48" customFormat="1" ht="51" x14ac:dyDescent="0.2">
      <c r="A56" s="232">
        <f>'VZOR 1'!A482</f>
        <v>464</v>
      </c>
      <c r="B56" s="232" t="str">
        <f>'VZOR 1'!B482</f>
        <v>Suit female 48% POLYESTER, 2% ELASTAN, 50% VISCOSE Костюм женский 48%полиэстер, 2% эластан, 50% вискоза  размер: 46-50, обхват груди: 92-100, рост 165-175</v>
      </c>
      <c r="C56" s="232" t="str">
        <f>'VZOR 1'!C482</f>
        <v>___</v>
      </c>
      <c r="D56" s="232" t="str">
        <f>'VZOR 1'!D482</f>
        <v>COCOMORE</v>
      </c>
      <c r="E56" s="232" t="str">
        <f>'VZOR 1'!E482</f>
        <v>COCOMORE</v>
      </c>
      <c r="F56" s="232">
        <f>'VZOR 1'!F482</f>
        <v>6204191000</v>
      </c>
      <c r="G56" s="232" t="str">
        <f>'VZOR 1'!G482</f>
        <v>POLAND</v>
      </c>
      <c r="H56" s="232" t="str">
        <f>'VZOR 1'!H482</f>
        <v>pcs</v>
      </c>
      <c r="I56" s="232">
        <f>'VZOR 1'!I482</f>
        <v>10</v>
      </c>
      <c r="J56" s="232">
        <f>'VZOR 1'!J482</f>
        <v>8.67</v>
      </c>
      <c r="K56" s="232">
        <f>'VZOR 1'!K482</f>
        <v>86.7</v>
      </c>
      <c r="L56" s="232">
        <f>'VZOR 1'!L482</f>
        <v>0.89965397923875434</v>
      </c>
      <c r="M56" s="232">
        <f>'VZOR 1'!M482</f>
        <v>0.87</v>
      </c>
      <c r="N56" s="232">
        <f>'VZOR 1'!N482</f>
        <v>8.6999999999999993</v>
      </c>
      <c r="O56" s="232" t="str">
        <f>'VZOR 1'!O482</f>
        <v>package</v>
      </c>
      <c r="P56" s="232" t="str">
        <f>'VZOR 1'!P482</f>
        <v>part</v>
      </c>
      <c r="Q56" s="232">
        <f>'VZOR 1'!Q482</f>
        <v>3.3299999999999996</v>
      </c>
      <c r="R56" s="232">
        <f>'VZOR 1'!R482</f>
        <v>3.5</v>
      </c>
      <c r="S56" s="237" t="s">
        <v>128</v>
      </c>
      <c r="T56" s="240">
        <f t="shared" si="5"/>
        <v>7.8995200619674648</v>
      </c>
      <c r="U56" s="239">
        <f t="shared" si="1"/>
        <v>0.85848414941386852</v>
      </c>
      <c r="V56" s="107">
        <f t="shared" si="2"/>
        <v>1.75</v>
      </c>
      <c r="W56" s="107">
        <f t="shared" si="3"/>
        <v>17.5</v>
      </c>
      <c r="X56" s="123">
        <f t="shared" si="4"/>
        <v>0.88</v>
      </c>
      <c r="Y56" s="109"/>
      <c r="Z56" s="109"/>
      <c r="AA56" s="109"/>
    </row>
    <row r="57" spans="1:27" s="48" customFormat="1" ht="51" x14ac:dyDescent="0.2">
      <c r="A57" s="232">
        <f>'VZOR 1'!A483</f>
        <v>465</v>
      </c>
      <c r="B57" s="232" t="str">
        <f>'VZOR 1'!B483</f>
        <v>Suit female 48% POLYESTER, 2% ELASTAN, 50% VISCOSE Костюм женский 48%полиэстер, 2% эластан, 50% вискоза  размер: 46-50, обхват груди: 92-100, рост 165-175</v>
      </c>
      <c r="C57" s="232" t="str">
        <f>'VZOR 1'!C483</f>
        <v>___</v>
      </c>
      <c r="D57" s="232" t="str">
        <f>'VZOR 1'!D483</f>
        <v>COCOMORE</v>
      </c>
      <c r="E57" s="232" t="str">
        <f>'VZOR 1'!E483</f>
        <v>COCOMORE</v>
      </c>
      <c r="F57" s="232">
        <f>'VZOR 1'!F483</f>
        <v>6204191000</v>
      </c>
      <c r="G57" s="232" t="str">
        <f>'VZOR 1'!G483</f>
        <v>POLAND</v>
      </c>
      <c r="H57" s="232" t="str">
        <f>'VZOR 1'!H483</f>
        <v>pcs</v>
      </c>
      <c r="I57" s="232">
        <f>'VZOR 1'!I483</f>
        <v>10</v>
      </c>
      <c r="J57" s="232">
        <f>'VZOR 1'!J483</f>
        <v>7.42</v>
      </c>
      <c r="K57" s="232">
        <f>'VZOR 1'!K483</f>
        <v>74.2</v>
      </c>
      <c r="L57" s="232">
        <f>'VZOR 1'!L483</f>
        <v>0.90026954177897578</v>
      </c>
      <c r="M57" s="232">
        <f>'VZOR 1'!M483</f>
        <v>0.74</v>
      </c>
      <c r="N57" s="232">
        <f>'VZOR 1'!N483</f>
        <v>7.4</v>
      </c>
      <c r="O57" s="232" t="str">
        <f>'VZOR 1'!O483</f>
        <v>package</v>
      </c>
      <c r="P57" s="232" t="str">
        <f>'VZOR 1'!P483</f>
        <v>part</v>
      </c>
      <c r="Q57" s="232">
        <f>'VZOR 1'!Q483</f>
        <v>2.85</v>
      </c>
      <c r="R57" s="232">
        <f>'VZOR 1'!R483</f>
        <v>3</v>
      </c>
      <c r="S57" s="237" t="s">
        <v>128</v>
      </c>
      <c r="T57" s="240">
        <f t="shared" si="5"/>
        <v>6.7608505034856687</v>
      </c>
      <c r="U57" s="239">
        <f t="shared" si="1"/>
        <v>0.73471192487323</v>
      </c>
      <c r="V57" s="107">
        <f t="shared" si="2"/>
        <v>1.49</v>
      </c>
      <c r="W57" s="107">
        <f t="shared" si="3"/>
        <v>14.9</v>
      </c>
      <c r="X57" s="123">
        <f t="shared" si="4"/>
        <v>0.75</v>
      </c>
      <c r="Y57" s="109"/>
      <c r="Z57" s="109"/>
      <c r="AA57" s="109"/>
    </row>
    <row r="58" spans="1:27" s="48" customFormat="1" ht="51" x14ac:dyDescent="0.2">
      <c r="A58" s="232">
        <f>'VZOR 1'!A484</f>
        <v>466</v>
      </c>
      <c r="B58" s="232" t="str">
        <f>'VZOR 1'!B484</f>
        <v>Suit female 45% COTTON, 10% ELASTAN, 45% VISCOSE Костюм женский 45% хлопок, 10% эластан, 45% вискоза  размер: 46-50, обхват груди: 92-100, рост 165-175</v>
      </c>
      <c r="C58" s="232" t="str">
        <f>'VZOR 1'!C484</f>
        <v>___</v>
      </c>
      <c r="D58" s="232" t="str">
        <f>'VZOR 1'!D484</f>
        <v>PAPARAZZI</v>
      </c>
      <c r="E58" s="232" t="str">
        <f>'VZOR 1'!E484</f>
        <v>PAPARAZZI</v>
      </c>
      <c r="F58" s="232">
        <f>'VZOR 1'!F484</f>
        <v>6204191000</v>
      </c>
      <c r="G58" s="232" t="str">
        <f>'VZOR 1'!G484</f>
        <v>POLAND</v>
      </c>
      <c r="H58" s="232" t="str">
        <f>'VZOR 1'!H484</f>
        <v>pcs</v>
      </c>
      <c r="I58" s="232">
        <f>'VZOR 1'!I484</f>
        <v>4</v>
      </c>
      <c r="J58" s="232">
        <f>'VZOR 1'!J484</f>
        <v>12.36</v>
      </c>
      <c r="K58" s="232">
        <f>'VZOR 1'!K484</f>
        <v>49.44</v>
      </c>
      <c r="L58" s="232">
        <f>'VZOR 1'!L484</f>
        <v>0.89967637540453071</v>
      </c>
      <c r="M58" s="232">
        <f>'VZOR 1'!M484</f>
        <v>1.24</v>
      </c>
      <c r="N58" s="232">
        <f>'VZOR 1'!N484</f>
        <v>4.96</v>
      </c>
      <c r="O58" s="232" t="str">
        <f>'VZOR 1'!O484</f>
        <v>package</v>
      </c>
      <c r="P58" s="232" t="str">
        <f>'VZOR 1'!P484</f>
        <v>part</v>
      </c>
      <c r="Q58" s="232">
        <f>'VZOR 1'!Q484</f>
        <v>1.9</v>
      </c>
      <c r="R58" s="232">
        <f>'VZOR 1'!R484</f>
        <v>2</v>
      </c>
      <c r="S58" s="237" t="s">
        <v>128</v>
      </c>
      <c r="T58" s="240">
        <f t="shared" si="5"/>
        <v>4.5072336689904455</v>
      </c>
      <c r="U58" s="239">
        <f t="shared" si="1"/>
        <v>0.48954390250313334</v>
      </c>
      <c r="V58" s="107">
        <f t="shared" si="2"/>
        <v>2.4900000000000002</v>
      </c>
      <c r="W58" s="107">
        <f t="shared" si="3"/>
        <v>9.9600000000000009</v>
      </c>
      <c r="X58" s="123">
        <f t="shared" si="4"/>
        <v>1.2500000000000002</v>
      </c>
      <c r="Y58" s="109"/>
      <c r="Z58" s="109"/>
      <c r="AA58" s="109"/>
    </row>
    <row r="59" spans="1:27" s="48" customFormat="1" ht="51" x14ac:dyDescent="0.2">
      <c r="A59" s="232">
        <f>'VZOR 1'!A485</f>
        <v>467</v>
      </c>
      <c r="B59" s="232" t="str">
        <f>'VZOR 1'!B485</f>
        <v>Suit female 35% POLYESTER, 5% ELASTAN, 60% VISCOSE Костюм женский 35%полиэстер, 5% эластан, 60% вискоза  размер: 46-50, обхват груди: 92-100, рост 165-175</v>
      </c>
      <c r="C59" s="232" t="str">
        <f>'VZOR 1'!C485</f>
        <v>___</v>
      </c>
      <c r="D59" s="232" t="str">
        <f>'VZOR 1'!D485</f>
        <v>BLUE SHADOW</v>
      </c>
      <c r="E59" s="232" t="str">
        <f>'VZOR 1'!E485</f>
        <v>BLUE SHADOW</v>
      </c>
      <c r="F59" s="232">
        <f>'VZOR 1'!F485</f>
        <v>6204191000</v>
      </c>
      <c r="G59" s="232" t="str">
        <f>'VZOR 1'!G485</f>
        <v>ITALY</v>
      </c>
      <c r="H59" s="232" t="str">
        <f>'VZOR 1'!H485</f>
        <v>pcs</v>
      </c>
      <c r="I59" s="232">
        <f>'VZOR 1'!I485</f>
        <v>7</v>
      </c>
      <c r="J59" s="232">
        <f>'VZOR 1'!J485</f>
        <v>13.86</v>
      </c>
      <c r="K59" s="232">
        <f>'VZOR 1'!K485</f>
        <v>97.02</v>
      </c>
      <c r="L59" s="232">
        <f>'VZOR 1'!L485</f>
        <v>0.89971139971139968</v>
      </c>
      <c r="M59" s="232">
        <f>'VZOR 1'!M485</f>
        <v>1.39</v>
      </c>
      <c r="N59" s="232">
        <f>'VZOR 1'!N485</f>
        <v>9.73</v>
      </c>
      <c r="O59" s="232" t="str">
        <f>'VZOR 1'!O485</f>
        <v>package</v>
      </c>
      <c r="P59" s="232" t="str">
        <f>'VZOR 1'!P485</f>
        <v>part</v>
      </c>
      <c r="Q59" s="232">
        <f>'VZOR 1'!Q485</f>
        <v>2.85</v>
      </c>
      <c r="R59" s="232">
        <f>'VZOR 1'!R485</f>
        <v>3</v>
      </c>
      <c r="S59" s="237" t="s">
        <v>128</v>
      </c>
      <c r="T59" s="240">
        <f t="shared" si="5"/>
        <v>6.7608505034856687</v>
      </c>
      <c r="U59" s="239">
        <f t="shared" si="1"/>
        <v>0.96067049799461968</v>
      </c>
      <c r="V59" s="107">
        <f t="shared" si="2"/>
        <v>2.4900000000000002</v>
      </c>
      <c r="W59" s="107">
        <f t="shared" si="3"/>
        <v>17.43</v>
      </c>
      <c r="X59" s="123">
        <f t="shared" si="4"/>
        <v>1.1000000000000003</v>
      </c>
      <c r="Y59" s="109"/>
      <c r="Z59" s="109"/>
      <c r="AA59" s="109"/>
    </row>
    <row r="60" spans="1:27" s="48" customFormat="1" ht="51" x14ac:dyDescent="0.2">
      <c r="A60" s="232">
        <f>'VZOR 1'!A486</f>
        <v>468</v>
      </c>
      <c r="B60" s="232" t="str">
        <f>'VZOR 1'!B486</f>
        <v>Suit female 100% COTTON Костюм женский 100% хлопок  размер: 46-50, обхват груди: 92-100, рост 165-175</v>
      </c>
      <c r="C60" s="232" t="str">
        <f>'VZOR 1'!C486</f>
        <v>___</v>
      </c>
      <c r="D60" s="232" t="str">
        <f>'VZOR 1'!D486</f>
        <v>BROTEX</v>
      </c>
      <c r="E60" s="232" t="str">
        <f>'VZOR 1'!E486</f>
        <v>BROTEX</v>
      </c>
      <c r="F60" s="232">
        <f>'VZOR 1'!F486</f>
        <v>6204228000</v>
      </c>
      <c r="G60" s="232" t="str">
        <f>'VZOR 1'!G486</f>
        <v>TURKEY</v>
      </c>
      <c r="H60" s="232" t="str">
        <f>'VZOR 1'!H486</f>
        <v>pcs</v>
      </c>
      <c r="I60" s="232">
        <f>'VZOR 1'!I486</f>
        <v>11</v>
      </c>
      <c r="J60" s="232">
        <f>'VZOR 1'!J486</f>
        <v>9.86</v>
      </c>
      <c r="K60" s="232">
        <f>'VZOR 1'!K486</f>
        <v>108.46</v>
      </c>
      <c r="L60" s="232">
        <f>'VZOR 1'!L486</f>
        <v>0.89959432048681542</v>
      </c>
      <c r="M60" s="232">
        <f>'VZOR 1'!M486</f>
        <v>0.99</v>
      </c>
      <c r="N60" s="232">
        <f>'VZOR 1'!N486</f>
        <v>10.89</v>
      </c>
      <c r="O60" s="232" t="str">
        <f>'VZOR 1'!O486</f>
        <v>package</v>
      </c>
      <c r="P60" s="232" t="str">
        <f>'VZOR 1'!P486</f>
        <v>part</v>
      </c>
      <c r="Q60" s="232">
        <f>'VZOR 1'!Q486</f>
        <v>5.7</v>
      </c>
      <c r="R60" s="232">
        <f>'VZOR 1'!R486</f>
        <v>6</v>
      </c>
      <c r="S60" s="237" t="s">
        <v>128</v>
      </c>
      <c r="T60" s="240">
        <f t="shared" si="5"/>
        <v>13.521701006971337</v>
      </c>
      <c r="U60" s="239">
        <f t="shared" si="1"/>
        <v>1.0739468378942119</v>
      </c>
      <c r="V60" s="107">
        <f t="shared" si="2"/>
        <v>2.3199999999999998</v>
      </c>
      <c r="W60" s="107">
        <f t="shared" si="3"/>
        <v>25.52</v>
      </c>
      <c r="X60" s="123">
        <f t="shared" si="4"/>
        <v>1.3299999999999998</v>
      </c>
      <c r="Y60" s="109"/>
      <c r="Z60" s="109"/>
      <c r="AA60" s="109"/>
    </row>
    <row r="61" spans="1:27" s="48" customFormat="1" ht="51" x14ac:dyDescent="0.2">
      <c r="A61" s="232">
        <f>'VZOR 1'!A487</f>
        <v>469</v>
      </c>
      <c r="B61" s="232" t="str">
        <f>'VZOR 1'!B487</f>
        <v>Dress 95%COTTON,5%ELASTAN Платье 95%хлопок,5%эластан  размер: 46-50, обхват груди: 92-100, рост 165-175</v>
      </c>
      <c r="C61" s="232" t="str">
        <f>'VZOR 1'!C487</f>
        <v>___</v>
      </c>
      <c r="D61" s="232" t="str">
        <f>'VZOR 1'!D487</f>
        <v>L&amp;Y</v>
      </c>
      <c r="E61" s="232" t="str">
        <f>'VZOR 1'!E487</f>
        <v>NUOVA MODA ITAKIA</v>
      </c>
      <c r="F61" s="232">
        <f>'VZOR 1'!F487</f>
        <v>6204228000</v>
      </c>
      <c r="G61" s="232" t="str">
        <f>'VZOR 1'!G487</f>
        <v>ITALY</v>
      </c>
      <c r="H61" s="232" t="str">
        <f>'VZOR 1'!H487</f>
        <v>pcs</v>
      </c>
      <c r="I61" s="232">
        <f>'VZOR 1'!I487</f>
        <v>11</v>
      </c>
      <c r="J61" s="232">
        <f>'VZOR 1'!J487</f>
        <v>6.2299999999999995</v>
      </c>
      <c r="K61" s="232">
        <f>'VZOR 1'!K487</f>
        <v>68.53</v>
      </c>
      <c r="L61" s="232">
        <f>'VZOR 1'!L487</f>
        <v>0.9004815409309791</v>
      </c>
      <c r="M61" s="232">
        <f>'VZOR 1'!M487</f>
        <v>0.62</v>
      </c>
      <c r="N61" s="232">
        <f>'VZOR 1'!N487</f>
        <v>6.82</v>
      </c>
      <c r="O61" s="232" t="str">
        <f>'VZOR 1'!O487</f>
        <v>package</v>
      </c>
      <c r="P61" s="232" t="str">
        <f>'VZOR 1'!P487</f>
        <v>part</v>
      </c>
      <c r="Q61" s="232">
        <f>'VZOR 1'!Q487</f>
        <v>2.85</v>
      </c>
      <c r="R61" s="232">
        <f>'VZOR 1'!R487</f>
        <v>3</v>
      </c>
      <c r="S61" s="237" t="s">
        <v>128</v>
      </c>
      <c r="T61" s="240">
        <f t="shared" si="5"/>
        <v>6.7608505034856687</v>
      </c>
      <c r="U61" s="239">
        <f t="shared" si="1"/>
        <v>0.67856884382159643</v>
      </c>
      <c r="V61" s="107">
        <f t="shared" si="2"/>
        <v>1.3</v>
      </c>
      <c r="W61" s="107">
        <f t="shared" si="3"/>
        <v>14.3</v>
      </c>
      <c r="X61" s="123">
        <f t="shared" si="4"/>
        <v>0.68</v>
      </c>
      <c r="Y61" s="109"/>
      <c r="Z61" s="109"/>
      <c r="AA61" s="109"/>
    </row>
    <row r="62" spans="1:27" s="48" customFormat="1" ht="51" x14ac:dyDescent="0.2">
      <c r="A62" s="232">
        <f>'VZOR 1'!A488</f>
        <v>470</v>
      </c>
      <c r="B62" s="232" t="str">
        <f>'VZOR 1'!B488</f>
        <v>Female jacket 100% COTTON Жакет женский 100% хлопок  размер: 46, обхват груди: 100 рост 175</v>
      </c>
      <c r="C62" s="232" t="str">
        <f>'VZOR 1'!C488</f>
        <v>___</v>
      </c>
      <c r="D62" s="232" t="str">
        <f>'VZOR 1'!D488</f>
        <v>M&amp;V</v>
      </c>
      <c r="E62" s="232" t="str">
        <f>'VZOR 1'!E488</f>
        <v>NUOVA MODA ITALIA</v>
      </c>
      <c r="F62" s="232">
        <f>'VZOR 1'!F488</f>
        <v>6204329000</v>
      </c>
      <c r="G62" s="232" t="str">
        <f>'VZOR 1'!G488</f>
        <v>ITALY</v>
      </c>
      <c r="H62" s="232" t="str">
        <f>'VZOR 1'!H488</f>
        <v>pcs</v>
      </c>
      <c r="I62" s="232">
        <f>'VZOR 1'!I488</f>
        <v>1</v>
      </c>
      <c r="J62" s="232">
        <f>'VZOR 1'!J488</f>
        <v>11.53</v>
      </c>
      <c r="K62" s="232">
        <f>'VZOR 1'!K488</f>
        <v>11.53</v>
      </c>
      <c r="L62" s="232">
        <f>'VZOR 1'!L488</f>
        <v>0.90026019080659148</v>
      </c>
      <c r="M62" s="232">
        <f>'VZOR 1'!M488</f>
        <v>1.1499999999999999</v>
      </c>
      <c r="N62" s="232">
        <f>'VZOR 1'!N488</f>
        <v>1.1499999999999999</v>
      </c>
      <c r="O62" s="232" t="str">
        <f>'VZOR 1'!O488</f>
        <v>package</v>
      </c>
      <c r="P62" s="232" t="str">
        <f>'VZOR 1'!P488</f>
        <v>part</v>
      </c>
      <c r="Q62" s="232">
        <f>'VZOR 1'!Q488</f>
        <v>0.48</v>
      </c>
      <c r="R62" s="232">
        <f>'VZOR 1'!R488</f>
        <v>0.5</v>
      </c>
      <c r="S62" s="237" t="s">
        <v>128</v>
      </c>
      <c r="T62" s="240">
        <f t="shared" si="5"/>
        <v>1.1386695584817967</v>
      </c>
      <c r="U62" s="239">
        <f t="shared" si="1"/>
        <v>0.11416749991628493</v>
      </c>
      <c r="V62" s="107">
        <f t="shared" si="2"/>
        <v>2.4</v>
      </c>
      <c r="W62" s="107">
        <f t="shared" si="3"/>
        <v>2.4</v>
      </c>
      <c r="X62" s="123">
        <f t="shared" si="4"/>
        <v>1.25</v>
      </c>
      <c r="Y62" s="109"/>
      <c r="Z62" s="109"/>
      <c r="AA62" s="109"/>
    </row>
    <row r="63" spans="1:27" s="48" customFormat="1" ht="51" x14ac:dyDescent="0.2">
      <c r="A63" s="232">
        <f>'VZOR 1'!A489</f>
        <v>471</v>
      </c>
      <c r="B63" s="232" t="str">
        <f>'VZOR 1'!B489</f>
        <v>Female jacket 95% COTTON, 5% ELASTAN Жакет женский 95% хлопок, 5% эластан  размер: 46-50, обхват груди: 92-100, рост 165-175</v>
      </c>
      <c r="C63" s="232" t="str">
        <f>'VZOR 1'!C489</f>
        <v>___</v>
      </c>
      <c r="D63" s="232" t="str">
        <f>'VZOR 1'!D489</f>
        <v>M&amp;V</v>
      </c>
      <c r="E63" s="232" t="str">
        <f>'VZOR 1'!E489</f>
        <v>NUOVA MODA ITALIA</v>
      </c>
      <c r="F63" s="232">
        <f>'VZOR 1'!F489</f>
        <v>6204329000</v>
      </c>
      <c r="G63" s="232" t="str">
        <f>'VZOR 1'!G489</f>
        <v>ITALY</v>
      </c>
      <c r="H63" s="232" t="str">
        <f>'VZOR 1'!H489</f>
        <v>pcs</v>
      </c>
      <c r="I63" s="232">
        <f>'VZOR 1'!I489</f>
        <v>4</v>
      </c>
      <c r="J63" s="232">
        <f>'VZOR 1'!J489</f>
        <v>5.71</v>
      </c>
      <c r="K63" s="232">
        <f>'VZOR 1'!K489</f>
        <v>22.84</v>
      </c>
      <c r="L63" s="232">
        <f>'VZOR 1'!L489</f>
        <v>0.90017513134851135</v>
      </c>
      <c r="M63" s="232">
        <f>'VZOR 1'!M489</f>
        <v>0.56999999999999995</v>
      </c>
      <c r="N63" s="232">
        <f>'VZOR 1'!N489</f>
        <v>2.2799999999999998</v>
      </c>
      <c r="O63" s="232" t="str">
        <f>'VZOR 1'!O489</f>
        <v>package</v>
      </c>
      <c r="P63" s="232" t="str">
        <f>'VZOR 1'!P489</f>
        <v>part</v>
      </c>
      <c r="Q63" s="232">
        <f>'VZOR 1'!Q489</f>
        <v>0.95</v>
      </c>
      <c r="R63" s="232">
        <f>'VZOR 1'!R489</f>
        <v>1</v>
      </c>
      <c r="S63" s="237" t="s">
        <v>128</v>
      </c>
      <c r="T63" s="240">
        <f t="shared" si="5"/>
        <v>2.2536168344952228</v>
      </c>
      <c r="U63" s="239">
        <f t="shared" si="1"/>
        <v>0.22615660868065462</v>
      </c>
      <c r="V63" s="107">
        <f t="shared" si="2"/>
        <v>1.19</v>
      </c>
      <c r="W63" s="107">
        <f t="shared" si="3"/>
        <v>4.76</v>
      </c>
      <c r="X63" s="123">
        <f t="shared" si="4"/>
        <v>0.62</v>
      </c>
      <c r="Y63" s="109"/>
      <c r="Z63" s="109"/>
      <c r="AA63" s="109"/>
    </row>
    <row r="64" spans="1:27" s="48" customFormat="1" ht="51" x14ac:dyDescent="0.2">
      <c r="A64" s="232">
        <f>'VZOR 1'!A490</f>
        <v>472</v>
      </c>
      <c r="B64" s="232" t="str">
        <f>'VZOR 1'!B490</f>
        <v>Female jacket 70% COTTON, 30% POLYESTER Жакет женский 70% хлопок, 30%полиэстер  размер: 46-50, обхват груди: 92-100, рост 165-175</v>
      </c>
      <c r="C64" s="232" t="str">
        <f>'VZOR 1'!C490</f>
        <v>___</v>
      </c>
      <c r="D64" s="232" t="str">
        <f>'VZOR 1'!D490</f>
        <v>M&amp;V</v>
      </c>
      <c r="E64" s="232" t="str">
        <f>'VZOR 1'!E490</f>
        <v>NUOVA MODA ITALIA</v>
      </c>
      <c r="F64" s="232">
        <f>'VZOR 1'!F490</f>
        <v>6204329000</v>
      </c>
      <c r="G64" s="232" t="str">
        <f>'VZOR 1'!G490</f>
        <v>ITALY</v>
      </c>
      <c r="H64" s="232" t="str">
        <f>'VZOR 1'!H490</f>
        <v>pcs</v>
      </c>
      <c r="I64" s="232">
        <f>'VZOR 1'!I490</f>
        <v>6</v>
      </c>
      <c r="J64" s="232">
        <f>'VZOR 1'!J490</f>
        <v>15.22</v>
      </c>
      <c r="K64" s="232">
        <f>'VZOR 1'!K490</f>
        <v>91.32</v>
      </c>
      <c r="L64" s="232">
        <f>'VZOR 1'!L490</f>
        <v>0.90013140604467812</v>
      </c>
      <c r="M64" s="232">
        <f>'VZOR 1'!M490</f>
        <v>1.52</v>
      </c>
      <c r="N64" s="232">
        <f>'VZOR 1'!N490</f>
        <v>9.1199999999999992</v>
      </c>
      <c r="O64" s="232" t="str">
        <f>'VZOR 1'!O490</f>
        <v>package</v>
      </c>
      <c r="P64" s="232" t="str">
        <f>'VZOR 1'!P490</f>
        <v>part</v>
      </c>
      <c r="Q64" s="232">
        <f>'VZOR 1'!Q490</f>
        <v>3.8</v>
      </c>
      <c r="R64" s="232">
        <f>'VZOR 1'!R490</f>
        <v>4</v>
      </c>
      <c r="S64" s="237" t="s">
        <v>128</v>
      </c>
      <c r="T64" s="240">
        <f t="shared" si="5"/>
        <v>9.0144673379808911</v>
      </c>
      <c r="U64" s="239">
        <f t="shared" si="1"/>
        <v>0.90423036360408837</v>
      </c>
      <c r="V64" s="107">
        <f t="shared" si="2"/>
        <v>3.17</v>
      </c>
      <c r="W64" s="107">
        <f t="shared" si="3"/>
        <v>19.02</v>
      </c>
      <c r="X64" s="123">
        <f t="shared" si="4"/>
        <v>1.65</v>
      </c>
      <c r="Y64" s="109"/>
      <c r="Z64" s="109"/>
      <c r="AA64" s="109"/>
    </row>
    <row r="65" spans="1:27" s="48" customFormat="1" ht="51" x14ac:dyDescent="0.2">
      <c r="A65" s="232">
        <f>'VZOR 1'!A491</f>
        <v>473</v>
      </c>
      <c r="B65" s="232" t="str">
        <f>'VZOR 1'!B491</f>
        <v>Female jacket 70% COTTON, 30% POLYESTER Жакет женский 70% хлопок, 30%полиэстер  размер: 46-50, обхват груди: 92-100, рост 165-175</v>
      </c>
      <c r="C65" s="232" t="str">
        <f>'VZOR 1'!C491</f>
        <v>___</v>
      </c>
      <c r="D65" s="232" t="str">
        <f>'VZOR 1'!D491</f>
        <v>MANILLA</v>
      </c>
      <c r="E65" s="232" t="str">
        <f>'VZOR 1'!E491</f>
        <v>MANILLA</v>
      </c>
      <c r="F65" s="232">
        <f>'VZOR 1'!F491</f>
        <v>6204329000</v>
      </c>
      <c r="G65" s="232" t="str">
        <f>'VZOR 1'!G491</f>
        <v>POLAND</v>
      </c>
      <c r="H65" s="232" t="str">
        <f>'VZOR 1'!H491</f>
        <v>pcs</v>
      </c>
      <c r="I65" s="232">
        <f>'VZOR 1'!I491</f>
        <v>4</v>
      </c>
      <c r="J65" s="232">
        <f>'VZOR 1'!J491</f>
        <v>27.110000000000003</v>
      </c>
      <c r="K65" s="232">
        <f>'VZOR 1'!K491</f>
        <v>108.44</v>
      </c>
      <c r="L65" s="232">
        <f>'VZOR 1'!L491</f>
        <v>0.90003688675765403</v>
      </c>
      <c r="M65" s="232">
        <f>'VZOR 1'!M491</f>
        <v>2.71</v>
      </c>
      <c r="N65" s="232">
        <f>'VZOR 1'!N491</f>
        <v>10.84</v>
      </c>
      <c r="O65" s="232" t="str">
        <f>'VZOR 1'!O491</f>
        <v>package</v>
      </c>
      <c r="P65" s="232" t="str">
        <f>'VZOR 1'!P491</f>
        <v>part</v>
      </c>
      <c r="Q65" s="232">
        <f>'VZOR 1'!Q491</f>
        <v>5.7</v>
      </c>
      <c r="R65" s="232">
        <f>'VZOR 1'!R491</f>
        <v>6</v>
      </c>
      <c r="S65" s="237" t="s">
        <v>128</v>
      </c>
      <c r="T65" s="240">
        <f t="shared" si="5"/>
        <v>13.521701006971337</v>
      </c>
      <c r="U65" s="239">
        <f t="shared" si="1"/>
        <v>1.0737488023349469</v>
      </c>
      <c r="V65" s="107">
        <f t="shared" si="2"/>
        <v>6.36</v>
      </c>
      <c r="W65" s="107">
        <f t="shared" si="3"/>
        <v>25.44</v>
      </c>
      <c r="X65" s="123">
        <f t="shared" si="4"/>
        <v>3.6500000000000004</v>
      </c>
      <c r="Y65" s="109"/>
      <c r="Z65" s="109"/>
      <c r="AA65" s="109"/>
    </row>
    <row r="66" spans="1:27" s="48" customFormat="1" ht="51" x14ac:dyDescent="0.2">
      <c r="A66" s="232">
        <f>'VZOR 1'!A492</f>
        <v>474</v>
      </c>
      <c r="B66" s="232" t="str">
        <f>'VZOR 1'!B492</f>
        <v>women's Blazer 10% POLIAMIDE, 90% PC Блейзер женский 10% полиамид, 90% акрил  размер: 46, обхват груди: 100 рост 175</v>
      </c>
      <c r="C66" s="232" t="str">
        <f>'VZOR 1'!C492</f>
        <v>___</v>
      </c>
      <c r="D66" s="232" t="str">
        <f>'VZOR 1'!D492</f>
        <v>BY LOLA</v>
      </c>
      <c r="E66" s="232" t="str">
        <f>'VZOR 1'!E492</f>
        <v>BY LOLA</v>
      </c>
      <c r="F66" s="232">
        <f>'VZOR 1'!F492</f>
        <v>6204339000</v>
      </c>
      <c r="G66" s="232" t="str">
        <f>'VZOR 1'!G492</f>
        <v>POLAND</v>
      </c>
      <c r="H66" s="232" t="str">
        <f>'VZOR 1'!H492</f>
        <v>pcs</v>
      </c>
      <c r="I66" s="232">
        <f>'VZOR 1'!I492</f>
        <v>1</v>
      </c>
      <c r="J66" s="232">
        <f>'VZOR 1'!J492</f>
        <v>8.23</v>
      </c>
      <c r="K66" s="232">
        <f>'VZOR 1'!K492</f>
        <v>8.23</v>
      </c>
      <c r="L66" s="232">
        <f>'VZOR 1'!L492</f>
        <v>0.90036452004860268</v>
      </c>
      <c r="M66" s="232">
        <f>'VZOR 1'!M492</f>
        <v>0.82</v>
      </c>
      <c r="N66" s="232">
        <f>'VZOR 1'!N492</f>
        <v>0.82</v>
      </c>
      <c r="O66" s="232" t="str">
        <f>'VZOR 1'!O492</f>
        <v>package</v>
      </c>
      <c r="P66" s="232" t="str">
        <f>'VZOR 1'!P492</f>
        <v>part</v>
      </c>
      <c r="Q66" s="232">
        <f>'VZOR 1'!Q492</f>
        <v>0.48</v>
      </c>
      <c r="R66" s="232">
        <f>'VZOR 1'!R492</f>
        <v>0.5</v>
      </c>
      <c r="S66" s="237" t="s">
        <v>128</v>
      </c>
      <c r="T66" s="240">
        <f t="shared" si="5"/>
        <v>1.1386695584817967</v>
      </c>
      <c r="U66" s="239">
        <f t="shared" si="1"/>
        <v>8.1491632637556377E-2</v>
      </c>
      <c r="V66" s="107">
        <f t="shared" si="2"/>
        <v>2.04</v>
      </c>
      <c r="W66" s="107">
        <f t="shared" si="3"/>
        <v>2.04</v>
      </c>
      <c r="X66" s="123">
        <f t="shared" si="4"/>
        <v>1.2200000000000002</v>
      </c>
      <c r="Y66" s="109"/>
      <c r="Z66" s="109"/>
      <c r="AA66" s="109"/>
    </row>
    <row r="67" spans="1:27" s="48" customFormat="1" ht="51" x14ac:dyDescent="0.2">
      <c r="A67" s="232">
        <f>'VZOR 1'!A493</f>
        <v>475</v>
      </c>
      <c r="B67" s="232" t="str">
        <f>'VZOR 1'!B493</f>
        <v>women's Blazer 10% POLIAMIDE, 90% MODAKRYL Блейзер женский 10% полиамид, 90% акрил  размер: 46-50, обхват груди: 92-100, рост 165-175</v>
      </c>
      <c r="C67" s="232" t="str">
        <f>'VZOR 1'!C493</f>
        <v>___</v>
      </c>
      <c r="D67" s="232" t="str">
        <f>'VZOR 1'!D493</f>
        <v>BY LOLA</v>
      </c>
      <c r="E67" s="232" t="str">
        <f>'VZOR 1'!E493</f>
        <v>BY LOLA</v>
      </c>
      <c r="F67" s="232">
        <f>'VZOR 1'!F493</f>
        <v>6204339000</v>
      </c>
      <c r="G67" s="232" t="str">
        <f>'VZOR 1'!G493</f>
        <v>POLAND</v>
      </c>
      <c r="H67" s="232" t="str">
        <f>'VZOR 1'!H493</f>
        <v>pcs</v>
      </c>
      <c r="I67" s="232">
        <f>'VZOR 1'!I493</f>
        <v>3</v>
      </c>
      <c r="J67" s="232">
        <f>'VZOR 1'!J493</f>
        <v>8.18</v>
      </c>
      <c r="K67" s="232">
        <f>'VZOR 1'!K493</f>
        <v>24.54</v>
      </c>
      <c r="L67" s="232">
        <f>'VZOR 1'!L493</f>
        <v>0.89975550122249393</v>
      </c>
      <c r="M67" s="232">
        <f>'VZOR 1'!M493</f>
        <v>0.82</v>
      </c>
      <c r="N67" s="232">
        <f>'VZOR 1'!N493</f>
        <v>2.46</v>
      </c>
      <c r="O67" s="232" t="str">
        <f>'VZOR 1'!O493</f>
        <v>package</v>
      </c>
      <c r="P67" s="232" t="str">
        <f>'VZOR 1'!P493</f>
        <v>part</v>
      </c>
      <c r="Q67" s="232">
        <f>'VZOR 1'!Q493</f>
        <v>1.43</v>
      </c>
      <c r="R67" s="232">
        <f>'VZOR 1'!R493</f>
        <v>1.5</v>
      </c>
      <c r="S67" s="237" t="s">
        <v>128</v>
      </c>
      <c r="T67" s="240">
        <f t="shared" si="5"/>
        <v>3.3922863929770197</v>
      </c>
      <c r="U67" s="239">
        <f t="shared" ref="U67:U130" si="6">K67*$U$145/$K$145</f>
        <v>0.24298963121818146</v>
      </c>
      <c r="V67" s="107">
        <f t="shared" ref="V67:V130" si="7">ROUND((N67+T67+U67)/I67,2)</f>
        <v>2.0299999999999998</v>
      </c>
      <c r="W67" s="107">
        <f t="shared" ref="W67:W130" si="8">ROUND(V67*I67,2)</f>
        <v>6.09</v>
      </c>
      <c r="X67" s="123">
        <f t="shared" ref="X67:X130" si="9">V67-M67</f>
        <v>1.21</v>
      </c>
      <c r="Y67" s="109"/>
      <c r="Z67" s="109"/>
      <c r="AA67" s="109"/>
    </row>
    <row r="68" spans="1:27" s="48" customFormat="1" ht="51" x14ac:dyDescent="0.2">
      <c r="A68" s="232">
        <f>'VZOR 1'!A494</f>
        <v>476</v>
      </c>
      <c r="B68" s="232" t="str">
        <f>'VZOR 1'!B494</f>
        <v>women's Blazer  62% POIAMDE, 32% VISCOSE, 6% ELASTAN Блейзер женский 62% полиамид 32% вискоза, 6% эластан  размер: 46-50, обхват груди: 92-100, рост 165-175</v>
      </c>
      <c r="C68" s="232" t="str">
        <f>'VZOR 1'!C494</f>
        <v>___</v>
      </c>
      <c r="D68" s="232" t="str">
        <f>'VZOR 1'!D494</f>
        <v>BY LOLA</v>
      </c>
      <c r="E68" s="232" t="str">
        <f>'VZOR 1'!E494</f>
        <v>BY LOLA</v>
      </c>
      <c r="F68" s="232">
        <f>'VZOR 1'!F494</f>
        <v>6204339000</v>
      </c>
      <c r="G68" s="232" t="str">
        <f>'VZOR 1'!G494</f>
        <v>POLAND</v>
      </c>
      <c r="H68" s="232" t="str">
        <f>'VZOR 1'!H494</f>
        <v>pcs</v>
      </c>
      <c r="I68" s="232">
        <f>'VZOR 1'!I494</f>
        <v>15</v>
      </c>
      <c r="J68" s="232">
        <f>'VZOR 1'!J494</f>
        <v>10.76</v>
      </c>
      <c r="K68" s="232">
        <f>'VZOR 1'!K494</f>
        <v>161.4</v>
      </c>
      <c r="L68" s="232">
        <f>'VZOR 1'!L494</f>
        <v>0.8996282527881041</v>
      </c>
      <c r="M68" s="232">
        <f>'VZOR 1'!M494</f>
        <v>1.08</v>
      </c>
      <c r="N68" s="232">
        <f>'VZOR 1'!N494</f>
        <v>16.2</v>
      </c>
      <c r="O68" s="232" t="str">
        <f>'VZOR 1'!O494</f>
        <v>package</v>
      </c>
      <c r="P68" s="232">
        <f>'VZOR 1'!P494</f>
        <v>1</v>
      </c>
      <c r="Q68" s="232">
        <f>'VZOR 1'!Q494</f>
        <v>9.41</v>
      </c>
      <c r="R68" s="232">
        <f>'VZOR 1'!R494</f>
        <v>9.9</v>
      </c>
      <c r="S68" s="237" t="s">
        <v>128</v>
      </c>
      <c r="T68" s="240">
        <f t="shared" si="5"/>
        <v>22.322667802736891</v>
      </c>
      <c r="U68" s="239">
        <f t="shared" si="6"/>
        <v>1.598146963268724</v>
      </c>
      <c r="V68" s="107">
        <f t="shared" si="7"/>
        <v>2.67</v>
      </c>
      <c r="W68" s="107">
        <f t="shared" si="8"/>
        <v>40.049999999999997</v>
      </c>
      <c r="X68" s="123">
        <f t="shared" si="9"/>
        <v>1.5899999999999999</v>
      </c>
      <c r="Y68" s="109"/>
      <c r="Z68" s="109"/>
      <c r="AA68" s="109"/>
    </row>
    <row r="69" spans="1:27" s="48" customFormat="1" ht="51" x14ac:dyDescent="0.2">
      <c r="A69" s="232">
        <f>'VZOR 1'!A495</f>
        <v>477</v>
      </c>
      <c r="B69" s="232" t="str">
        <f>'VZOR 1'!B495</f>
        <v>Female jacket 95% POLIESTER, 5% ELASTAN Жакет женский 95% полиэстер, 5% эластан  размер: 46, обхват груди: 100 рост 175</v>
      </c>
      <c r="C69" s="232" t="str">
        <f>'VZOR 1'!C495</f>
        <v>___</v>
      </c>
      <c r="D69" s="232" t="str">
        <f>'VZOR 1'!D495</f>
        <v>MANILLA</v>
      </c>
      <c r="E69" s="232" t="str">
        <f>'VZOR 1'!E495</f>
        <v>MANILLA</v>
      </c>
      <c r="F69" s="232">
        <f>'VZOR 1'!F495</f>
        <v>6204339000</v>
      </c>
      <c r="G69" s="232" t="str">
        <f>'VZOR 1'!G495</f>
        <v>POLAND</v>
      </c>
      <c r="H69" s="232" t="str">
        <f>'VZOR 1'!H495</f>
        <v>pcs</v>
      </c>
      <c r="I69" s="232">
        <f>'VZOR 1'!I495</f>
        <v>1</v>
      </c>
      <c r="J69" s="232">
        <f>'VZOR 1'!J495</f>
        <v>4.9799999999999995</v>
      </c>
      <c r="K69" s="232">
        <f>'VZOR 1'!K495</f>
        <v>4.9800000000000004</v>
      </c>
      <c r="L69" s="232">
        <f>'VZOR 1'!L495</f>
        <v>0.89959839357429716</v>
      </c>
      <c r="M69" s="232">
        <f>'VZOR 1'!M495</f>
        <v>0.5</v>
      </c>
      <c r="N69" s="232">
        <f>'VZOR 1'!N495</f>
        <v>0.5</v>
      </c>
      <c r="O69" s="232" t="str">
        <f>'VZOR 1'!O495</f>
        <v>package</v>
      </c>
      <c r="P69" s="232" t="str">
        <f>'VZOR 1'!P495</f>
        <v>part</v>
      </c>
      <c r="Q69" s="232">
        <f>'VZOR 1'!Q495</f>
        <v>0.29000000000000004</v>
      </c>
      <c r="R69" s="232">
        <f>'VZOR 1'!R495</f>
        <v>0.3</v>
      </c>
      <c r="S69" s="237" t="s">
        <v>128</v>
      </c>
      <c r="T69" s="240">
        <f t="shared" si="5"/>
        <v>0.68794619158275239</v>
      </c>
      <c r="U69" s="239">
        <f t="shared" si="6"/>
        <v>4.9310854256990382E-2</v>
      </c>
      <c r="V69" s="107">
        <f t="shared" si="7"/>
        <v>1.24</v>
      </c>
      <c r="W69" s="107">
        <f t="shared" si="8"/>
        <v>1.24</v>
      </c>
      <c r="X69" s="123">
        <f t="shared" si="9"/>
        <v>0.74</v>
      </c>
      <c r="Y69" s="109"/>
      <c r="Z69" s="109"/>
      <c r="AA69" s="109"/>
    </row>
    <row r="70" spans="1:27" s="48" customFormat="1" ht="51" x14ac:dyDescent="0.2">
      <c r="A70" s="232">
        <f>'VZOR 1'!A496</f>
        <v>478</v>
      </c>
      <c r="B70" s="232" t="str">
        <f>'VZOR 1'!B496</f>
        <v>Female jacket 40% ACRYLIC, 30% POLIAMIDE, 30% MOHAIR Жакет женский 40% акрил, 30% полиамид, 30% мохер  размер: 46-50, обхват груди: 92-100, рост 165-175</v>
      </c>
      <c r="C70" s="232" t="str">
        <f>'VZOR 1'!C496</f>
        <v>___</v>
      </c>
      <c r="D70" s="232" t="str">
        <f>'VZOR 1'!D496</f>
        <v>MANILLA</v>
      </c>
      <c r="E70" s="232" t="str">
        <f>'VZOR 1'!E496</f>
        <v>MANILLA</v>
      </c>
      <c r="F70" s="232">
        <f>'VZOR 1'!F496</f>
        <v>6204339000</v>
      </c>
      <c r="G70" s="232" t="str">
        <f>'VZOR 1'!G496</f>
        <v>POLAND</v>
      </c>
      <c r="H70" s="232" t="str">
        <f>'VZOR 1'!H496</f>
        <v>pcs</v>
      </c>
      <c r="I70" s="232">
        <f>'VZOR 1'!I496</f>
        <v>3</v>
      </c>
      <c r="J70" s="232">
        <f>'VZOR 1'!J496</f>
        <v>5.43</v>
      </c>
      <c r="K70" s="232">
        <f>'VZOR 1'!K496</f>
        <v>16.29</v>
      </c>
      <c r="L70" s="232">
        <f>'VZOR 1'!L496</f>
        <v>0.90055248618784534</v>
      </c>
      <c r="M70" s="232">
        <f>'VZOR 1'!M496</f>
        <v>0.54</v>
      </c>
      <c r="N70" s="232">
        <f>'VZOR 1'!N496</f>
        <v>1.62</v>
      </c>
      <c r="O70" s="232" t="str">
        <f>'VZOR 1'!O496</f>
        <v>package</v>
      </c>
      <c r="P70" s="232" t="str">
        <f>'VZOR 1'!P496</f>
        <v>part</v>
      </c>
      <c r="Q70" s="232">
        <f>'VZOR 1'!Q496</f>
        <v>0.95</v>
      </c>
      <c r="R70" s="232">
        <f>'VZOR 1'!R496</f>
        <v>1</v>
      </c>
      <c r="S70" s="237" t="s">
        <v>128</v>
      </c>
      <c r="T70" s="240">
        <f t="shared" si="5"/>
        <v>2.2536168344952228</v>
      </c>
      <c r="U70" s="239">
        <f t="shared" si="6"/>
        <v>0.16129996302136007</v>
      </c>
      <c r="V70" s="107">
        <f t="shared" si="7"/>
        <v>1.34</v>
      </c>
      <c r="W70" s="107">
        <f t="shared" si="8"/>
        <v>4.0199999999999996</v>
      </c>
      <c r="X70" s="123">
        <f t="shared" si="9"/>
        <v>0.8</v>
      </c>
      <c r="Y70" s="109"/>
      <c r="Z70" s="109"/>
      <c r="AA70" s="109"/>
    </row>
    <row r="71" spans="1:27" s="48" customFormat="1" ht="51" x14ac:dyDescent="0.2">
      <c r="A71" s="232">
        <f>'VZOR 1'!A497</f>
        <v>479</v>
      </c>
      <c r="B71" s="232" t="str">
        <f>'VZOR 1'!B497</f>
        <v>Female jacket 100% POLIESTER Жакет женский 100% полиэстер  размер: 46, обхват груди: 100 рост 175</v>
      </c>
      <c r="C71" s="232" t="str">
        <f>'VZOR 1'!C497</f>
        <v>___</v>
      </c>
      <c r="D71" s="232" t="str">
        <f>'VZOR 1'!D497</f>
        <v>MANILLA</v>
      </c>
      <c r="E71" s="232" t="str">
        <f>'VZOR 1'!E497</f>
        <v>MANILLA</v>
      </c>
      <c r="F71" s="232">
        <f>'VZOR 1'!F497</f>
        <v>6204339000</v>
      </c>
      <c r="G71" s="232" t="str">
        <f>'VZOR 1'!G497</f>
        <v>POLAND</v>
      </c>
      <c r="H71" s="232" t="str">
        <f>'VZOR 1'!H497</f>
        <v>pcs</v>
      </c>
      <c r="I71" s="232">
        <f>'VZOR 1'!I497</f>
        <v>1</v>
      </c>
      <c r="J71" s="232">
        <f>'VZOR 1'!J497</f>
        <v>8.23</v>
      </c>
      <c r="K71" s="232">
        <f>'VZOR 1'!K497</f>
        <v>8.23</v>
      </c>
      <c r="L71" s="232">
        <f>'VZOR 1'!L497</f>
        <v>0.90036452004860268</v>
      </c>
      <c r="M71" s="232">
        <f>'VZOR 1'!M497</f>
        <v>0.82</v>
      </c>
      <c r="N71" s="232">
        <f>'VZOR 1'!N497</f>
        <v>0.82</v>
      </c>
      <c r="O71" s="232" t="str">
        <f>'VZOR 1'!O497</f>
        <v>package</v>
      </c>
      <c r="P71" s="232" t="str">
        <f>'VZOR 1'!P497</f>
        <v>part</v>
      </c>
      <c r="Q71" s="232">
        <f>'VZOR 1'!Q497</f>
        <v>0.48</v>
      </c>
      <c r="R71" s="232">
        <f>'VZOR 1'!R497</f>
        <v>0.5</v>
      </c>
      <c r="S71" s="237" t="s">
        <v>128</v>
      </c>
      <c r="T71" s="240">
        <f t="shared" si="5"/>
        <v>1.1386695584817967</v>
      </c>
      <c r="U71" s="239">
        <f t="shared" si="6"/>
        <v>8.1491632637556377E-2</v>
      </c>
      <c r="V71" s="107">
        <f t="shared" si="7"/>
        <v>2.04</v>
      </c>
      <c r="W71" s="107">
        <f t="shared" si="8"/>
        <v>2.04</v>
      </c>
      <c r="X71" s="123">
        <f t="shared" si="9"/>
        <v>1.2200000000000002</v>
      </c>
      <c r="Y71" s="109"/>
      <c r="Z71" s="109"/>
      <c r="AA71" s="109"/>
    </row>
    <row r="72" spans="1:27" s="48" customFormat="1" ht="51" x14ac:dyDescent="0.2">
      <c r="A72" s="232">
        <f>'VZOR 1'!A498</f>
        <v>480</v>
      </c>
      <c r="B72" s="232" t="str">
        <f>'VZOR 1'!B498</f>
        <v>Female jacket 100% POLIESTER Жакет женский 100% полиэстер  размер: 46-50, обхват груди: 92-100, рост 165-175</v>
      </c>
      <c r="C72" s="232" t="str">
        <f>'VZOR 1'!C498</f>
        <v>___</v>
      </c>
      <c r="D72" s="232" t="str">
        <f>'VZOR 1'!D498</f>
        <v>MANILLA</v>
      </c>
      <c r="E72" s="232" t="str">
        <f>'VZOR 1'!E498</f>
        <v>MANILLA</v>
      </c>
      <c r="F72" s="232">
        <f>'VZOR 1'!F498</f>
        <v>6204339000</v>
      </c>
      <c r="G72" s="232" t="str">
        <f>'VZOR 1'!G498</f>
        <v>POLAND</v>
      </c>
      <c r="H72" s="232" t="str">
        <f>'VZOR 1'!H498</f>
        <v>pcs</v>
      </c>
      <c r="I72" s="232">
        <f>'VZOR 1'!I498</f>
        <v>2</v>
      </c>
      <c r="J72" s="232">
        <f>'VZOR 1'!J498</f>
        <v>8.15</v>
      </c>
      <c r="K72" s="232">
        <f>'VZOR 1'!K498</f>
        <v>16.3</v>
      </c>
      <c r="L72" s="232">
        <f>'VZOR 1'!L498</f>
        <v>0.89938650306748469</v>
      </c>
      <c r="M72" s="232">
        <f>'VZOR 1'!M498</f>
        <v>0.82</v>
      </c>
      <c r="N72" s="232">
        <f>'VZOR 1'!N498</f>
        <v>1.64</v>
      </c>
      <c r="O72" s="232" t="str">
        <f>'VZOR 1'!O498</f>
        <v>package</v>
      </c>
      <c r="P72" s="232" t="str">
        <f>'VZOR 1'!P498</f>
        <v>part</v>
      </c>
      <c r="Q72" s="232">
        <f>'VZOR 1'!Q498</f>
        <v>0.95</v>
      </c>
      <c r="R72" s="232">
        <f>'VZOR 1'!R498</f>
        <v>1</v>
      </c>
      <c r="S72" s="237" t="s">
        <v>128</v>
      </c>
      <c r="T72" s="240">
        <f t="shared" si="5"/>
        <v>2.2536168344952228</v>
      </c>
      <c r="U72" s="239">
        <f t="shared" si="6"/>
        <v>0.16139898080099258</v>
      </c>
      <c r="V72" s="107">
        <f t="shared" si="7"/>
        <v>2.0299999999999998</v>
      </c>
      <c r="W72" s="107">
        <f t="shared" si="8"/>
        <v>4.0599999999999996</v>
      </c>
      <c r="X72" s="123">
        <f t="shared" si="9"/>
        <v>1.21</v>
      </c>
      <c r="Y72" s="109"/>
      <c r="Z72" s="109"/>
      <c r="AA72" s="109"/>
    </row>
    <row r="73" spans="1:27" s="48" customFormat="1" ht="51" x14ac:dyDescent="0.2">
      <c r="A73" s="232">
        <f>'VZOR 1'!A499</f>
        <v>481</v>
      </c>
      <c r="B73" s="232" t="str">
        <f>'VZOR 1'!B499</f>
        <v>Female jacket 100% POLIESTER Жакет женский 100% полиэстер  размер: 46-50, обхват груди: 92-100, рост 165-175</v>
      </c>
      <c r="C73" s="232" t="str">
        <f>'VZOR 1'!C499</f>
        <v>___</v>
      </c>
      <c r="D73" s="232" t="str">
        <f>'VZOR 1'!D499</f>
        <v>MANILLA</v>
      </c>
      <c r="E73" s="232" t="str">
        <f>'VZOR 1'!E499</f>
        <v>MANILLA</v>
      </c>
      <c r="F73" s="232">
        <f>'VZOR 1'!F499</f>
        <v>6204339000</v>
      </c>
      <c r="G73" s="232" t="str">
        <f>'VZOR 1'!G499</f>
        <v>POLAND</v>
      </c>
      <c r="H73" s="232" t="str">
        <f>'VZOR 1'!H499</f>
        <v>pcs</v>
      </c>
      <c r="I73" s="232">
        <f>'VZOR 1'!I499</f>
        <v>6</v>
      </c>
      <c r="J73" s="232">
        <f>'VZOR 1'!J499</f>
        <v>5.43</v>
      </c>
      <c r="K73" s="232">
        <f>'VZOR 1'!K499</f>
        <v>32.58</v>
      </c>
      <c r="L73" s="232">
        <f>'VZOR 1'!L499</f>
        <v>0.90055248618784534</v>
      </c>
      <c r="M73" s="232">
        <f>'VZOR 1'!M499</f>
        <v>0.54</v>
      </c>
      <c r="N73" s="232">
        <f>'VZOR 1'!N499</f>
        <v>3.24</v>
      </c>
      <c r="O73" s="232" t="str">
        <f>'VZOR 1'!O499</f>
        <v>package</v>
      </c>
      <c r="P73" s="232" t="str">
        <f>'VZOR 1'!P499</f>
        <v>part</v>
      </c>
      <c r="Q73" s="232">
        <f>'VZOR 1'!Q499</f>
        <v>1.9</v>
      </c>
      <c r="R73" s="232">
        <f>'VZOR 1'!R499</f>
        <v>2</v>
      </c>
      <c r="S73" s="237" t="s">
        <v>128</v>
      </c>
      <c r="T73" s="240">
        <f t="shared" si="5"/>
        <v>4.5072336689904455</v>
      </c>
      <c r="U73" s="239">
        <f t="shared" si="6"/>
        <v>0.32259992604272014</v>
      </c>
      <c r="V73" s="107">
        <f t="shared" si="7"/>
        <v>1.34</v>
      </c>
      <c r="W73" s="107">
        <f t="shared" si="8"/>
        <v>8.0399999999999991</v>
      </c>
      <c r="X73" s="123">
        <f t="shared" si="9"/>
        <v>0.8</v>
      </c>
      <c r="Y73" s="109"/>
      <c r="Z73" s="109"/>
      <c r="AA73" s="109"/>
    </row>
    <row r="74" spans="1:27" s="48" customFormat="1" ht="63.75" x14ac:dyDescent="0.2">
      <c r="A74" s="232">
        <f>'VZOR 1'!A500</f>
        <v>482</v>
      </c>
      <c r="B74" s="232" t="str">
        <f>'VZOR 1'!B500</f>
        <v>Female jacket 100% POLIESTER Жакет женский 100% полиэстер  размер: 46-50, обхват груди: 92-100, рост 165-175</v>
      </c>
      <c r="C74" s="232" t="str">
        <f>'VZOR 1'!C500</f>
        <v>___</v>
      </c>
      <c r="D74" s="232" t="str">
        <f>'VZOR 1'!D500</f>
        <v>MANILLA</v>
      </c>
      <c r="E74" s="232" t="str">
        <f>'VZOR 1'!E500</f>
        <v>MANILLA</v>
      </c>
      <c r="F74" s="232">
        <f>'VZOR 1'!F500</f>
        <v>6204339000</v>
      </c>
      <c r="G74" s="232" t="str">
        <f>'VZOR 1'!G500</f>
        <v>POLAND</v>
      </c>
      <c r="H74" s="232" t="str">
        <f>'VZOR 1'!H500</f>
        <v>pcs</v>
      </c>
      <c r="I74" s="232">
        <f>'VZOR 1'!I500</f>
        <v>6</v>
      </c>
      <c r="J74" s="232">
        <f>'VZOR 1'!J500</f>
        <v>5.43</v>
      </c>
      <c r="K74" s="232">
        <f>'VZOR 1'!K500</f>
        <v>32.58</v>
      </c>
      <c r="L74" s="232">
        <f>'VZOR 1'!L500</f>
        <v>0.90055248618784534</v>
      </c>
      <c r="M74" s="232">
        <f>'VZOR 1'!M500</f>
        <v>0.54</v>
      </c>
      <c r="N74" s="232">
        <f>'VZOR 1'!N500</f>
        <v>3.24</v>
      </c>
      <c r="O74" s="232" t="str">
        <f>'VZOR 1'!O500</f>
        <v>package</v>
      </c>
      <c r="P74" s="232" t="str">
        <f>'VZOR 1'!P500</f>
        <v>part</v>
      </c>
      <c r="Q74" s="232">
        <f>'VZOR 1'!Q500</f>
        <v>1.9</v>
      </c>
      <c r="R74" s="232">
        <f>'VZOR 1'!R500</f>
        <v>2</v>
      </c>
      <c r="S74" s="237" t="s">
        <v>129</v>
      </c>
      <c r="T74" s="106">
        <f t="shared" ref="T74:T76" si="10">IF(0.1*K74&gt;1.88*$Z$1*Q74,0.1*K74,1.88*$Z$1*Q74)</f>
        <v>3.8516360444100171</v>
      </c>
      <c r="U74" s="239">
        <f t="shared" si="6"/>
        <v>0.32259992604272014</v>
      </c>
      <c r="V74" s="107">
        <f t="shared" si="7"/>
        <v>1.24</v>
      </c>
      <c r="W74" s="107">
        <f t="shared" si="8"/>
        <v>7.44</v>
      </c>
      <c r="X74" s="123">
        <f t="shared" si="9"/>
        <v>0.7</v>
      </c>
      <c r="Y74" s="109"/>
      <c r="Z74" s="109"/>
      <c r="AA74" s="109"/>
    </row>
    <row r="75" spans="1:27" s="48" customFormat="1" ht="63.75" x14ac:dyDescent="0.2">
      <c r="A75" s="232">
        <f>'VZOR 1'!A501</f>
        <v>483</v>
      </c>
      <c r="B75" s="232" t="str">
        <f>'VZOR 1'!B501</f>
        <v>Female jacket 95% POLIESTER, 5% ELASTAN Жакет женский 95% полиэстер, 5% эластан  размер: 46, обхват груди: 100 рост 175</v>
      </c>
      <c r="C75" s="232" t="str">
        <f>'VZOR 1'!C501</f>
        <v>___</v>
      </c>
      <c r="D75" s="232" t="str">
        <f>'VZOR 1'!D501</f>
        <v>MANILLA</v>
      </c>
      <c r="E75" s="232" t="str">
        <f>'VZOR 1'!E501</f>
        <v>MANILLA</v>
      </c>
      <c r="F75" s="232">
        <f>'VZOR 1'!F501</f>
        <v>6204339000</v>
      </c>
      <c r="G75" s="232" t="str">
        <f>'VZOR 1'!G501</f>
        <v>POLAND</v>
      </c>
      <c r="H75" s="232" t="str">
        <f>'VZOR 1'!H501</f>
        <v>pcs</v>
      </c>
      <c r="I75" s="232">
        <f>'VZOR 1'!I501</f>
        <v>1</v>
      </c>
      <c r="J75" s="232">
        <f>'VZOR 1'!J501</f>
        <v>0</v>
      </c>
      <c r="K75" s="232">
        <f>'VZOR 1'!K501</f>
        <v>0</v>
      </c>
      <c r="L75" s="232" t="e">
        <f>'VZOR 1'!L501</f>
        <v>#DIV/0!</v>
      </c>
      <c r="M75" s="232">
        <f>'VZOR 1'!M501</f>
        <v>0</v>
      </c>
      <c r="N75" s="232">
        <f>'VZOR 1'!N501</f>
        <v>0</v>
      </c>
      <c r="O75" s="232" t="str">
        <f>'VZOR 1'!O501</f>
        <v>package</v>
      </c>
      <c r="P75" s="232" t="str">
        <f>'VZOR 1'!P501</f>
        <v>part</v>
      </c>
      <c r="Q75" s="232">
        <f>'VZOR 1'!Q501</f>
        <v>0.48</v>
      </c>
      <c r="R75" s="232">
        <f>'VZOR 1'!R501</f>
        <v>0.5</v>
      </c>
      <c r="S75" s="237" t="s">
        <v>129</v>
      </c>
      <c r="T75" s="106">
        <f t="shared" si="10"/>
        <v>0.97304489542989903</v>
      </c>
      <c r="U75" s="239">
        <f t="shared" si="6"/>
        <v>0</v>
      </c>
      <c r="V75" s="107">
        <f t="shared" si="7"/>
        <v>0.97</v>
      </c>
      <c r="W75" s="107">
        <f t="shared" si="8"/>
        <v>0.97</v>
      </c>
      <c r="X75" s="123">
        <f t="shared" si="9"/>
        <v>0.97</v>
      </c>
      <c r="Y75" s="109"/>
      <c r="Z75" s="109"/>
      <c r="AA75" s="109"/>
    </row>
    <row r="76" spans="1:27" s="48" customFormat="1" ht="63.75" x14ac:dyDescent="0.2">
      <c r="A76" s="232">
        <f>'VZOR 1'!A502</f>
        <v>484</v>
      </c>
      <c r="B76" s="232" t="str">
        <f>'VZOR 1'!B502</f>
        <v>Female jacket 100% ACETAT Жакет женский 100% ацетат  размер: 46-50, обхват груди: 92-100, рост 165-175</v>
      </c>
      <c r="C76" s="232" t="str">
        <f>'VZOR 1'!C502</f>
        <v>___</v>
      </c>
      <c r="D76" s="232" t="str">
        <f>'VZOR 1'!D502</f>
        <v>M&amp;V</v>
      </c>
      <c r="E76" s="232" t="str">
        <f>'VZOR 1'!E502</f>
        <v>NUOVA MODA ITALIA</v>
      </c>
      <c r="F76" s="232">
        <f>'VZOR 1'!F502</f>
        <v>6204339000</v>
      </c>
      <c r="G76" s="232" t="str">
        <f>'VZOR 1'!G502</f>
        <v>ITALY</v>
      </c>
      <c r="H76" s="232" t="str">
        <f>'VZOR 1'!H502</f>
        <v>pcs</v>
      </c>
      <c r="I76" s="232">
        <f>'VZOR 1'!I502</f>
        <v>6</v>
      </c>
      <c r="J76" s="232">
        <f>'VZOR 1'!J502</f>
        <v>10.78</v>
      </c>
      <c r="K76" s="232">
        <f>'VZOR 1'!K502</f>
        <v>64.680000000000007</v>
      </c>
      <c r="L76" s="232">
        <f>'VZOR 1'!L502</f>
        <v>0.8998144712430427</v>
      </c>
      <c r="M76" s="232">
        <f>'VZOR 1'!M502</f>
        <v>1.08</v>
      </c>
      <c r="N76" s="232">
        <f>'VZOR 1'!N502</f>
        <v>6.48</v>
      </c>
      <c r="O76" s="232" t="str">
        <f>'VZOR 1'!O502</f>
        <v>package</v>
      </c>
      <c r="P76" s="232" t="str">
        <f>'VZOR 1'!P502</f>
        <v>part</v>
      </c>
      <c r="Q76" s="232">
        <f>'VZOR 1'!Q502</f>
        <v>1.9</v>
      </c>
      <c r="R76" s="232">
        <f>'VZOR 1'!R502</f>
        <v>2</v>
      </c>
      <c r="S76" s="237" t="s">
        <v>129</v>
      </c>
      <c r="T76" s="106">
        <f t="shared" si="10"/>
        <v>6.4680000000000009</v>
      </c>
      <c r="U76" s="239">
        <f t="shared" si="6"/>
        <v>0.64044699866307986</v>
      </c>
      <c r="V76" s="107">
        <f t="shared" si="7"/>
        <v>2.2599999999999998</v>
      </c>
      <c r="W76" s="107">
        <f t="shared" si="8"/>
        <v>13.56</v>
      </c>
      <c r="X76" s="123">
        <f t="shared" si="9"/>
        <v>1.1799999999999997</v>
      </c>
      <c r="Y76" s="109"/>
      <c r="Z76" s="109"/>
      <c r="AA76" s="109"/>
    </row>
    <row r="77" spans="1:27" s="48" customFormat="1" ht="51" x14ac:dyDescent="0.2">
      <c r="A77" s="232" t="e">
        <f>'VZOR 1'!#REF!</f>
        <v>#REF!</v>
      </c>
      <c r="B77" s="232" t="e">
        <f>'VZOR 1'!#REF!</f>
        <v>#REF!</v>
      </c>
      <c r="C77" s="232" t="e">
        <f>'VZOR 1'!#REF!</f>
        <v>#REF!</v>
      </c>
      <c r="D77" s="232" t="e">
        <f>'VZOR 1'!#REF!</f>
        <v>#REF!</v>
      </c>
      <c r="E77" s="232" t="e">
        <f>'VZOR 1'!#REF!</f>
        <v>#REF!</v>
      </c>
      <c r="F77" s="232" t="e">
        <f>'VZOR 1'!#REF!</f>
        <v>#REF!</v>
      </c>
      <c r="G77" s="232" t="e">
        <f>'VZOR 1'!#REF!</f>
        <v>#REF!</v>
      </c>
      <c r="H77" s="232" t="e">
        <f>'VZOR 1'!#REF!</f>
        <v>#REF!</v>
      </c>
      <c r="I77" s="232" t="e">
        <f>'VZOR 1'!#REF!</f>
        <v>#REF!</v>
      </c>
      <c r="J77" s="232" t="e">
        <f>'VZOR 1'!#REF!</f>
        <v>#REF!</v>
      </c>
      <c r="K77" s="232" t="e">
        <f>'VZOR 1'!#REF!</f>
        <v>#REF!</v>
      </c>
      <c r="L77" s="232" t="e">
        <f>'VZOR 1'!#REF!</f>
        <v>#REF!</v>
      </c>
      <c r="M77" s="232" t="e">
        <f>'VZOR 1'!#REF!</f>
        <v>#REF!</v>
      </c>
      <c r="N77" s="232" t="e">
        <f>'VZOR 1'!#REF!</f>
        <v>#REF!</v>
      </c>
      <c r="O77" s="232" t="e">
        <f>'VZOR 1'!#REF!</f>
        <v>#REF!</v>
      </c>
      <c r="P77" s="232" t="e">
        <f>'VZOR 1'!#REF!</f>
        <v>#REF!</v>
      </c>
      <c r="Q77" s="232" t="e">
        <f>'VZOR 1'!#REF!</f>
        <v>#REF!</v>
      </c>
      <c r="R77" s="232" t="e">
        <f>'VZOR 1'!#REF!</f>
        <v>#REF!</v>
      </c>
      <c r="S77" s="237" t="s">
        <v>128</v>
      </c>
      <c r="T77" s="240" t="e">
        <f t="shared" ref="T77:T93" si="11">2.2*$Z$1*Q77</f>
        <v>#REF!</v>
      </c>
      <c r="U77" s="239" t="e">
        <f t="shared" si="6"/>
        <v>#REF!</v>
      </c>
      <c r="V77" s="107" t="e">
        <f t="shared" si="7"/>
        <v>#REF!</v>
      </c>
      <c r="W77" s="107" t="e">
        <f t="shared" si="8"/>
        <v>#REF!</v>
      </c>
      <c r="X77" s="123" t="e">
        <f t="shared" si="9"/>
        <v>#REF!</v>
      </c>
      <c r="Y77" s="109"/>
      <c r="Z77" s="109"/>
      <c r="AA77" s="109"/>
    </row>
    <row r="78" spans="1:27" s="48" customFormat="1" ht="51" x14ac:dyDescent="0.2">
      <c r="A78" s="232" t="e">
        <f>'VZOR 1'!#REF!</f>
        <v>#REF!</v>
      </c>
      <c r="B78" s="232" t="e">
        <f>'VZOR 1'!#REF!</f>
        <v>#REF!</v>
      </c>
      <c r="C78" s="232" t="e">
        <f>'VZOR 1'!#REF!</f>
        <v>#REF!</v>
      </c>
      <c r="D78" s="232" t="e">
        <f>'VZOR 1'!#REF!</f>
        <v>#REF!</v>
      </c>
      <c r="E78" s="232" t="e">
        <f>'VZOR 1'!#REF!</f>
        <v>#REF!</v>
      </c>
      <c r="F78" s="232" t="e">
        <f>'VZOR 1'!#REF!</f>
        <v>#REF!</v>
      </c>
      <c r="G78" s="232" t="e">
        <f>'VZOR 1'!#REF!</f>
        <v>#REF!</v>
      </c>
      <c r="H78" s="232" t="e">
        <f>'VZOR 1'!#REF!</f>
        <v>#REF!</v>
      </c>
      <c r="I78" s="232" t="e">
        <f>'VZOR 1'!#REF!</f>
        <v>#REF!</v>
      </c>
      <c r="J78" s="232" t="e">
        <f>'VZOR 1'!#REF!</f>
        <v>#REF!</v>
      </c>
      <c r="K78" s="232" t="e">
        <f>'VZOR 1'!#REF!</f>
        <v>#REF!</v>
      </c>
      <c r="L78" s="232" t="e">
        <f>'VZOR 1'!#REF!</f>
        <v>#REF!</v>
      </c>
      <c r="M78" s="232" t="e">
        <f>'VZOR 1'!#REF!</f>
        <v>#REF!</v>
      </c>
      <c r="N78" s="232" t="e">
        <f>'VZOR 1'!#REF!</f>
        <v>#REF!</v>
      </c>
      <c r="O78" s="232" t="e">
        <f>'VZOR 1'!#REF!</f>
        <v>#REF!</v>
      </c>
      <c r="P78" s="232" t="e">
        <f>'VZOR 1'!#REF!</f>
        <v>#REF!</v>
      </c>
      <c r="Q78" s="232" t="e">
        <f>'VZOR 1'!#REF!</f>
        <v>#REF!</v>
      </c>
      <c r="R78" s="232" t="e">
        <f>'VZOR 1'!#REF!</f>
        <v>#REF!</v>
      </c>
      <c r="S78" s="237" t="s">
        <v>128</v>
      </c>
      <c r="T78" s="240" t="e">
        <f t="shared" si="11"/>
        <v>#REF!</v>
      </c>
      <c r="U78" s="239" t="e">
        <f t="shared" si="6"/>
        <v>#REF!</v>
      </c>
      <c r="V78" s="107" t="e">
        <f t="shared" si="7"/>
        <v>#REF!</v>
      </c>
      <c r="W78" s="107" t="e">
        <f t="shared" si="8"/>
        <v>#REF!</v>
      </c>
      <c r="X78" s="123" t="e">
        <f t="shared" si="9"/>
        <v>#REF!</v>
      </c>
      <c r="Y78" s="109"/>
      <c r="Z78" s="109"/>
      <c r="AA78" s="109"/>
    </row>
    <row r="79" spans="1:27" s="48" customFormat="1" ht="51" x14ac:dyDescent="0.2">
      <c r="A79" s="232" t="e">
        <f>'VZOR 1'!#REF!</f>
        <v>#REF!</v>
      </c>
      <c r="B79" s="232" t="e">
        <f>'VZOR 1'!#REF!</f>
        <v>#REF!</v>
      </c>
      <c r="C79" s="232" t="e">
        <f>'VZOR 1'!#REF!</f>
        <v>#REF!</v>
      </c>
      <c r="D79" s="232" t="e">
        <f>'VZOR 1'!#REF!</f>
        <v>#REF!</v>
      </c>
      <c r="E79" s="232" t="e">
        <f>'VZOR 1'!#REF!</f>
        <v>#REF!</v>
      </c>
      <c r="F79" s="232" t="e">
        <f>'VZOR 1'!#REF!</f>
        <v>#REF!</v>
      </c>
      <c r="G79" s="232" t="e">
        <f>'VZOR 1'!#REF!</f>
        <v>#REF!</v>
      </c>
      <c r="H79" s="232" t="e">
        <f>'VZOR 1'!#REF!</f>
        <v>#REF!</v>
      </c>
      <c r="I79" s="232" t="e">
        <f>'VZOR 1'!#REF!</f>
        <v>#REF!</v>
      </c>
      <c r="J79" s="232" t="e">
        <f>'VZOR 1'!#REF!</f>
        <v>#REF!</v>
      </c>
      <c r="K79" s="232" t="e">
        <f>'VZOR 1'!#REF!</f>
        <v>#REF!</v>
      </c>
      <c r="L79" s="232" t="e">
        <f>'VZOR 1'!#REF!</f>
        <v>#REF!</v>
      </c>
      <c r="M79" s="232" t="e">
        <f>'VZOR 1'!#REF!</f>
        <v>#REF!</v>
      </c>
      <c r="N79" s="232" t="e">
        <f>'VZOR 1'!#REF!</f>
        <v>#REF!</v>
      </c>
      <c r="O79" s="232" t="e">
        <f>'VZOR 1'!#REF!</f>
        <v>#REF!</v>
      </c>
      <c r="P79" s="232" t="e">
        <f>'VZOR 1'!#REF!</f>
        <v>#REF!</v>
      </c>
      <c r="Q79" s="232" t="e">
        <f>'VZOR 1'!#REF!</f>
        <v>#REF!</v>
      </c>
      <c r="R79" s="232" t="e">
        <f>'VZOR 1'!#REF!</f>
        <v>#REF!</v>
      </c>
      <c r="S79" s="237" t="s">
        <v>128</v>
      </c>
      <c r="T79" s="240" t="e">
        <f t="shared" si="11"/>
        <v>#REF!</v>
      </c>
      <c r="U79" s="239" t="e">
        <f t="shared" si="6"/>
        <v>#REF!</v>
      </c>
      <c r="V79" s="107" t="e">
        <f t="shared" si="7"/>
        <v>#REF!</v>
      </c>
      <c r="W79" s="107" t="e">
        <f t="shared" si="8"/>
        <v>#REF!</v>
      </c>
      <c r="X79" s="123" t="e">
        <f t="shared" si="9"/>
        <v>#REF!</v>
      </c>
      <c r="Y79" s="109"/>
      <c r="Z79" s="109"/>
      <c r="AA79" s="109"/>
    </row>
    <row r="80" spans="1:27" s="48" customFormat="1" ht="51" x14ac:dyDescent="0.2">
      <c r="A80" s="232" t="e">
        <f>'VZOR 1'!#REF!</f>
        <v>#REF!</v>
      </c>
      <c r="B80" s="232" t="e">
        <f>'VZOR 1'!#REF!</f>
        <v>#REF!</v>
      </c>
      <c r="C80" s="232" t="e">
        <f>'VZOR 1'!#REF!</f>
        <v>#REF!</v>
      </c>
      <c r="D80" s="232" t="e">
        <f>'VZOR 1'!#REF!</f>
        <v>#REF!</v>
      </c>
      <c r="E80" s="232" t="e">
        <f>'VZOR 1'!#REF!</f>
        <v>#REF!</v>
      </c>
      <c r="F80" s="232" t="e">
        <f>'VZOR 1'!#REF!</f>
        <v>#REF!</v>
      </c>
      <c r="G80" s="232" t="e">
        <f>'VZOR 1'!#REF!</f>
        <v>#REF!</v>
      </c>
      <c r="H80" s="232" t="e">
        <f>'VZOR 1'!#REF!</f>
        <v>#REF!</v>
      </c>
      <c r="I80" s="232" t="e">
        <f>'VZOR 1'!#REF!</f>
        <v>#REF!</v>
      </c>
      <c r="J80" s="232" t="e">
        <f>'VZOR 1'!#REF!</f>
        <v>#REF!</v>
      </c>
      <c r="K80" s="232" t="e">
        <f>'VZOR 1'!#REF!</f>
        <v>#REF!</v>
      </c>
      <c r="L80" s="232" t="e">
        <f>'VZOR 1'!#REF!</f>
        <v>#REF!</v>
      </c>
      <c r="M80" s="232" t="e">
        <f>'VZOR 1'!#REF!</f>
        <v>#REF!</v>
      </c>
      <c r="N80" s="232" t="e">
        <f>'VZOR 1'!#REF!</f>
        <v>#REF!</v>
      </c>
      <c r="O80" s="232" t="e">
        <f>'VZOR 1'!#REF!</f>
        <v>#REF!</v>
      </c>
      <c r="P80" s="232" t="e">
        <f>'VZOR 1'!#REF!</f>
        <v>#REF!</v>
      </c>
      <c r="Q80" s="232" t="e">
        <f>'VZOR 1'!#REF!</f>
        <v>#REF!</v>
      </c>
      <c r="R80" s="232" t="e">
        <f>'VZOR 1'!#REF!</f>
        <v>#REF!</v>
      </c>
      <c r="S80" s="237" t="s">
        <v>128</v>
      </c>
      <c r="T80" s="240" t="e">
        <f t="shared" si="11"/>
        <v>#REF!</v>
      </c>
      <c r="U80" s="239" t="e">
        <f t="shared" si="6"/>
        <v>#REF!</v>
      </c>
      <c r="V80" s="107" t="e">
        <f t="shared" si="7"/>
        <v>#REF!</v>
      </c>
      <c r="W80" s="107" t="e">
        <f t="shared" si="8"/>
        <v>#REF!</v>
      </c>
      <c r="X80" s="123" t="e">
        <f t="shared" si="9"/>
        <v>#REF!</v>
      </c>
      <c r="Y80" s="109"/>
      <c r="Z80" s="109"/>
      <c r="AA80" s="109"/>
    </row>
    <row r="81" spans="1:27" s="48" customFormat="1" ht="51" x14ac:dyDescent="0.2">
      <c r="A81" s="232" t="e">
        <f>'VZOR 1'!#REF!</f>
        <v>#REF!</v>
      </c>
      <c r="B81" s="232" t="e">
        <f>'VZOR 1'!#REF!</f>
        <v>#REF!</v>
      </c>
      <c r="C81" s="232" t="e">
        <f>'VZOR 1'!#REF!</f>
        <v>#REF!</v>
      </c>
      <c r="D81" s="232" t="e">
        <f>'VZOR 1'!#REF!</f>
        <v>#REF!</v>
      </c>
      <c r="E81" s="232" t="e">
        <f>'VZOR 1'!#REF!</f>
        <v>#REF!</v>
      </c>
      <c r="F81" s="232" t="e">
        <f>'VZOR 1'!#REF!</f>
        <v>#REF!</v>
      </c>
      <c r="G81" s="232" t="e">
        <f>'VZOR 1'!#REF!</f>
        <v>#REF!</v>
      </c>
      <c r="H81" s="232" t="e">
        <f>'VZOR 1'!#REF!</f>
        <v>#REF!</v>
      </c>
      <c r="I81" s="232" t="e">
        <f>'VZOR 1'!#REF!</f>
        <v>#REF!</v>
      </c>
      <c r="J81" s="232" t="e">
        <f>'VZOR 1'!#REF!</f>
        <v>#REF!</v>
      </c>
      <c r="K81" s="232" t="e">
        <f>'VZOR 1'!#REF!</f>
        <v>#REF!</v>
      </c>
      <c r="L81" s="232" t="e">
        <f>'VZOR 1'!#REF!</f>
        <v>#REF!</v>
      </c>
      <c r="M81" s="232" t="e">
        <f>'VZOR 1'!#REF!</f>
        <v>#REF!</v>
      </c>
      <c r="N81" s="232" t="e">
        <f>'VZOR 1'!#REF!</f>
        <v>#REF!</v>
      </c>
      <c r="O81" s="232" t="e">
        <f>'VZOR 1'!#REF!</f>
        <v>#REF!</v>
      </c>
      <c r="P81" s="232" t="e">
        <f>'VZOR 1'!#REF!</f>
        <v>#REF!</v>
      </c>
      <c r="Q81" s="232" t="e">
        <f>'VZOR 1'!#REF!</f>
        <v>#REF!</v>
      </c>
      <c r="R81" s="232" t="e">
        <f>'VZOR 1'!#REF!</f>
        <v>#REF!</v>
      </c>
      <c r="S81" s="237" t="s">
        <v>128</v>
      </c>
      <c r="T81" s="240" t="e">
        <f t="shared" si="11"/>
        <v>#REF!</v>
      </c>
      <c r="U81" s="239" t="e">
        <f t="shared" si="6"/>
        <v>#REF!</v>
      </c>
      <c r="V81" s="107" t="e">
        <f t="shared" si="7"/>
        <v>#REF!</v>
      </c>
      <c r="W81" s="107" t="e">
        <f t="shared" si="8"/>
        <v>#REF!</v>
      </c>
      <c r="X81" s="123" t="e">
        <f t="shared" si="9"/>
        <v>#REF!</v>
      </c>
      <c r="Y81" s="109"/>
      <c r="Z81" s="109"/>
      <c r="AA81" s="109"/>
    </row>
    <row r="82" spans="1:27" s="48" customFormat="1" ht="51" x14ac:dyDescent="0.2">
      <c r="A82" s="232" t="e">
        <f>'VZOR 1'!#REF!</f>
        <v>#REF!</v>
      </c>
      <c r="B82" s="232" t="e">
        <f>'VZOR 1'!#REF!</f>
        <v>#REF!</v>
      </c>
      <c r="C82" s="232" t="e">
        <f>'VZOR 1'!#REF!</f>
        <v>#REF!</v>
      </c>
      <c r="D82" s="232" t="e">
        <f>'VZOR 1'!#REF!</f>
        <v>#REF!</v>
      </c>
      <c r="E82" s="232" t="e">
        <f>'VZOR 1'!#REF!</f>
        <v>#REF!</v>
      </c>
      <c r="F82" s="232" t="e">
        <f>'VZOR 1'!#REF!</f>
        <v>#REF!</v>
      </c>
      <c r="G82" s="232" t="e">
        <f>'VZOR 1'!#REF!</f>
        <v>#REF!</v>
      </c>
      <c r="H82" s="232" t="e">
        <f>'VZOR 1'!#REF!</f>
        <v>#REF!</v>
      </c>
      <c r="I82" s="232" t="e">
        <f>'VZOR 1'!#REF!</f>
        <v>#REF!</v>
      </c>
      <c r="J82" s="232" t="e">
        <f>'VZOR 1'!#REF!</f>
        <v>#REF!</v>
      </c>
      <c r="K82" s="232" t="e">
        <f>'VZOR 1'!#REF!</f>
        <v>#REF!</v>
      </c>
      <c r="L82" s="232" t="e">
        <f>'VZOR 1'!#REF!</f>
        <v>#REF!</v>
      </c>
      <c r="M82" s="232" t="e">
        <f>'VZOR 1'!#REF!</f>
        <v>#REF!</v>
      </c>
      <c r="N82" s="232" t="e">
        <f>'VZOR 1'!#REF!</f>
        <v>#REF!</v>
      </c>
      <c r="O82" s="232" t="e">
        <f>'VZOR 1'!#REF!</f>
        <v>#REF!</v>
      </c>
      <c r="P82" s="232" t="e">
        <f>'VZOR 1'!#REF!</f>
        <v>#REF!</v>
      </c>
      <c r="Q82" s="232" t="e">
        <f>'VZOR 1'!#REF!</f>
        <v>#REF!</v>
      </c>
      <c r="R82" s="232" t="e">
        <f>'VZOR 1'!#REF!</f>
        <v>#REF!</v>
      </c>
      <c r="S82" s="237" t="s">
        <v>128</v>
      </c>
      <c r="T82" s="240" t="e">
        <f t="shared" si="11"/>
        <v>#REF!</v>
      </c>
      <c r="U82" s="239" t="e">
        <f t="shared" si="6"/>
        <v>#REF!</v>
      </c>
      <c r="V82" s="107" t="e">
        <f t="shared" si="7"/>
        <v>#REF!</v>
      </c>
      <c r="W82" s="107" t="e">
        <f t="shared" si="8"/>
        <v>#REF!</v>
      </c>
      <c r="X82" s="123" t="e">
        <f t="shared" si="9"/>
        <v>#REF!</v>
      </c>
      <c r="Y82" s="109"/>
      <c r="Z82" s="109"/>
      <c r="AA82" s="109"/>
    </row>
    <row r="83" spans="1:27" s="48" customFormat="1" ht="51" x14ac:dyDescent="0.2">
      <c r="A83" s="232" t="e">
        <f>'VZOR 1'!#REF!</f>
        <v>#REF!</v>
      </c>
      <c r="B83" s="232" t="e">
        <f>'VZOR 1'!#REF!</f>
        <v>#REF!</v>
      </c>
      <c r="C83" s="232" t="e">
        <f>'VZOR 1'!#REF!</f>
        <v>#REF!</v>
      </c>
      <c r="D83" s="232" t="e">
        <f>'VZOR 1'!#REF!</f>
        <v>#REF!</v>
      </c>
      <c r="E83" s="232" t="e">
        <f>'VZOR 1'!#REF!</f>
        <v>#REF!</v>
      </c>
      <c r="F83" s="232" t="e">
        <f>'VZOR 1'!#REF!</f>
        <v>#REF!</v>
      </c>
      <c r="G83" s="232" t="e">
        <f>'VZOR 1'!#REF!</f>
        <v>#REF!</v>
      </c>
      <c r="H83" s="232" t="e">
        <f>'VZOR 1'!#REF!</f>
        <v>#REF!</v>
      </c>
      <c r="I83" s="232" t="e">
        <f>'VZOR 1'!#REF!</f>
        <v>#REF!</v>
      </c>
      <c r="J83" s="232" t="e">
        <f>'VZOR 1'!#REF!</f>
        <v>#REF!</v>
      </c>
      <c r="K83" s="232" t="e">
        <f>'VZOR 1'!#REF!</f>
        <v>#REF!</v>
      </c>
      <c r="L83" s="232" t="e">
        <f>'VZOR 1'!#REF!</f>
        <v>#REF!</v>
      </c>
      <c r="M83" s="232" t="e">
        <f>'VZOR 1'!#REF!</f>
        <v>#REF!</v>
      </c>
      <c r="N83" s="232" t="e">
        <f>'VZOR 1'!#REF!</f>
        <v>#REF!</v>
      </c>
      <c r="O83" s="232" t="e">
        <f>'VZOR 1'!#REF!</f>
        <v>#REF!</v>
      </c>
      <c r="P83" s="232" t="e">
        <f>'VZOR 1'!#REF!</f>
        <v>#REF!</v>
      </c>
      <c r="Q83" s="232" t="e">
        <f>'VZOR 1'!#REF!</f>
        <v>#REF!</v>
      </c>
      <c r="R83" s="232" t="e">
        <f>'VZOR 1'!#REF!</f>
        <v>#REF!</v>
      </c>
      <c r="S83" s="237" t="s">
        <v>128</v>
      </c>
      <c r="T83" s="240" t="e">
        <f t="shared" si="11"/>
        <v>#REF!</v>
      </c>
      <c r="U83" s="239" t="e">
        <f t="shared" si="6"/>
        <v>#REF!</v>
      </c>
      <c r="V83" s="107" t="e">
        <f t="shared" si="7"/>
        <v>#REF!</v>
      </c>
      <c r="W83" s="107" t="e">
        <f t="shared" si="8"/>
        <v>#REF!</v>
      </c>
      <c r="X83" s="123" t="e">
        <f t="shared" si="9"/>
        <v>#REF!</v>
      </c>
      <c r="Y83" s="109"/>
      <c r="Z83" s="109"/>
      <c r="AA83" s="109"/>
    </row>
    <row r="84" spans="1:27" s="48" customFormat="1" ht="51" x14ac:dyDescent="0.2">
      <c r="A84" s="232" t="e">
        <f>'VZOR 1'!#REF!</f>
        <v>#REF!</v>
      </c>
      <c r="B84" s="232" t="e">
        <f>'VZOR 1'!#REF!</f>
        <v>#REF!</v>
      </c>
      <c r="C84" s="232" t="e">
        <f>'VZOR 1'!#REF!</f>
        <v>#REF!</v>
      </c>
      <c r="D84" s="232" t="e">
        <f>'VZOR 1'!#REF!</f>
        <v>#REF!</v>
      </c>
      <c r="E84" s="232" t="e">
        <f>'VZOR 1'!#REF!</f>
        <v>#REF!</v>
      </c>
      <c r="F84" s="232" t="e">
        <f>'VZOR 1'!#REF!</f>
        <v>#REF!</v>
      </c>
      <c r="G84" s="232" t="e">
        <f>'VZOR 1'!#REF!</f>
        <v>#REF!</v>
      </c>
      <c r="H84" s="232" t="e">
        <f>'VZOR 1'!#REF!</f>
        <v>#REF!</v>
      </c>
      <c r="I84" s="232" t="e">
        <f>'VZOR 1'!#REF!</f>
        <v>#REF!</v>
      </c>
      <c r="J84" s="232" t="e">
        <f>'VZOR 1'!#REF!</f>
        <v>#REF!</v>
      </c>
      <c r="K84" s="232" t="e">
        <f>'VZOR 1'!#REF!</f>
        <v>#REF!</v>
      </c>
      <c r="L84" s="232" t="e">
        <f>'VZOR 1'!#REF!</f>
        <v>#REF!</v>
      </c>
      <c r="M84" s="232" t="e">
        <f>'VZOR 1'!#REF!</f>
        <v>#REF!</v>
      </c>
      <c r="N84" s="232" t="e">
        <f>'VZOR 1'!#REF!</f>
        <v>#REF!</v>
      </c>
      <c r="O84" s="232" t="e">
        <f>'VZOR 1'!#REF!</f>
        <v>#REF!</v>
      </c>
      <c r="P84" s="232" t="e">
        <f>'VZOR 1'!#REF!</f>
        <v>#REF!</v>
      </c>
      <c r="Q84" s="232" t="e">
        <f>'VZOR 1'!#REF!</f>
        <v>#REF!</v>
      </c>
      <c r="R84" s="232" t="e">
        <f>'VZOR 1'!#REF!</f>
        <v>#REF!</v>
      </c>
      <c r="S84" s="237" t="s">
        <v>128</v>
      </c>
      <c r="T84" s="240" t="e">
        <f t="shared" si="11"/>
        <v>#REF!</v>
      </c>
      <c r="U84" s="239" t="e">
        <f t="shared" si="6"/>
        <v>#REF!</v>
      </c>
      <c r="V84" s="107" t="e">
        <f t="shared" si="7"/>
        <v>#REF!</v>
      </c>
      <c r="W84" s="107" t="e">
        <f t="shared" si="8"/>
        <v>#REF!</v>
      </c>
      <c r="X84" s="123" t="e">
        <f t="shared" si="9"/>
        <v>#REF!</v>
      </c>
      <c r="Y84" s="109"/>
      <c r="Z84" s="109"/>
      <c r="AA84" s="109"/>
    </row>
    <row r="85" spans="1:27" s="48" customFormat="1" ht="51" x14ac:dyDescent="0.2">
      <c r="A85" s="232" t="e">
        <f>'VZOR 1'!#REF!</f>
        <v>#REF!</v>
      </c>
      <c r="B85" s="232" t="e">
        <f>'VZOR 1'!#REF!</f>
        <v>#REF!</v>
      </c>
      <c r="C85" s="232" t="e">
        <f>'VZOR 1'!#REF!</f>
        <v>#REF!</v>
      </c>
      <c r="D85" s="232" t="e">
        <f>'VZOR 1'!#REF!</f>
        <v>#REF!</v>
      </c>
      <c r="E85" s="232" t="e">
        <f>'VZOR 1'!#REF!</f>
        <v>#REF!</v>
      </c>
      <c r="F85" s="232" t="e">
        <f>'VZOR 1'!#REF!</f>
        <v>#REF!</v>
      </c>
      <c r="G85" s="232" t="e">
        <f>'VZOR 1'!#REF!</f>
        <v>#REF!</v>
      </c>
      <c r="H85" s="232" t="e">
        <f>'VZOR 1'!#REF!</f>
        <v>#REF!</v>
      </c>
      <c r="I85" s="232" t="e">
        <f>'VZOR 1'!#REF!</f>
        <v>#REF!</v>
      </c>
      <c r="J85" s="232" t="e">
        <f>'VZOR 1'!#REF!</f>
        <v>#REF!</v>
      </c>
      <c r="K85" s="232" t="e">
        <f>'VZOR 1'!#REF!</f>
        <v>#REF!</v>
      </c>
      <c r="L85" s="232" t="e">
        <f>'VZOR 1'!#REF!</f>
        <v>#REF!</v>
      </c>
      <c r="M85" s="232" t="e">
        <f>'VZOR 1'!#REF!</f>
        <v>#REF!</v>
      </c>
      <c r="N85" s="232" t="e">
        <f>'VZOR 1'!#REF!</f>
        <v>#REF!</v>
      </c>
      <c r="O85" s="232" t="e">
        <f>'VZOR 1'!#REF!</f>
        <v>#REF!</v>
      </c>
      <c r="P85" s="232" t="e">
        <f>'VZOR 1'!#REF!</f>
        <v>#REF!</v>
      </c>
      <c r="Q85" s="232" t="e">
        <f>'VZOR 1'!#REF!</f>
        <v>#REF!</v>
      </c>
      <c r="R85" s="232" t="e">
        <f>'VZOR 1'!#REF!</f>
        <v>#REF!</v>
      </c>
      <c r="S85" s="237" t="s">
        <v>128</v>
      </c>
      <c r="T85" s="240" t="e">
        <f t="shared" si="11"/>
        <v>#REF!</v>
      </c>
      <c r="U85" s="239" t="e">
        <f t="shared" si="6"/>
        <v>#REF!</v>
      </c>
      <c r="V85" s="107" t="e">
        <f t="shared" si="7"/>
        <v>#REF!</v>
      </c>
      <c r="W85" s="107" t="e">
        <f t="shared" si="8"/>
        <v>#REF!</v>
      </c>
      <c r="X85" s="123" t="e">
        <f t="shared" si="9"/>
        <v>#REF!</v>
      </c>
      <c r="Y85" s="109"/>
      <c r="Z85" s="109"/>
      <c r="AA85" s="109"/>
    </row>
    <row r="86" spans="1:27" s="48" customFormat="1" ht="51" x14ac:dyDescent="0.2">
      <c r="A86" s="232" t="e">
        <f>'VZOR 1'!#REF!</f>
        <v>#REF!</v>
      </c>
      <c r="B86" s="232" t="e">
        <f>'VZOR 1'!#REF!</f>
        <v>#REF!</v>
      </c>
      <c r="C86" s="232" t="e">
        <f>'VZOR 1'!#REF!</f>
        <v>#REF!</v>
      </c>
      <c r="D86" s="232" t="e">
        <f>'VZOR 1'!#REF!</f>
        <v>#REF!</v>
      </c>
      <c r="E86" s="232" t="e">
        <f>'VZOR 1'!#REF!</f>
        <v>#REF!</v>
      </c>
      <c r="F86" s="232" t="e">
        <f>'VZOR 1'!#REF!</f>
        <v>#REF!</v>
      </c>
      <c r="G86" s="232" t="e">
        <f>'VZOR 1'!#REF!</f>
        <v>#REF!</v>
      </c>
      <c r="H86" s="232" t="e">
        <f>'VZOR 1'!#REF!</f>
        <v>#REF!</v>
      </c>
      <c r="I86" s="232" t="e">
        <f>'VZOR 1'!#REF!</f>
        <v>#REF!</v>
      </c>
      <c r="J86" s="232" t="e">
        <f>'VZOR 1'!#REF!</f>
        <v>#REF!</v>
      </c>
      <c r="K86" s="232" t="e">
        <f>'VZOR 1'!#REF!</f>
        <v>#REF!</v>
      </c>
      <c r="L86" s="232" t="e">
        <f>'VZOR 1'!#REF!</f>
        <v>#REF!</v>
      </c>
      <c r="M86" s="232" t="e">
        <f>'VZOR 1'!#REF!</f>
        <v>#REF!</v>
      </c>
      <c r="N86" s="232" t="e">
        <f>'VZOR 1'!#REF!</f>
        <v>#REF!</v>
      </c>
      <c r="O86" s="232" t="e">
        <f>'VZOR 1'!#REF!</f>
        <v>#REF!</v>
      </c>
      <c r="P86" s="232" t="e">
        <f>'VZOR 1'!#REF!</f>
        <v>#REF!</v>
      </c>
      <c r="Q86" s="232" t="e">
        <f>'VZOR 1'!#REF!</f>
        <v>#REF!</v>
      </c>
      <c r="R86" s="232" t="e">
        <f>'VZOR 1'!#REF!</f>
        <v>#REF!</v>
      </c>
      <c r="S86" s="237" t="s">
        <v>128</v>
      </c>
      <c r="T86" s="240" t="e">
        <f t="shared" si="11"/>
        <v>#REF!</v>
      </c>
      <c r="U86" s="239" t="e">
        <f t="shared" si="6"/>
        <v>#REF!</v>
      </c>
      <c r="V86" s="107" t="e">
        <f t="shared" si="7"/>
        <v>#REF!</v>
      </c>
      <c r="W86" s="107" t="e">
        <f t="shared" si="8"/>
        <v>#REF!</v>
      </c>
      <c r="X86" s="123" t="e">
        <f t="shared" si="9"/>
        <v>#REF!</v>
      </c>
      <c r="Y86" s="109"/>
      <c r="Z86" s="109"/>
      <c r="AA86" s="109"/>
    </row>
    <row r="87" spans="1:27" s="48" customFormat="1" ht="51" x14ac:dyDescent="0.2">
      <c r="A87" s="232" t="e">
        <f>'VZOR 1'!#REF!</f>
        <v>#REF!</v>
      </c>
      <c r="B87" s="232" t="e">
        <f>'VZOR 1'!#REF!</f>
        <v>#REF!</v>
      </c>
      <c r="C87" s="232" t="e">
        <f>'VZOR 1'!#REF!</f>
        <v>#REF!</v>
      </c>
      <c r="D87" s="232" t="e">
        <f>'VZOR 1'!#REF!</f>
        <v>#REF!</v>
      </c>
      <c r="E87" s="232" t="e">
        <f>'VZOR 1'!#REF!</f>
        <v>#REF!</v>
      </c>
      <c r="F87" s="232" t="e">
        <f>'VZOR 1'!#REF!</f>
        <v>#REF!</v>
      </c>
      <c r="G87" s="232" t="e">
        <f>'VZOR 1'!#REF!</f>
        <v>#REF!</v>
      </c>
      <c r="H87" s="232" t="e">
        <f>'VZOR 1'!#REF!</f>
        <v>#REF!</v>
      </c>
      <c r="I87" s="232" t="e">
        <f>'VZOR 1'!#REF!</f>
        <v>#REF!</v>
      </c>
      <c r="J87" s="232" t="e">
        <f>'VZOR 1'!#REF!</f>
        <v>#REF!</v>
      </c>
      <c r="K87" s="232" t="e">
        <f>'VZOR 1'!#REF!</f>
        <v>#REF!</v>
      </c>
      <c r="L87" s="232" t="e">
        <f>'VZOR 1'!#REF!</f>
        <v>#REF!</v>
      </c>
      <c r="M87" s="232" t="e">
        <f>'VZOR 1'!#REF!</f>
        <v>#REF!</v>
      </c>
      <c r="N87" s="232" t="e">
        <f>'VZOR 1'!#REF!</f>
        <v>#REF!</v>
      </c>
      <c r="O87" s="232" t="e">
        <f>'VZOR 1'!#REF!</f>
        <v>#REF!</v>
      </c>
      <c r="P87" s="232" t="e">
        <f>'VZOR 1'!#REF!</f>
        <v>#REF!</v>
      </c>
      <c r="Q87" s="232" t="e">
        <f>'VZOR 1'!#REF!</f>
        <v>#REF!</v>
      </c>
      <c r="R87" s="232" t="e">
        <f>'VZOR 1'!#REF!</f>
        <v>#REF!</v>
      </c>
      <c r="S87" s="237" t="s">
        <v>128</v>
      </c>
      <c r="T87" s="240" t="e">
        <f t="shared" si="11"/>
        <v>#REF!</v>
      </c>
      <c r="U87" s="239" t="e">
        <f t="shared" si="6"/>
        <v>#REF!</v>
      </c>
      <c r="V87" s="107" t="e">
        <f t="shared" si="7"/>
        <v>#REF!</v>
      </c>
      <c r="W87" s="107" t="e">
        <f t="shared" si="8"/>
        <v>#REF!</v>
      </c>
      <c r="X87" s="123" t="e">
        <f t="shared" si="9"/>
        <v>#REF!</v>
      </c>
      <c r="Y87" s="109"/>
      <c r="Z87" s="109"/>
      <c r="AA87" s="109"/>
    </row>
    <row r="88" spans="1:27" s="48" customFormat="1" ht="51" x14ac:dyDescent="0.2">
      <c r="A88" s="232" t="e">
        <f>'VZOR 1'!#REF!</f>
        <v>#REF!</v>
      </c>
      <c r="B88" s="232" t="e">
        <f>'VZOR 1'!#REF!</f>
        <v>#REF!</v>
      </c>
      <c r="C88" s="232" t="e">
        <f>'VZOR 1'!#REF!</f>
        <v>#REF!</v>
      </c>
      <c r="D88" s="232" t="e">
        <f>'VZOR 1'!#REF!</f>
        <v>#REF!</v>
      </c>
      <c r="E88" s="232" t="e">
        <f>'VZOR 1'!#REF!</f>
        <v>#REF!</v>
      </c>
      <c r="F88" s="232" t="e">
        <f>'VZOR 1'!#REF!</f>
        <v>#REF!</v>
      </c>
      <c r="G88" s="232" t="e">
        <f>'VZOR 1'!#REF!</f>
        <v>#REF!</v>
      </c>
      <c r="H88" s="232" t="e">
        <f>'VZOR 1'!#REF!</f>
        <v>#REF!</v>
      </c>
      <c r="I88" s="232" t="e">
        <f>'VZOR 1'!#REF!</f>
        <v>#REF!</v>
      </c>
      <c r="J88" s="232" t="e">
        <f>'VZOR 1'!#REF!</f>
        <v>#REF!</v>
      </c>
      <c r="K88" s="232" t="e">
        <f>'VZOR 1'!#REF!</f>
        <v>#REF!</v>
      </c>
      <c r="L88" s="232" t="e">
        <f>'VZOR 1'!#REF!</f>
        <v>#REF!</v>
      </c>
      <c r="M88" s="232" t="e">
        <f>'VZOR 1'!#REF!</f>
        <v>#REF!</v>
      </c>
      <c r="N88" s="232" t="e">
        <f>'VZOR 1'!#REF!</f>
        <v>#REF!</v>
      </c>
      <c r="O88" s="232" t="e">
        <f>'VZOR 1'!#REF!</f>
        <v>#REF!</v>
      </c>
      <c r="P88" s="232" t="e">
        <f>'VZOR 1'!#REF!</f>
        <v>#REF!</v>
      </c>
      <c r="Q88" s="232" t="e">
        <f>'VZOR 1'!#REF!</f>
        <v>#REF!</v>
      </c>
      <c r="R88" s="232" t="e">
        <f>'VZOR 1'!#REF!</f>
        <v>#REF!</v>
      </c>
      <c r="S88" s="237" t="s">
        <v>128</v>
      </c>
      <c r="T88" s="240" t="e">
        <f t="shared" si="11"/>
        <v>#REF!</v>
      </c>
      <c r="U88" s="239" t="e">
        <f t="shared" si="6"/>
        <v>#REF!</v>
      </c>
      <c r="V88" s="107" t="e">
        <f t="shared" si="7"/>
        <v>#REF!</v>
      </c>
      <c r="W88" s="107" t="e">
        <f t="shared" si="8"/>
        <v>#REF!</v>
      </c>
      <c r="X88" s="123" t="e">
        <f t="shared" si="9"/>
        <v>#REF!</v>
      </c>
      <c r="Y88" s="109"/>
      <c r="Z88" s="109"/>
      <c r="AA88" s="109"/>
    </row>
    <row r="89" spans="1:27" s="48" customFormat="1" ht="51" x14ac:dyDescent="0.2">
      <c r="A89" s="232" t="e">
        <f>'VZOR 1'!#REF!</f>
        <v>#REF!</v>
      </c>
      <c r="B89" s="232" t="e">
        <f>'VZOR 1'!#REF!</f>
        <v>#REF!</v>
      </c>
      <c r="C89" s="232" t="e">
        <f>'VZOR 1'!#REF!</f>
        <v>#REF!</v>
      </c>
      <c r="D89" s="232" t="e">
        <f>'VZOR 1'!#REF!</f>
        <v>#REF!</v>
      </c>
      <c r="E89" s="232" t="e">
        <f>'VZOR 1'!#REF!</f>
        <v>#REF!</v>
      </c>
      <c r="F89" s="232" t="e">
        <f>'VZOR 1'!#REF!</f>
        <v>#REF!</v>
      </c>
      <c r="G89" s="232" t="e">
        <f>'VZOR 1'!#REF!</f>
        <v>#REF!</v>
      </c>
      <c r="H89" s="232" t="e">
        <f>'VZOR 1'!#REF!</f>
        <v>#REF!</v>
      </c>
      <c r="I89" s="232" t="e">
        <f>'VZOR 1'!#REF!</f>
        <v>#REF!</v>
      </c>
      <c r="J89" s="232" t="e">
        <f>'VZOR 1'!#REF!</f>
        <v>#REF!</v>
      </c>
      <c r="K89" s="232" t="e">
        <f>'VZOR 1'!#REF!</f>
        <v>#REF!</v>
      </c>
      <c r="L89" s="232" t="e">
        <f>'VZOR 1'!#REF!</f>
        <v>#REF!</v>
      </c>
      <c r="M89" s="232" t="e">
        <f>'VZOR 1'!#REF!</f>
        <v>#REF!</v>
      </c>
      <c r="N89" s="232" t="e">
        <f>'VZOR 1'!#REF!</f>
        <v>#REF!</v>
      </c>
      <c r="O89" s="232" t="e">
        <f>'VZOR 1'!#REF!</f>
        <v>#REF!</v>
      </c>
      <c r="P89" s="232" t="e">
        <f>'VZOR 1'!#REF!</f>
        <v>#REF!</v>
      </c>
      <c r="Q89" s="232" t="e">
        <f>'VZOR 1'!#REF!</f>
        <v>#REF!</v>
      </c>
      <c r="R89" s="232" t="e">
        <f>'VZOR 1'!#REF!</f>
        <v>#REF!</v>
      </c>
      <c r="S89" s="237" t="s">
        <v>128</v>
      </c>
      <c r="T89" s="240" t="e">
        <f t="shared" si="11"/>
        <v>#REF!</v>
      </c>
      <c r="U89" s="239" t="e">
        <f t="shared" si="6"/>
        <v>#REF!</v>
      </c>
      <c r="V89" s="107" t="e">
        <f t="shared" si="7"/>
        <v>#REF!</v>
      </c>
      <c r="W89" s="107" t="e">
        <f t="shared" si="8"/>
        <v>#REF!</v>
      </c>
      <c r="X89" s="123" t="e">
        <f t="shared" si="9"/>
        <v>#REF!</v>
      </c>
      <c r="Y89" s="109"/>
      <c r="Z89" s="109"/>
      <c r="AA89" s="109"/>
    </row>
    <row r="90" spans="1:27" s="48" customFormat="1" ht="51" x14ac:dyDescent="0.2">
      <c r="A90" s="232" t="e">
        <f>'VZOR 1'!#REF!</f>
        <v>#REF!</v>
      </c>
      <c r="B90" s="232" t="e">
        <f>'VZOR 1'!#REF!</f>
        <v>#REF!</v>
      </c>
      <c r="C90" s="232" t="e">
        <f>'VZOR 1'!#REF!</f>
        <v>#REF!</v>
      </c>
      <c r="D90" s="232" t="e">
        <f>'VZOR 1'!#REF!</f>
        <v>#REF!</v>
      </c>
      <c r="E90" s="232" t="e">
        <f>'VZOR 1'!#REF!</f>
        <v>#REF!</v>
      </c>
      <c r="F90" s="232" t="e">
        <f>'VZOR 1'!#REF!</f>
        <v>#REF!</v>
      </c>
      <c r="G90" s="232" t="e">
        <f>'VZOR 1'!#REF!</f>
        <v>#REF!</v>
      </c>
      <c r="H90" s="232" t="e">
        <f>'VZOR 1'!#REF!</f>
        <v>#REF!</v>
      </c>
      <c r="I90" s="232" t="e">
        <f>'VZOR 1'!#REF!</f>
        <v>#REF!</v>
      </c>
      <c r="J90" s="232" t="e">
        <f>'VZOR 1'!#REF!</f>
        <v>#REF!</v>
      </c>
      <c r="K90" s="232" t="e">
        <f>'VZOR 1'!#REF!</f>
        <v>#REF!</v>
      </c>
      <c r="L90" s="232" t="e">
        <f>'VZOR 1'!#REF!</f>
        <v>#REF!</v>
      </c>
      <c r="M90" s="232" t="e">
        <f>'VZOR 1'!#REF!</f>
        <v>#REF!</v>
      </c>
      <c r="N90" s="232" t="e">
        <f>'VZOR 1'!#REF!</f>
        <v>#REF!</v>
      </c>
      <c r="O90" s="232" t="e">
        <f>'VZOR 1'!#REF!</f>
        <v>#REF!</v>
      </c>
      <c r="P90" s="232" t="e">
        <f>'VZOR 1'!#REF!</f>
        <v>#REF!</v>
      </c>
      <c r="Q90" s="232" t="e">
        <f>'VZOR 1'!#REF!</f>
        <v>#REF!</v>
      </c>
      <c r="R90" s="232" t="e">
        <f>'VZOR 1'!#REF!</f>
        <v>#REF!</v>
      </c>
      <c r="S90" s="237" t="s">
        <v>128</v>
      </c>
      <c r="T90" s="240" t="e">
        <f t="shared" si="11"/>
        <v>#REF!</v>
      </c>
      <c r="U90" s="239" t="e">
        <f t="shared" si="6"/>
        <v>#REF!</v>
      </c>
      <c r="V90" s="107" t="e">
        <f t="shared" si="7"/>
        <v>#REF!</v>
      </c>
      <c r="W90" s="107" t="e">
        <f t="shared" si="8"/>
        <v>#REF!</v>
      </c>
      <c r="X90" s="123" t="e">
        <f t="shared" si="9"/>
        <v>#REF!</v>
      </c>
      <c r="Y90" s="109"/>
      <c r="Z90" s="109"/>
      <c r="AA90" s="109"/>
    </row>
    <row r="91" spans="1:27" s="48" customFormat="1" ht="51" x14ac:dyDescent="0.2">
      <c r="A91" s="232" t="e">
        <f>'VZOR 1'!#REF!</f>
        <v>#REF!</v>
      </c>
      <c r="B91" s="232" t="e">
        <f>'VZOR 1'!#REF!</f>
        <v>#REF!</v>
      </c>
      <c r="C91" s="232" t="e">
        <f>'VZOR 1'!#REF!</f>
        <v>#REF!</v>
      </c>
      <c r="D91" s="232" t="e">
        <f>'VZOR 1'!#REF!</f>
        <v>#REF!</v>
      </c>
      <c r="E91" s="232" t="e">
        <f>'VZOR 1'!#REF!</f>
        <v>#REF!</v>
      </c>
      <c r="F91" s="232" t="e">
        <f>'VZOR 1'!#REF!</f>
        <v>#REF!</v>
      </c>
      <c r="G91" s="232" t="e">
        <f>'VZOR 1'!#REF!</f>
        <v>#REF!</v>
      </c>
      <c r="H91" s="232" t="e">
        <f>'VZOR 1'!#REF!</f>
        <v>#REF!</v>
      </c>
      <c r="I91" s="232" t="e">
        <f>'VZOR 1'!#REF!</f>
        <v>#REF!</v>
      </c>
      <c r="J91" s="232" t="e">
        <f>'VZOR 1'!#REF!</f>
        <v>#REF!</v>
      </c>
      <c r="K91" s="232" t="e">
        <f>'VZOR 1'!#REF!</f>
        <v>#REF!</v>
      </c>
      <c r="L91" s="232" t="e">
        <f>'VZOR 1'!#REF!</f>
        <v>#REF!</v>
      </c>
      <c r="M91" s="232" t="e">
        <f>'VZOR 1'!#REF!</f>
        <v>#REF!</v>
      </c>
      <c r="N91" s="232" t="e">
        <f>'VZOR 1'!#REF!</f>
        <v>#REF!</v>
      </c>
      <c r="O91" s="232" t="e">
        <f>'VZOR 1'!#REF!</f>
        <v>#REF!</v>
      </c>
      <c r="P91" s="232" t="e">
        <f>'VZOR 1'!#REF!</f>
        <v>#REF!</v>
      </c>
      <c r="Q91" s="232" t="e">
        <f>'VZOR 1'!#REF!</f>
        <v>#REF!</v>
      </c>
      <c r="R91" s="232" t="e">
        <f>'VZOR 1'!#REF!</f>
        <v>#REF!</v>
      </c>
      <c r="S91" s="237" t="s">
        <v>128</v>
      </c>
      <c r="T91" s="240" t="e">
        <f t="shared" si="11"/>
        <v>#REF!</v>
      </c>
      <c r="U91" s="239" t="e">
        <f t="shared" si="6"/>
        <v>#REF!</v>
      </c>
      <c r="V91" s="107" t="e">
        <f t="shared" si="7"/>
        <v>#REF!</v>
      </c>
      <c r="W91" s="107" t="e">
        <f t="shared" si="8"/>
        <v>#REF!</v>
      </c>
      <c r="X91" s="123" t="e">
        <f t="shared" si="9"/>
        <v>#REF!</v>
      </c>
      <c r="Y91" s="109"/>
      <c r="Z91" s="109"/>
      <c r="AA91" s="109"/>
    </row>
    <row r="92" spans="1:27" s="48" customFormat="1" ht="51" x14ac:dyDescent="0.2">
      <c r="A92" s="232" t="e">
        <f>'VZOR 1'!#REF!</f>
        <v>#REF!</v>
      </c>
      <c r="B92" s="232" t="e">
        <f>'VZOR 1'!#REF!</f>
        <v>#REF!</v>
      </c>
      <c r="C92" s="232" t="e">
        <f>'VZOR 1'!#REF!</f>
        <v>#REF!</v>
      </c>
      <c r="D92" s="232" t="e">
        <f>'VZOR 1'!#REF!</f>
        <v>#REF!</v>
      </c>
      <c r="E92" s="232" t="e">
        <f>'VZOR 1'!#REF!</f>
        <v>#REF!</v>
      </c>
      <c r="F92" s="232" t="e">
        <f>'VZOR 1'!#REF!</f>
        <v>#REF!</v>
      </c>
      <c r="G92" s="232" t="e">
        <f>'VZOR 1'!#REF!</f>
        <v>#REF!</v>
      </c>
      <c r="H92" s="232" t="e">
        <f>'VZOR 1'!#REF!</f>
        <v>#REF!</v>
      </c>
      <c r="I92" s="232" t="e">
        <f>'VZOR 1'!#REF!</f>
        <v>#REF!</v>
      </c>
      <c r="J92" s="232" t="e">
        <f>'VZOR 1'!#REF!</f>
        <v>#REF!</v>
      </c>
      <c r="K92" s="232" t="e">
        <f>'VZOR 1'!#REF!</f>
        <v>#REF!</v>
      </c>
      <c r="L92" s="232" t="e">
        <f>'VZOR 1'!#REF!</f>
        <v>#REF!</v>
      </c>
      <c r="M92" s="232" t="e">
        <f>'VZOR 1'!#REF!</f>
        <v>#REF!</v>
      </c>
      <c r="N92" s="232" t="e">
        <f>'VZOR 1'!#REF!</f>
        <v>#REF!</v>
      </c>
      <c r="O92" s="232" t="e">
        <f>'VZOR 1'!#REF!</f>
        <v>#REF!</v>
      </c>
      <c r="P92" s="232" t="e">
        <f>'VZOR 1'!#REF!</f>
        <v>#REF!</v>
      </c>
      <c r="Q92" s="232" t="e">
        <f>'VZOR 1'!#REF!</f>
        <v>#REF!</v>
      </c>
      <c r="R92" s="232" t="e">
        <f>'VZOR 1'!#REF!</f>
        <v>#REF!</v>
      </c>
      <c r="S92" s="237" t="s">
        <v>128</v>
      </c>
      <c r="T92" s="240" t="e">
        <f t="shared" si="11"/>
        <v>#REF!</v>
      </c>
      <c r="U92" s="239" t="e">
        <f t="shared" si="6"/>
        <v>#REF!</v>
      </c>
      <c r="V92" s="107" t="e">
        <f t="shared" si="7"/>
        <v>#REF!</v>
      </c>
      <c r="W92" s="107" t="e">
        <f t="shared" si="8"/>
        <v>#REF!</v>
      </c>
      <c r="X92" s="123" t="e">
        <f t="shared" si="9"/>
        <v>#REF!</v>
      </c>
      <c r="Y92" s="109"/>
      <c r="Z92" s="109"/>
      <c r="AA92" s="109"/>
    </row>
    <row r="93" spans="1:27" s="48" customFormat="1" ht="51" x14ac:dyDescent="0.2">
      <c r="A93" s="232" t="e">
        <f>'VZOR 1'!#REF!</f>
        <v>#REF!</v>
      </c>
      <c r="B93" s="232" t="e">
        <f>'VZOR 1'!#REF!</f>
        <v>#REF!</v>
      </c>
      <c r="C93" s="232" t="e">
        <f>'VZOR 1'!#REF!</f>
        <v>#REF!</v>
      </c>
      <c r="D93" s="232" t="e">
        <f>'VZOR 1'!#REF!</f>
        <v>#REF!</v>
      </c>
      <c r="E93" s="232" t="e">
        <f>'VZOR 1'!#REF!</f>
        <v>#REF!</v>
      </c>
      <c r="F93" s="232" t="e">
        <f>'VZOR 1'!#REF!</f>
        <v>#REF!</v>
      </c>
      <c r="G93" s="232" t="e">
        <f>'VZOR 1'!#REF!</f>
        <v>#REF!</v>
      </c>
      <c r="H93" s="232" t="e">
        <f>'VZOR 1'!#REF!</f>
        <v>#REF!</v>
      </c>
      <c r="I93" s="232" t="e">
        <f>'VZOR 1'!#REF!</f>
        <v>#REF!</v>
      </c>
      <c r="J93" s="232" t="e">
        <f>'VZOR 1'!#REF!</f>
        <v>#REF!</v>
      </c>
      <c r="K93" s="232" t="e">
        <f>'VZOR 1'!#REF!</f>
        <v>#REF!</v>
      </c>
      <c r="L93" s="232" t="e">
        <f>'VZOR 1'!#REF!</f>
        <v>#REF!</v>
      </c>
      <c r="M93" s="232" t="e">
        <f>'VZOR 1'!#REF!</f>
        <v>#REF!</v>
      </c>
      <c r="N93" s="232" t="e">
        <f>'VZOR 1'!#REF!</f>
        <v>#REF!</v>
      </c>
      <c r="O93" s="232" t="e">
        <f>'VZOR 1'!#REF!</f>
        <v>#REF!</v>
      </c>
      <c r="P93" s="232" t="e">
        <f>'VZOR 1'!#REF!</f>
        <v>#REF!</v>
      </c>
      <c r="Q93" s="232" t="e">
        <f>'VZOR 1'!#REF!</f>
        <v>#REF!</v>
      </c>
      <c r="R93" s="232" t="e">
        <f>'VZOR 1'!#REF!</f>
        <v>#REF!</v>
      </c>
      <c r="S93" s="237" t="s">
        <v>128</v>
      </c>
      <c r="T93" s="240" t="e">
        <f t="shared" si="11"/>
        <v>#REF!</v>
      </c>
      <c r="U93" s="239" t="e">
        <f t="shared" si="6"/>
        <v>#REF!</v>
      </c>
      <c r="V93" s="107" t="e">
        <f t="shared" si="7"/>
        <v>#REF!</v>
      </c>
      <c r="W93" s="107" t="e">
        <f t="shared" si="8"/>
        <v>#REF!</v>
      </c>
      <c r="X93" s="123" t="e">
        <f t="shared" si="9"/>
        <v>#REF!</v>
      </c>
      <c r="Y93" s="109"/>
      <c r="Z93" s="109"/>
      <c r="AA93" s="109"/>
    </row>
    <row r="94" spans="1:27" s="48" customFormat="1" ht="63.75" x14ac:dyDescent="0.2">
      <c r="A94" s="232" t="e">
        <f>'VZOR 1'!#REF!</f>
        <v>#REF!</v>
      </c>
      <c r="B94" s="232" t="e">
        <f>'VZOR 1'!#REF!</f>
        <v>#REF!</v>
      </c>
      <c r="C94" s="232" t="e">
        <f>'VZOR 1'!#REF!</f>
        <v>#REF!</v>
      </c>
      <c r="D94" s="232" t="e">
        <f>'VZOR 1'!#REF!</f>
        <v>#REF!</v>
      </c>
      <c r="E94" s="232" t="e">
        <f>'VZOR 1'!#REF!</f>
        <v>#REF!</v>
      </c>
      <c r="F94" s="232" t="e">
        <f>'VZOR 1'!#REF!</f>
        <v>#REF!</v>
      </c>
      <c r="G94" s="232" t="e">
        <f>'VZOR 1'!#REF!</f>
        <v>#REF!</v>
      </c>
      <c r="H94" s="232" t="e">
        <f>'VZOR 1'!#REF!</f>
        <v>#REF!</v>
      </c>
      <c r="I94" s="232" t="e">
        <f>'VZOR 1'!#REF!</f>
        <v>#REF!</v>
      </c>
      <c r="J94" s="232" t="e">
        <f>'VZOR 1'!#REF!</f>
        <v>#REF!</v>
      </c>
      <c r="K94" s="232" t="e">
        <f>'VZOR 1'!#REF!</f>
        <v>#REF!</v>
      </c>
      <c r="L94" s="232" t="e">
        <f>'VZOR 1'!#REF!</f>
        <v>#REF!</v>
      </c>
      <c r="M94" s="232" t="e">
        <f>'VZOR 1'!#REF!</f>
        <v>#REF!</v>
      </c>
      <c r="N94" s="232" t="e">
        <f>'VZOR 1'!#REF!</f>
        <v>#REF!</v>
      </c>
      <c r="O94" s="232" t="e">
        <f>'VZOR 1'!#REF!</f>
        <v>#REF!</v>
      </c>
      <c r="P94" s="232" t="e">
        <f>'VZOR 1'!#REF!</f>
        <v>#REF!</v>
      </c>
      <c r="Q94" s="232" t="e">
        <f>'VZOR 1'!#REF!</f>
        <v>#REF!</v>
      </c>
      <c r="R94" s="232" t="e">
        <f>'VZOR 1'!#REF!</f>
        <v>#REF!</v>
      </c>
      <c r="S94" s="237" t="s">
        <v>129</v>
      </c>
      <c r="T94" s="106" t="e">
        <f t="shared" ref="T94:T98" si="12">IF(0.1*K94&gt;1.88*$Z$1*Q94,0.1*K94,1.88*$Z$1*Q94)</f>
        <v>#REF!</v>
      </c>
      <c r="U94" s="239" t="e">
        <f t="shared" si="6"/>
        <v>#REF!</v>
      </c>
      <c r="V94" s="107" t="e">
        <f t="shared" si="7"/>
        <v>#REF!</v>
      </c>
      <c r="W94" s="107" t="e">
        <f t="shared" si="8"/>
        <v>#REF!</v>
      </c>
      <c r="X94" s="123" t="e">
        <f t="shared" si="9"/>
        <v>#REF!</v>
      </c>
      <c r="Y94" s="109"/>
      <c r="Z94" s="109"/>
      <c r="AA94" s="109"/>
    </row>
    <row r="95" spans="1:27" s="48" customFormat="1" ht="63.75" x14ac:dyDescent="0.2">
      <c r="A95" s="232" t="e">
        <f>'VZOR 1'!#REF!</f>
        <v>#REF!</v>
      </c>
      <c r="B95" s="232" t="e">
        <f>'VZOR 1'!#REF!</f>
        <v>#REF!</v>
      </c>
      <c r="C95" s="232" t="e">
        <f>'VZOR 1'!#REF!</f>
        <v>#REF!</v>
      </c>
      <c r="D95" s="232" t="e">
        <f>'VZOR 1'!#REF!</f>
        <v>#REF!</v>
      </c>
      <c r="E95" s="232" t="e">
        <f>'VZOR 1'!#REF!</f>
        <v>#REF!</v>
      </c>
      <c r="F95" s="232" t="e">
        <f>'VZOR 1'!#REF!</f>
        <v>#REF!</v>
      </c>
      <c r="G95" s="232" t="e">
        <f>'VZOR 1'!#REF!</f>
        <v>#REF!</v>
      </c>
      <c r="H95" s="232" t="e">
        <f>'VZOR 1'!#REF!</f>
        <v>#REF!</v>
      </c>
      <c r="I95" s="232" t="e">
        <f>'VZOR 1'!#REF!</f>
        <v>#REF!</v>
      </c>
      <c r="J95" s="232" t="e">
        <f>'VZOR 1'!#REF!</f>
        <v>#REF!</v>
      </c>
      <c r="K95" s="232" t="e">
        <f>'VZOR 1'!#REF!</f>
        <v>#REF!</v>
      </c>
      <c r="L95" s="232" t="e">
        <f>'VZOR 1'!#REF!</f>
        <v>#REF!</v>
      </c>
      <c r="M95" s="232" t="e">
        <f>'VZOR 1'!#REF!</f>
        <v>#REF!</v>
      </c>
      <c r="N95" s="232" t="e">
        <f>'VZOR 1'!#REF!</f>
        <v>#REF!</v>
      </c>
      <c r="O95" s="232" t="e">
        <f>'VZOR 1'!#REF!</f>
        <v>#REF!</v>
      </c>
      <c r="P95" s="232" t="e">
        <f>'VZOR 1'!#REF!</f>
        <v>#REF!</v>
      </c>
      <c r="Q95" s="232" t="e">
        <f>'VZOR 1'!#REF!</f>
        <v>#REF!</v>
      </c>
      <c r="R95" s="232" t="e">
        <f>'VZOR 1'!#REF!</f>
        <v>#REF!</v>
      </c>
      <c r="S95" s="237" t="s">
        <v>129</v>
      </c>
      <c r="T95" s="106" t="e">
        <f t="shared" si="12"/>
        <v>#REF!</v>
      </c>
      <c r="U95" s="239" t="e">
        <f t="shared" si="6"/>
        <v>#REF!</v>
      </c>
      <c r="V95" s="107" t="e">
        <f t="shared" si="7"/>
        <v>#REF!</v>
      </c>
      <c r="W95" s="107" t="e">
        <f t="shared" si="8"/>
        <v>#REF!</v>
      </c>
      <c r="X95" s="123" t="e">
        <f t="shared" si="9"/>
        <v>#REF!</v>
      </c>
      <c r="Y95" s="109"/>
      <c r="Z95" s="109"/>
      <c r="AA95" s="109"/>
    </row>
    <row r="96" spans="1:27" s="48" customFormat="1" ht="63.75" x14ac:dyDescent="0.2">
      <c r="A96" s="232" t="e">
        <f>'VZOR 1'!#REF!</f>
        <v>#REF!</v>
      </c>
      <c r="B96" s="232" t="e">
        <f>'VZOR 1'!#REF!</f>
        <v>#REF!</v>
      </c>
      <c r="C96" s="232" t="e">
        <f>'VZOR 1'!#REF!</f>
        <v>#REF!</v>
      </c>
      <c r="D96" s="232" t="e">
        <f>'VZOR 1'!#REF!</f>
        <v>#REF!</v>
      </c>
      <c r="E96" s="232" t="e">
        <f>'VZOR 1'!#REF!</f>
        <v>#REF!</v>
      </c>
      <c r="F96" s="232" t="e">
        <f>'VZOR 1'!#REF!</f>
        <v>#REF!</v>
      </c>
      <c r="G96" s="232" t="e">
        <f>'VZOR 1'!#REF!</f>
        <v>#REF!</v>
      </c>
      <c r="H96" s="232" t="e">
        <f>'VZOR 1'!#REF!</f>
        <v>#REF!</v>
      </c>
      <c r="I96" s="232" t="e">
        <f>'VZOR 1'!#REF!</f>
        <v>#REF!</v>
      </c>
      <c r="J96" s="232" t="e">
        <f>'VZOR 1'!#REF!</f>
        <v>#REF!</v>
      </c>
      <c r="K96" s="232" t="e">
        <f>'VZOR 1'!#REF!</f>
        <v>#REF!</v>
      </c>
      <c r="L96" s="232" t="e">
        <f>'VZOR 1'!#REF!</f>
        <v>#REF!</v>
      </c>
      <c r="M96" s="232" t="e">
        <f>'VZOR 1'!#REF!</f>
        <v>#REF!</v>
      </c>
      <c r="N96" s="232" t="e">
        <f>'VZOR 1'!#REF!</f>
        <v>#REF!</v>
      </c>
      <c r="O96" s="232" t="e">
        <f>'VZOR 1'!#REF!</f>
        <v>#REF!</v>
      </c>
      <c r="P96" s="232" t="e">
        <f>'VZOR 1'!#REF!</f>
        <v>#REF!</v>
      </c>
      <c r="Q96" s="232" t="e">
        <f>'VZOR 1'!#REF!</f>
        <v>#REF!</v>
      </c>
      <c r="R96" s="232" t="e">
        <f>'VZOR 1'!#REF!</f>
        <v>#REF!</v>
      </c>
      <c r="S96" s="237" t="s">
        <v>129</v>
      </c>
      <c r="T96" s="106" t="e">
        <f t="shared" si="12"/>
        <v>#REF!</v>
      </c>
      <c r="U96" s="239" t="e">
        <f t="shared" si="6"/>
        <v>#REF!</v>
      </c>
      <c r="V96" s="107" t="e">
        <f t="shared" si="7"/>
        <v>#REF!</v>
      </c>
      <c r="W96" s="107" t="e">
        <f t="shared" si="8"/>
        <v>#REF!</v>
      </c>
      <c r="X96" s="123" t="e">
        <f t="shared" si="9"/>
        <v>#REF!</v>
      </c>
      <c r="Y96" s="109"/>
      <c r="Z96" s="109"/>
      <c r="AA96" s="109"/>
    </row>
    <row r="97" spans="1:27" s="48" customFormat="1" ht="63.75" x14ac:dyDescent="0.2">
      <c r="A97" s="232" t="e">
        <f>'VZOR 1'!#REF!</f>
        <v>#REF!</v>
      </c>
      <c r="B97" s="232" t="e">
        <f>'VZOR 1'!#REF!</f>
        <v>#REF!</v>
      </c>
      <c r="C97" s="232" t="e">
        <f>'VZOR 1'!#REF!</f>
        <v>#REF!</v>
      </c>
      <c r="D97" s="232" t="e">
        <f>'VZOR 1'!#REF!</f>
        <v>#REF!</v>
      </c>
      <c r="E97" s="232" t="e">
        <f>'VZOR 1'!#REF!</f>
        <v>#REF!</v>
      </c>
      <c r="F97" s="232" t="e">
        <f>'VZOR 1'!#REF!</f>
        <v>#REF!</v>
      </c>
      <c r="G97" s="232" t="e">
        <f>'VZOR 1'!#REF!</f>
        <v>#REF!</v>
      </c>
      <c r="H97" s="232" t="e">
        <f>'VZOR 1'!#REF!</f>
        <v>#REF!</v>
      </c>
      <c r="I97" s="232" t="e">
        <f>'VZOR 1'!#REF!</f>
        <v>#REF!</v>
      </c>
      <c r="J97" s="232" t="e">
        <f>'VZOR 1'!#REF!</f>
        <v>#REF!</v>
      </c>
      <c r="K97" s="232" t="e">
        <f>'VZOR 1'!#REF!</f>
        <v>#REF!</v>
      </c>
      <c r="L97" s="232" t="e">
        <f>'VZOR 1'!#REF!</f>
        <v>#REF!</v>
      </c>
      <c r="M97" s="232" t="e">
        <f>'VZOR 1'!#REF!</f>
        <v>#REF!</v>
      </c>
      <c r="N97" s="232" t="e">
        <f>'VZOR 1'!#REF!</f>
        <v>#REF!</v>
      </c>
      <c r="O97" s="232" t="e">
        <f>'VZOR 1'!#REF!</f>
        <v>#REF!</v>
      </c>
      <c r="P97" s="232" t="e">
        <f>'VZOR 1'!#REF!</f>
        <v>#REF!</v>
      </c>
      <c r="Q97" s="232" t="e">
        <f>'VZOR 1'!#REF!</f>
        <v>#REF!</v>
      </c>
      <c r="R97" s="232" t="e">
        <f>'VZOR 1'!#REF!</f>
        <v>#REF!</v>
      </c>
      <c r="S97" s="237" t="s">
        <v>129</v>
      </c>
      <c r="T97" s="106" t="e">
        <f t="shared" si="12"/>
        <v>#REF!</v>
      </c>
      <c r="U97" s="239" t="e">
        <f t="shared" si="6"/>
        <v>#REF!</v>
      </c>
      <c r="V97" s="107" t="e">
        <f t="shared" si="7"/>
        <v>#REF!</v>
      </c>
      <c r="W97" s="107" t="e">
        <f t="shared" si="8"/>
        <v>#REF!</v>
      </c>
      <c r="X97" s="123" t="e">
        <f t="shared" si="9"/>
        <v>#REF!</v>
      </c>
      <c r="Y97" s="109"/>
      <c r="Z97" s="109"/>
      <c r="AA97" s="109"/>
    </row>
    <row r="98" spans="1:27" s="48" customFormat="1" ht="63.75" x14ac:dyDescent="0.2">
      <c r="A98" s="232" t="e">
        <f>'VZOR 1'!#REF!</f>
        <v>#REF!</v>
      </c>
      <c r="B98" s="232" t="e">
        <f>'VZOR 1'!#REF!</f>
        <v>#REF!</v>
      </c>
      <c r="C98" s="232" t="e">
        <f>'VZOR 1'!#REF!</f>
        <v>#REF!</v>
      </c>
      <c r="D98" s="232" t="e">
        <f>'VZOR 1'!#REF!</f>
        <v>#REF!</v>
      </c>
      <c r="E98" s="232" t="e">
        <f>'VZOR 1'!#REF!</f>
        <v>#REF!</v>
      </c>
      <c r="F98" s="232" t="e">
        <f>'VZOR 1'!#REF!</f>
        <v>#REF!</v>
      </c>
      <c r="G98" s="232" t="e">
        <f>'VZOR 1'!#REF!</f>
        <v>#REF!</v>
      </c>
      <c r="H98" s="232" t="e">
        <f>'VZOR 1'!#REF!</f>
        <v>#REF!</v>
      </c>
      <c r="I98" s="232" t="e">
        <f>'VZOR 1'!#REF!</f>
        <v>#REF!</v>
      </c>
      <c r="J98" s="232" t="e">
        <f>'VZOR 1'!#REF!</f>
        <v>#REF!</v>
      </c>
      <c r="K98" s="232" t="e">
        <f>'VZOR 1'!#REF!</f>
        <v>#REF!</v>
      </c>
      <c r="L98" s="232" t="e">
        <f>'VZOR 1'!#REF!</f>
        <v>#REF!</v>
      </c>
      <c r="M98" s="232" t="e">
        <f>'VZOR 1'!#REF!</f>
        <v>#REF!</v>
      </c>
      <c r="N98" s="232" t="e">
        <f>'VZOR 1'!#REF!</f>
        <v>#REF!</v>
      </c>
      <c r="O98" s="232" t="e">
        <f>'VZOR 1'!#REF!</f>
        <v>#REF!</v>
      </c>
      <c r="P98" s="232" t="e">
        <f>'VZOR 1'!#REF!</f>
        <v>#REF!</v>
      </c>
      <c r="Q98" s="232" t="e">
        <f>'VZOR 1'!#REF!</f>
        <v>#REF!</v>
      </c>
      <c r="R98" s="232" t="e">
        <f>'VZOR 1'!#REF!</f>
        <v>#REF!</v>
      </c>
      <c r="S98" s="237" t="s">
        <v>129</v>
      </c>
      <c r="T98" s="106" t="e">
        <f t="shared" si="12"/>
        <v>#REF!</v>
      </c>
      <c r="U98" s="239" t="e">
        <f t="shared" si="6"/>
        <v>#REF!</v>
      </c>
      <c r="V98" s="107" t="e">
        <f t="shared" si="7"/>
        <v>#REF!</v>
      </c>
      <c r="W98" s="107" t="e">
        <f t="shared" si="8"/>
        <v>#REF!</v>
      </c>
      <c r="X98" s="123" t="e">
        <f t="shared" si="9"/>
        <v>#REF!</v>
      </c>
      <c r="Y98" s="109"/>
      <c r="Z98" s="109"/>
      <c r="AA98" s="109"/>
    </row>
    <row r="99" spans="1:27" s="48" customFormat="1" ht="51" x14ac:dyDescent="0.2">
      <c r="A99" s="232" t="e">
        <f>'VZOR 1'!#REF!</f>
        <v>#REF!</v>
      </c>
      <c r="B99" s="232" t="e">
        <f>'VZOR 1'!#REF!</f>
        <v>#REF!</v>
      </c>
      <c r="C99" s="232" t="e">
        <f>'VZOR 1'!#REF!</f>
        <v>#REF!</v>
      </c>
      <c r="D99" s="232" t="e">
        <f>'VZOR 1'!#REF!</f>
        <v>#REF!</v>
      </c>
      <c r="E99" s="232" t="e">
        <f>'VZOR 1'!#REF!</f>
        <v>#REF!</v>
      </c>
      <c r="F99" s="232" t="e">
        <f>'VZOR 1'!#REF!</f>
        <v>#REF!</v>
      </c>
      <c r="G99" s="232" t="e">
        <f>'VZOR 1'!#REF!</f>
        <v>#REF!</v>
      </c>
      <c r="H99" s="232" t="e">
        <f>'VZOR 1'!#REF!</f>
        <v>#REF!</v>
      </c>
      <c r="I99" s="232" t="e">
        <f>'VZOR 1'!#REF!</f>
        <v>#REF!</v>
      </c>
      <c r="J99" s="232" t="e">
        <f>'VZOR 1'!#REF!</f>
        <v>#REF!</v>
      </c>
      <c r="K99" s="232" t="e">
        <f>'VZOR 1'!#REF!</f>
        <v>#REF!</v>
      </c>
      <c r="L99" s="232" t="e">
        <f>'VZOR 1'!#REF!</f>
        <v>#REF!</v>
      </c>
      <c r="M99" s="232" t="e">
        <f>'VZOR 1'!#REF!</f>
        <v>#REF!</v>
      </c>
      <c r="N99" s="232" t="e">
        <f>'VZOR 1'!#REF!</f>
        <v>#REF!</v>
      </c>
      <c r="O99" s="232" t="e">
        <f>'VZOR 1'!#REF!</f>
        <v>#REF!</v>
      </c>
      <c r="P99" s="232" t="e">
        <f>'VZOR 1'!#REF!</f>
        <v>#REF!</v>
      </c>
      <c r="Q99" s="232" t="e">
        <f>'VZOR 1'!#REF!</f>
        <v>#REF!</v>
      </c>
      <c r="R99" s="232" t="e">
        <f>'VZOR 1'!#REF!</f>
        <v>#REF!</v>
      </c>
      <c r="S99" s="237" t="s">
        <v>128</v>
      </c>
      <c r="T99" s="240" t="e">
        <f>2.2*$Z$1*Q99</f>
        <v>#REF!</v>
      </c>
      <c r="U99" s="239" t="e">
        <f t="shared" si="6"/>
        <v>#REF!</v>
      </c>
      <c r="V99" s="107" t="e">
        <f t="shared" si="7"/>
        <v>#REF!</v>
      </c>
      <c r="W99" s="107" t="e">
        <f t="shared" si="8"/>
        <v>#REF!</v>
      </c>
      <c r="X99" s="123" t="e">
        <f t="shared" si="9"/>
        <v>#REF!</v>
      </c>
      <c r="Y99" s="109"/>
      <c r="Z99" s="109"/>
      <c r="AA99" s="109"/>
    </row>
    <row r="100" spans="1:27" s="48" customFormat="1" ht="63.75" x14ac:dyDescent="0.2">
      <c r="A100" s="232" t="e">
        <f>'VZOR 1'!#REF!</f>
        <v>#REF!</v>
      </c>
      <c r="B100" s="232" t="e">
        <f>'VZOR 1'!#REF!</f>
        <v>#REF!</v>
      </c>
      <c r="C100" s="232" t="e">
        <f>'VZOR 1'!#REF!</f>
        <v>#REF!</v>
      </c>
      <c r="D100" s="232" t="e">
        <f>'VZOR 1'!#REF!</f>
        <v>#REF!</v>
      </c>
      <c r="E100" s="232" t="e">
        <f>'VZOR 1'!#REF!</f>
        <v>#REF!</v>
      </c>
      <c r="F100" s="232" t="e">
        <f>'VZOR 1'!#REF!</f>
        <v>#REF!</v>
      </c>
      <c r="G100" s="232" t="e">
        <f>'VZOR 1'!#REF!</f>
        <v>#REF!</v>
      </c>
      <c r="H100" s="232" t="e">
        <f>'VZOR 1'!#REF!</f>
        <v>#REF!</v>
      </c>
      <c r="I100" s="232" t="e">
        <f>'VZOR 1'!#REF!</f>
        <v>#REF!</v>
      </c>
      <c r="J100" s="232" t="e">
        <f>'VZOR 1'!#REF!</f>
        <v>#REF!</v>
      </c>
      <c r="K100" s="232" t="e">
        <f>'VZOR 1'!#REF!</f>
        <v>#REF!</v>
      </c>
      <c r="L100" s="232" t="e">
        <f>'VZOR 1'!#REF!</f>
        <v>#REF!</v>
      </c>
      <c r="M100" s="232" t="e">
        <f>'VZOR 1'!#REF!</f>
        <v>#REF!</v>
      </c>
      <c r="N100" s="232" t="e">
        <f>'VZOR 1'!#REF!</f>
        <v>#REF!</v>
      </c>
      <c r="O100" s="232" t="e">
        <f>'VZOR 1'!#REF!</f>
        <v>#REF!</v>
      </c>
      <c r="P100" s="232" t="e">
        <f>'VZOR 1'!#REF!</f>
        <v>#REF!</v>
      </c>
      <c r="Q100" s="232" t="e">
        <f>'VZOR 1'!#REF!</f>
        <v>#REF!</v>
      </c>
      <c r="R100" s="232" t="e">
        <f>'VZOR 1'!#REF!</f>
        <v>#REF!</v>
      </c>
      <c r="S100" s="237" t="s">
        <v>130</v>
      </c>
      <c r="T100" s="106" t="e">
        <f>IF(0.1*K100&gt;1.5*$Z$1*Q100,0.1*K100,1.5*$Z$1*Q100)</f>
        <v>#REF!</v>
      </c>
      <c r="U100" s="239" t="e">
        <f t="shared" si="6"/>
        <v>#REF!</v>
      </c>
      <c r="V100" s="107" t="e">
        <f t="shared" si="7"/>
        <v>#REF!</v>
      </c>
      <c r="W100" s="107" t="e">
        <f t="shared" si="8"/>
        <v>#REF!</v>
      </c>
      <c r="X100" s="123" t="e">
        <f t="shared" si="9"/>
        <v>#REF!</v>
      </c>
      <c r="Y100" s="109"/>
      <c r="Z100" s="109"/>
      <c r="AA100" s="109"/>
    </row>
    <row r="101" spans="1:27" s="48" customFormat="1" ht="63.75" x14ac:dyDescent="0.2">
      <c r="A101" s="232" t="e">
        <f>'VZOR 1'!#REF!</f>
        <v>#REF!</v>
      </c>
      <c r="B101" s="232" t="e">
        <f>'VZOR 1'!#REF!</f>
        <v>#REF!</v>
      </c>
      <c r="C101" s="232" t="e">
        <f>'VZOR 1'!#REF!</f>
        <v>#REF!</v>
      </c>
      <c r="D101" s="232" t="e">
        <f>'VZOR 1'!#REF!</f>
        <v>#REF!</v>
      </c>
      <c r="E101" s="232" t="e">
        <f>'VZOR 1'!#REF!</f>
        <v>#REF!</v>
      </c>
      <c r="F101" s="232" t="e">
        <f>'VZOR 1'!#REF!</f>
        <v>#REF!</v>
      </c>
      <c r="G101" s="232" t="e">
        <f>'VZOR 1'!#REF!</f>
        <v>#REF!</v>
      </c>
      <c r="H101" s="232" t="e">
        <f>'VZOR 1'!#REF!</f>
        <v>#REF!</v>
      </c>
      <c r="I101" s="232" t="e">
        <f>'VZOR 1'!#REF!</f>
        <v>#REF!</v>
      </c>
      <c r="J101" s="232" t="e">
        <f>'VZOR 1'!#REF!</f>
        <v>#REF!</v>
      </c>
      <c r="K101" s="232" t="e">
        <f>'VZOR 1'!#REF!</f>
        <v>#REF!</v>
      </c>
      <c r="L101" s="232" t="e">
        <f>'VZOR 1'!#REF!</f>
        <v>#REF!</v>
      </c>
      <c r="M101" s="232" t="e">
        <f>'VZOR 1'!#REF!</f>
        <v>#REF!</v>
      </c>
      <c r="N101" s="232" t="e">
        <f>'VZOR 1'!#REF!</f>
        <v>#REF!</v>
      </c>
      <c r="O101" s="232" t="e">
        <f>'VZOR 1'!#REF!</f>
        <v>#REF!</v>
      </c>
      <c r="P101" s="232" t="e">
        <f>'VZOR 1'!#REF!</f>
        <v>#REF!</v>
      </c>
      <c r="Q101" s="232" t="e">
        <f>'VZOR 1'!#REF!</f>
        <v>#REF!</v>
      </c>
      <c r="R101" s="232" t="e">
        <f>'VZOR 1'!#REF!</f>
        <v>#REF!</v>
      </c>
      <c r="S101" s="237" t="s">
        <v>130</v>
      </c>
      <c r="T101" s="106" t="e">
        <f t="shared" ref="T101:T105" si="13">IF(0.1*K101&gt;1.5*$Z$1*Q101,0.1*K101,1.5*$Z$1*Q101)</f>
        <v>#REF!</v>
      </c>
      <c r="U101" s="239" t="e">
        <f t="shared" si="6"/>
        <v>#REF!</v>
      </c>
      <c r="V101" s="107" t="e">
        <f t="shared" si="7"/>
        <v>#REF!</v>
      </c>
      <c r="W101" s="107" t="e">
        <f t="shared" si="8"/>
        <v>#REF!</v>
      </c>
      <c r="X101" s="123" t="e">
        <f t="shared" si="9"/>
        <v>#REF!</v>
      </c>
      <c r="Y101" s="109"/>
      <c r="Z101" s="109"/>
      <c r="AA101" s="109"/>
    </row>
    <row r="102" spans="1:27" s="48" customFormat="1" ht="63.75" x14ac:dyDescent="0.2">
      <c r="A102" s="232" t="e">
        <f>'VZOR 1'!#REF!</f>
        <v>#REF!</v>
      </c>
      <c r="B102" s="232" t="e">
        <f>'VZOR 1'!#REF!</f>
        <v>#REF!</v>
      </c>
      <c r="C102" s="232" t="e">
        <f>'VZOR 1'!#REF!</f>
        <v>#REF!</v>
      </c>
      <c r="D102" s="232" t="e">
        <f>'VZOR 1'!#REF!</f>
        <v>#REF!</v>
      </c>
      <c r="E102" s="232" t="e">
        <f>'VZOR 1'!#REF!</f>
        <v>#REF!</v>
      </c>
      <c r="F102" s="232" t="e">
        <f>'VZOR 1'!#REF!</f>
        <v>#REF!</v>
      </c>
      <c r="G102" s="232" t="e">
        <f>'VZOR 1'!#REF!</f>
        <v>#REF!</v>
      </c>
      <c r="H102" s="232" t="e">
        <f>'VZOR 1'!#REF!</f>
        <v>#REF!</v>
      </c>
      <c r="I102" s="232" t="e">
        <f>'VZOR 1'!#REF!</f>
        <v>#REF!</v>
      </c>
      <c r="J102" s="232" t="e">
        <f>'VZOR 1'!#REF!</f>
        <v>#REF!</v>
      </c>
      <c r="K102" s="232" t="e">
        <f>'VZOR 1'!#REF!</f>
        <v>#REF!</v>
      </c>
      <c r="L102" s="232" t="e">
        <f>'VZOR 1'!#REF!</f>
        <v>#REF!</v>
      </c>
      <c r="M102" s="232" t="e">
        <f>'VZOR 1'!#REF!</f>
        <v>#REF!</v>
      </c>
      <c r="N102" s="232" t="e">
        <f>'VZOR 1'!#REF!</f>
        <v>#REF!</v>
      </c>
      <c r="O102" s="232" t="e">
        <f>'VZOR 1'!#REF!</f>
        <v>#REF!</v>
      </c>
      <c r="P102" s="232" t="e">
        <f>'VZOR 1'!#REF!</f>
        <v>#REF!</v>
      </c>
      <c r="Q102" s="232" t="e">
        <f>'VZOR 1'!#REF!</f>
        <v>#REF!</v>
      </c>
      <c r="R102" s="232" t="e">
        <f>'VZOR 1'!#REF!</f>
        <v>#REF!</v>
      </c>
      <c r="S102" s="237" t="s">
        <v>130</v>
      </c>
      <c r="T102" s="106" t="e">
        <f t="shared" si="13"/>
        <v>#REF!</v>
      </c>
      <c r="U102" s="239" t="e">
        <f t="shared" si="6"/>
        <v>#REF!</v>
      </c>
      <c r="V102" s="107" t="e">
        <f t="shared" si="7"/>
        <v>#REF!</v>
      </c>
      <c r="W102" s="107" t="e">
        <f t="shared" si="8"/>
        <v>#REF!</v>
      </c>
      <c r="X102" s="123" t="e">
        <f t="shared" si="9"/>
        <v>#REF!</v>
      </c>
      <c r="Y102" s="109"/>
      <c r="Z102" s="109"/>
      <c r="AA102" s="109"/>
    </row>
    <row r="103" spans="1:27" s="48" customFormat="1" ht="63.75" x14ac:dyDescent="0.2">
      <c r="A103" s="232" t="e">
        <f>'VZOR 1'!#REF!</f>
        <v>#REF!</v>
      </c>
      <c r="B103" s="232" t="e">
        <f>'VZOR 1'!#REF!</f>
        <v>#REF!</v>
      </c>
      <c r="C103" s="232" t="e">
        <f>'VZOR 1'!#REF!</f>
        <v>#REF!</v>
      </c>
      <c r="D103" s="232" t="e">
        <f>'VZOR 1'!#REF!</f>
        <v>#REF!</v>
      </c>
      <c r="E103" s="232" t="e">
        <f>'VZOR 1'!#REF!</f>
        <v>#REF!</v>
      </c>
      <c r="F103" s="232" t="e">
        <f>'VZOR 1'!#REF!</f>
        <v>#REF!</v>
      </c>
      <c r="G103" s="232" t="e">
        <f>'VZOR 1'!#REF!</f>
        <v>#REF!</v>
      </c>
      <c r="H103" s="232" t="e">
        <f>'VZOR 1'!#REF!</f>
        <v>#REF!</v>
      </c>
      <c r="I103" s="232" t="e">
        <f>'VZOR 1'!#REF!</f>
        <v>#REF!</v>
      </c>
      <c r="J103" s="232" t="e">
        <f>'VZOR 1'!#REF!</f>
        <v>#REF!</v>
      </c>
      <c r="K103" s="232" t="e">
        <f>'VZOR 1'!#REF!</f>
        <v>#REF!</v>
      </c>
      <c r="L103" s="232" t="e">
        <f>'VZOR 1'!#REF!</f>
        <v>#REF!</v>
      </c>
      <c r="M103" s="232" t="e">
        <f>'VZOR 1'!#REF!</f>
        <v>#REF!</v>
      </c>
      <c r="N103" s="232" t="e">
        <f>'VZOR 1'!#REF!</f>
        <v>#REF!</v>
      </c>
      <c r="O103" s="232" t="e">
        <f>'VZOR 1'!#REF!</f>
        <v>#REF!</v>
      </c>
      <c r="P103" s="232" t="e">
        <f>'VZOR 1'!#REF!</f>
        <v>#REF!</v>
      </c>
      <c r="Q103" s="232" t="e">
        <f>'VZOR 1'!#REF!</f>
        <v>#REF!</v>
      </c>
      <c r="R103" s="232" t="e">
        <f>'VZOR 1'!#REF!</f>
        <v>#REF!</v>
      </c>
      <c r="S103" s="237" t="s">
        <v>130</v>
      </c>
      <c r="T103" s="106" t="e">
        <f t="shared" si="13"/>
        <v>#REF!</v>
      </c>
      <c r="U103" s="239" t="e">
        <f t="shared" si="6"/>
        <v>#REF!</v>
      </c>
      <c r="V103" s="107" t="e">
        <f t="shared" si="7"/>
        <v>#REF!</v>
      </c>
      <c r="W103" s="107" t="e">
        <f t="shared" si="8"/>
        <v>#REF!</v>
      </c>
      <c r="X103" s="123" t="e">
        <f t="shared" si="9"/>
        <v>#REF!</v>
      </c>
      <c r="Y103" s="109"/>
      <c r="Z103" s="109"/>
      <c r="AA103" s="109"/>
    </row>
    <row r="104" spans="1:27" s="48" customFormat="1" ht="63.75" x14ac:dyDescent="0.2">
      <c r="A104" s="232" t="e">
        <f>'VZOR 1'!#REF!</f>
        <v>#REF!</v>
      </c>
      <c r="B104" s="232" t="e">
        <f>'VZOR 1'!#REF!</f>
        <v>#REF!</v>
      </c>
      <c r="C104" s="232" t="e">
        <f>'VZOR 1'!#REF!</f>
        <v>#REF!</v>
      </c>
      <c r="D104" s="232" t="e">
        <f>'VZOR 1'!#REF!</f>
        <v>#REF!</v>
      </c>
      <c r="E104" s="232" t="e">
        <f>'VZOR 1'!#REF!</f>
        <v>#REF!</v>
      </c>
      <c r="F104" s="232" t="e">
        <f>'VZOR 1'!#REF!</f>
        <v>#REF!</v>
      </c>
      <c r="G104" s="232" t="e">
        <f>'VZOR 1'!#REF!</f>
        <v>#REF!</v>
      </c>
      <c r="H104" s="232" t="e">
        <f>'VZOR 1'!#REF!</f>
        <v>#REF!</v>
      </c>
      <c r="I104" s="232" t="e">
        <f>'VZOR 1'!#REF!</f>
        <v>#REF!</v>
      </c>
      <c r="J104" s="232" t="e">
        <f>'VZOR 1'!#REF!</f>
        <v>#REF!</v>
      </c>
      <c r="K104" s="232" t="e">
        <f>'VZOR 1'!#REF!</f>
        <v>#REF!</v>
      </c>
      <c r="L104" s="232" t="e">
        <f>'VZOR 1'!#REF!</f>
        <v>#REF!</v>
      </c>
      <c r="M104" s="232" t="e">
        <f>'VZOR 1'!#REF!</f>
        <v>#REF!</v>
      </c>
      <c r="N104" s="232" t="e">
        <f>'VZOR 1'!#REF!</f>
        <v>#REF!</v>
      </c>
      <c r="O104" s="232" t="e">
        <f>'VZOR 1'!#REF!</f>
        <v>#REF!</v>
      </c>
      <c r="P104" s="232" t="e">
        <f>'VZOR 1'!#REF!</f>
        <v>#REF!</v>
      </c>
      <c r="Q104" s="232" t="e">
        <f>'VZOR 1'!#REF!</f>
        <v>#REF!</v>
      </c>
      <c r="R104" s="232" t="e">
        <f>'VZOR 1'!#REF!</f>
        <v>#REF!</v>
      </c>
      <c r="S104" s="237" t="s">
        <v>130</v>
      </c>
      <c r="T104" s="106" t="e">
        <f t="shared" si="13"/>
        <v>#REF!</v>
      </c>
      <c r="U104" s="239" t="e">
        <f t="shared" si="6"/>
        <v>#REF!</v>
      </c>
      <c r="V104" s="107" t="e">
        <f t="shared" si="7"/>
        <v>#REF!</v>
      </c>
      <c r="W104" s="107" t="e">
        <f t="shared" si="8"/>
        <v>#REF!</v>
      </c>
      <c r="X104" s="123" t="e">
        <f t="shared" si="9"/>
        <v>#REF!</v>
      </c>
      <c r="Y104" s="109"/>
      <c r="Z104" s="109"/>
      <c r="AA104" s="109"/>
    </row>
    <row r="105" spans="1:27" s="48" customFormat="1" ht="63.75" x14ac:dyDescent="0.2">
      <c r="A105" s="232" t="e">
        <f>'VZOR 1'!#REF!</f>
        <v>#REF!</v>
      </c>
      <c r="B105" s="232" t="e">
        <f>'VZOR 1'!#REF!</f>
        <v>#REF!</v>
      </c>
      <c r="C105" s="232" t="e">
        <f>'VZOR 1'!#REF!</f>
        <v>#REF!</v>
      </c>
      <c r="D105" s="232" t="e">
        <f>'VZOR 1'!#REF!</f>
        <v>#REF!</v>
      </c>
      <c r="E105" s="232" t="e">
        <f>'VZOR 1'!#REF!</f>
        <v>#REF!</v>
      </c>
      <c r="F105" s="232" t="e">
        <f>'VZOR 1'!#REF!</f>
        <v>#REF!</v>
      </c>
      <c r="G105" s="232" t="e">
        <f>'VZOR 1'!#REF!</f>
        <v>#REF!</v>
      </c>
      <c r="H105" s="232" t="e">
        <f>'VZOR 1'!#REF!</f>
        <v>#REF!</v>
      </c>
      <c r="I105" s="232" t="e">
        <f>'VZOR 1'!#REF!</f>
        <v>#REF!</v>
      </c>
      <c r="J105" s="232" t="e">
        <f>'VZOR 1'!#REF!</f>
        <v>#REF!</v>
      </c>
      <c r="K105" s="232" t="e">
        <f>'VZOR 1'!#REF!</f>
        <v>#REF!</v>
      </c>
      <c r="L105" s="232" t="e">
        <f>'VZOR 1'!#REF!</f>
        <v>#REF!</v>
      </c>
      <c r="M105" s="232" t="e">
        <f>'VZOR 1'!#REF!</f>
        <v>#REF!</v>
      </c>
      <c r="N105" s="232" t="e">
        <f>'VZOR 1'!#REF!</f>
        <v>#REF!</v>
      </c>
      <c r="O105" s="232" t="e">
        <f>'VZOR 1'!#REF!</f>
        <v>#REF!</v>
      </c>
      <c r="P105" s="232" t="e">
        <f>'VZOR 1'!#REF!</f>
        <v>#REF!</v>
      </c>
      <c r="Q105" s="232" t="e">
        <f>'VZOR 1'!#REF!</f>
        <v>#REF!</v>
      </c>
      <c r="R105" s="232" t="e">
        <f>'VZOR 1'!#REF!</f>
        <v>#REF!</v>
      </c>
      <c r="S105" s="237" t="s">
        <v>130</v>
      </c>
      <c r="T105" s="106" t="e">
        <f t="shared" si="13"/>
        <v>#REF!</v>
      </c>
      <c r="U105" s="239" t="e">
        <f t="shared" si="6"/>
        <v>#REF!</v>
      </c>
      <c r="V105" s="107" t="e">
        <f t="shared" si="7"/>
        <v>#REF!</v>
      </c>
      <c r="W105" s="107" t="e">
        <f t="shared" si="8"/>
        <v>#REF!</v>
      </c>
      <c r="X105" s="123" t="e">
        <f t="shared" si="9"/>
        <v>#REF!</v>
      </c>
      <c r="Y105" s="109"/>
      <c r="Z105" s="109"/>
      <c r="AA105" s="109"/>
    </row>
    <row r="106" spans="1:27" s="48" customFormat="1" ht="51" x14ac:dyDescent="0.2">
      <c r="A106" s="232" t="e">
        <f>'VZOR 1'!#REF!</f>
        <v>#REF!</v>
      </c>
      <c r="B106" s="232" t="e">
        <f>'VZOR 1'!#REF!</f>
        <v>#REF!</v>
      </c>
      <c r="C106" s="232" t="e">
        <f>'VZOR 1'!#REF!</f>
        <v>#REF!</v>
      </c>
      <c r="D106" s="232" t="e">
        <f>'VZOR 1'!#REF!</f>
        <v>#REF!</v>
      </c>
      <c r="E106" s="232" t="e">
        <f>'VZOR 1'!#REF!</f>
        <v>#REF!</v>
      </c>
      <c r="F106" s="232" t="e">
        <f>'VZOR 1'!#REF!</f>
        <v>#REF!</v>
      </c>
      <c r="G106" s="232" t="e">
        <f>'VZOR 1'!#REF!</f>
        <v>#REF!</v>
      </c>
      <c r="H106" s="232" t="e">
        <f>'VZOR 1'!#REF!</f>
        <v>#REF!</v>
      </c>
      <c r="I106" s="232" t="e">
        <f>'VZOR 1'!#REF!</f>
        <v>#REF!</v>
      </c>
      <c r="J106" s="232" t="e">
        <f>'VZOR 1'!#REF!</f>
        <v>#REF!</v>
      </c>
      <c r="K106" s="232" t="e">
        <f>'VZOR 1'!#REF!</f>
        <v>#REF!</v>
      </c>
      <c r="L106" s="232" t="e">
        <f>'VZOR 1'!#REF!</f>
        <v>#REF!</v>
      </c>
      <c r="M106" s="232" t="e">
        <f>'VZOR 1'!#REF!</f>
        <v>#REF!</v>
      </c>
      <c r="N106" s="232" t="e">
        <f>'VZOR 1'!#REF!</f>
        <v>#REF!</v>
      </c>
      <c r="O106" s="232" t="e">
        <f>'VZOR 1'!#REF!</f>
        <v>#REF!</v>
      </c>
      <c r="P106" s="232" t="e">
        <f>'VZOR 1'!#REF!</f>
        <v>#REF!</v>
      </c>
      <c r="Q106" s="232" t="e">
        <f>'VZOR 1'!#REF!</f>
        <v>#REF!</v>
      </c>
      <c r="R106" s="232" t="e">
        <f>'VZOR 1'!#REF!</f>
        <v>#REF!</v>
      </c>
      <c r="S106" s="237" t="s">
        <v>126</v>
      </c>
      <c r="T106" s="240" t="e">
        <f t="shared" ref="T106:T130" si="14">1.75*$Z$1*Q106</f>
        <v>#REF!</v>
      </c>
      <c r="U106" s="239" t="e">
        <f t="shared" si="6"/>
        <v>#REF!</v>
      </c>
      <c r="V106" s="107" t="e">
        <f t="shared" si="7"/>
        <v>#REF!</v>
      </c>
      <c r="W106" s="107" t="e">
        <f t="shared" si="8"/>
        <v>#REF!</v>
      </c>
      <c r="X106" s="123" t="e">
        <f t="shared" si="9"/>
        <v>#REF!</v>
      </c>
      <c r="Y106" s="109"/>
      <c r="Z106" s="109"/>
      <c r="AA106" s="109"/>
    </row>
    <row r="107" spans="1:27" s="48" customFormat="1" ht="51" x14ac:dyDescent="0.2">
      <c r="A107" s="232" t="e">
        <f>'VZOR 1'!#REF!</f>
        <v>#REF!</v>
      </c>
      <c r="B107" s="232" t="e">
        <f>'VZOR 1'!#REF!</f>
        <v>#REF!</v>
      </c>
      <c r="C107" s="232" t="e">
        <f>'VZOR 1'!#REF!</f>
        <v>#REF!</v>
      </c>
      <c r="D107" s="232" t="e">
        <f>'VZOR 1'!#REF!</f>
        <v>#REF!</v>
      </c>
      <c r="E107" s="232" t="e">
        <f>'VZOR 1'!#REF!</f>
        <v>#REF!</v>
      </c>
      <c r="F107" s="232" t="e">
        <f>'VZOR 1'!#REF!</f>
        <v>#REF!</v>
      </c>
      <c r="G107" s="232" t="e">
        <f>'VZOR 1'!#REF!</f>
        <v>#REF!</v>
      </c>
      <c r="H107" s="232" t="e">
        <f>'VZOR 1'!#REF!</f>
        <v>#REF!</v>
      </c>
      <c r="I107" s="232" t="e">
        <f>'VZOR 1'!#REF!</f>
        <v>#REF!</v>
      </c>
      <c r="J107" s="232" t="e">
        <f>'VZOR 1'!#REF!</f>
        <v>#REF!</v>
      </c>
      <c r="K107" s="232" t="e">
        <f>'VZOR 1'!#REF!</f>
        <v>#REF!</v>
      </c>
      <c r="L107" s="232" t="e">
        <f>'VZOR 1'!#REF!</f>
        <v>#REF!</v>
      </c>
      <c r="M107" s="232" t="e">
        <f>'VZOR 1'!#REF!</f>
        <v>#REF!</v>
      </c>
      <c r="N107" s="232" t="e">
        <f>'VZOR 1'!#REF!</f>
        <v>#REF!</v>
      </c>
      <c r="O107" s="232" t="e">
        <f>'VZOR 1'!#REF!</f>
        <v>#REF!</v>
      </c>
      <c r="P107" s="232" t="e">
        <f>'VZOR 1'!#REF!</f>
        <v>#REF!</v>
      </c>
      <c r="Q107" s="232" t="e">
        <f>'VZOR 1'!#REF!</f>
        <v>#REF!</v>
      </c>
      <c r="R107" s="232" t="e">
        <f>'VZOR 1'!#REF!</f>
        <v>#REF!</v>
      </c>
      <c r="S107" s="237" t="s">
        <v>126</v>
      </c>
      <c r="T107" s="240" t="e">
        <f t="shared" si="14"/>
        <v>#REF!</v>
      </c>
      <c r="U107" s="239" t="e">
        <f t="shared" si="6"/>
        <v>#REF!</v>
      </c>
      <c r="V107" s="107" t="e">
        <f t="shared" si="7"/>
        <v>#REF!</v>
      </c>
      <c r="W107" s="107" t="e">
        <f t="shared" si="8"/>
        <v>#REF!</v>
      </c>
      <c r="X107" s="123" t="e">
        <f t="shared" si="9"/>
        <v>#REF!</v>
      </c>
      <c r="Y107" s="109"/>
      <c r="Z107" s="109"/>
      <c r="AA107" s="109"/>
    </row>
    <row r="108" spans="1:27" ht="51" x14ac:dyDescent="0.2">
      <c r="A108" s="232" t="e">
        <f>'VZOR 1'!#REF!</f>
        <v>#REF!</v>
      </c>
      <c r="B108" s="232" t="e">
        <f>'VZOR 1'!#REF!</f>
        <v>#REF!</v>
      </c>
      <c r="C108" s="232" t="e">
        <f>'VZOR 1'!#REF!</f>
        <v>#REF!</v>
      </c>
      <c r="D108" s="232" t="e">
        <f>'VZOR 1'!#REF!</f>
        <v>#REF!</v>
      </c>
      <c r="E108" s="232" t="e">
        <f>'VZOR 1'!#REF!</f>
        <v>#REF!</v>
      </c>
      <c r="F108" s="232" t="e">
        <f>'VZOR 1'!#REF!</f>
        <v>#REF!</v>
      </c>
      <c r="G108" s="232" t="e">
        <f>'VZOR 1'!#REF!</f>
        <v>#REF!</v>
      </c>
      <c r="H108" s="232" t="e">
        <f>'VZOR 1'!#REF!</f>
        <v>#REF!</v>
      </c>
      <c r="I108" s="232" t="e">
        <f>'VZOR 1'!#REF!</f>
        <v>#REF!</v>
      </c>
      <c r="J108" s="232" t="e">
        <f>'VZOR 1'!#REF!</f>
        <v>#REF!</v>
      </c>
      <c r="K108" s="232" t="e">
        <f>'VZOR 1'!#REF!</f>
        <v>#REF!</v>
      </c>
      <c r="L108" s="232" t="e">
        <f>'VZOR 1'!#REF!</f>
        <v>#REF!</v>
      </c>
      <c r="M108" s="232" t="e">
        <f>'VZOR 1'!#REF!</f>
        <v>#REF!</v>
      </c>
      <c r="N108" s="232" t="e">
        <f>'VZOR 1'!#REF!</f>
        <v>#REF!</v>
      </c>
      <c r="O108" s="232" t="e">
        <f>'VZOR 1'!#REF!</f>
        <v>#REF!</v>
      </c>
      <c r="P108" s="232" t="e">
        <f>'VZOR 1'!#REF!</f>
        <v>#REF!</v>
      </c>
      <c r="Q108" s="232" t="e">
        <f>'VZOR 1'!#REF!</f>
        <v>#REF!</v>
      </c>
      <c r="R108" s="232" t="e">
        <f>'VZOR 1'!#REF!</f>
        <v>#REF!</v>
      </c>
      <c r="S108" s="237" t="s">
        <v>126</v>
      </c>
      <c r="T108" s="240" t="e">
        <f t="shared" si="14"/>
        <v>#REF!</v>
      </c>
      <c r="U108" s="239" t="e">
        <f t="shared" si="6"/>
        <v>#REF!</v>
      </c>
      <c r="V108" s="107" t="e">
        <f t="shared" si="7"/>
        <v>#REF!</v>
      </c>
      <c r="W108" s="107" t="e">
        <f t="shared" si="8"/>
        <v>#REF!</v>
      </c>
      <c r="X108" s="123" t="e">
        <f t="shared" si="9"/>
        <v>#REF!</v>
      </c>
    </row>
    <row r="109" spans="1:27" ht="51" x14ac:dyDescent="0.2">
      <c r="A109" s="232" t="e">
        <f>'VZOR 1'!#REF!</f>
        <v>#REF!</v>
      </c>
      <c r="B109" s="232" t="e">
        <f>'VZOR 1'!#REF!</f>
        <v>#REF!</v>
      </c>
      <c r="C109" s="232" t="e">
        <f>'VZOR 1'!#REF!</f>
        <v>#REF!</v>
      </c>
      <c r="D109" s="232" t="e">
        <f>'VZOR 1'!#REF!</f>
        <v>#REF!</v>
      </c>
      <c r="E109" s="232" t="e">
        <f>'VZOR 1'!#REF!</f>
        <v>#REF!</v>
      </c>
      <c r="F109" s="232" t="e">
        <f>'VZOR 1'!#REF!</f>
        <v>#REF!</v>
      </c>
      <c r="G109" s="232" t="e">
        <f>'VZOR 1'!#REF!</f>
        <v>#REF!</v>
      </c>
      <c r="H109" s="232" t="e">
        <f>'VZOR 1'!#REF!</f>
        <v>#REF!</v>
      </c>
      <c r="I109" s="232" t="e">
        <f>'VZOR 1'!#REF!</f>
        <v>#REF!</v>
      </c>
      <c r="J109" s="232" t="e">
        <f>'VZOR 1'!#REF!</f>
        <v>#REF!</v>
      </c>
      <c r="K109" s="232" t="e">
        <f>'VZOR 1'!#REF!</f>
        <v>#REF!</v>
      </c>
      <c r="L109" s="232" t="e">
        <f>'VZOR 1'!#REF!</f>
        <v>#REF!</v>
      </c>
      <c r="M109" s="232" t="e">
        <f>'VZOR 1'!#REF!</f>
        <v>#REF!</v>
      </c>
      <c r="N109" s="232" t="e">
        <f>'VZOR 1'!#REF!</f>
        <v>#REF!</v>
      </c>
      <c r="O109" s="232" t="e">
        <f>'VZOR 1'!#REF!</f>
        <v>#REF!</v>
      </c>
      <c r="P109" s="232" t="e">
        <f>'VZOR 1'!#REF!</f>
        <v>#REF!</v>
      </c>
      <c r="Q109" s="232" t="e">
        <f>'VZOR 1'!#REF!</f>
        <v>#REF!</v>
      </c>
      <c r="R109" s="232" t="e">
        <f>'VZOR 1'!#REF!</f>
        <v>#REF!</v>
      </c>
      <c r="S109" s="237" t="s">
        <v>126</v>
      </c>
      <c r="T109" s="240" t="e">
        <f t="shared" si="14"/>
        <v>#REF!</v>
      </c>
      <c r="U109" s="239" t="e">
        <f t="shared" si="6"/>
        <v>#REF!</v>
      </c>
      <c r="V109" s="107" t="e">
        <f t="shared" si="7"/>
        <v>#REF!</v>
      </c>
      <c r="W109" s="107" t="e">
        <f t="shared" si="8"/>
        <v>#REF!</v>
      </c>
      <c r="X109" s="123" t="e">
        <f t="shared" si="9"/>
        <v>#REF!</v>
      </c>
    </row>
    <row r="110" spans="1:27" ht="51" x14ac:dyDescent="0.2">
      <c r="A110" s="232" t="e">
        <f>'VZOR 1'!#REF!</f>
        <v>#REF!</v>
      </c>
      <c r="B110" s="232" t="e">
        <f>'VZOR 1'!#REF!</f>
        <v>#REF!</v>
      </c>
      <c r="C110" s="232" t="e">
        <f>'VZOR 1'!#REF!</f>
        <v>#REF!</v>
      </c>
      <c r="D110" s="232" t="e">
        <f>'VZOR 1'!#REF!</f>
        <v>#REF!</v>
      </c>
      <c r="E110" s="232" t="e">
        <f>'VZOR 1'!#REF!</f>
        <v>#REF!</v>
      </c>
      <c r="F110" s="232" t="e">
        <f>'VZOR 1'!#REF!</f>
        <v>#REF!</v>
      </c>
      <c r="G110" s="232" t="e">
        <f>'VZOR 1'!#REF!</f>
        <v>#REF!</v>
      </c>
      <c r="H110" s="232" t="e">
        <f>'VZOR 1'!#REF!</f>
        <v>#REF!</v>
      </c>
      <c r="I110" s="232" t="e">
        <f>'VZOR 1'!#REF!</f>
        <v>#REF!</v>
      </c>
      <c r="J110" s="232" t="e">
        <f>'VZOR 1'!#REF!</f>
        <v>#REF!</v>
      </c>
      <c r="K110" s="232" t="e">
        <f>'VZOR 1'!#REF!</f>
        <v>#REF!</v>
      </c>
      <c r="L110" s="232" t="e">
        <f>'VZOR 1'!#REF!</f>
        <v>#REF!</v>
      </c>
      <c r="M110" s="232" t="e">
        <f>'VZOR 1'!#REF!</f>
        <v>#REF!</v>
      </c>
      <c r="N110" s="232" t="e">
        <f>'VZOR 1'!#REF!</f>
        <v>#REF!</v>
      </c>
      <c r="O110" s="232" t="e">
        <f>'VZOR 1'!#REF!</f>
        <v>#REF!</v>
      </c>
      <c r="P110" s="232" t="e">
        <f>'VZOR 1'!#REF!</f>
        <v>#REF!</v>
      </c>
      <c r="Q110" s="232" t="e">
        <f>'VZOR 1'!#REF!</f>
        <v>#REF!</v>
      </c>
      <c r="R110" s="232" t="e">
        <f>'VZOR 1'!#REF!</f>
        <v>#REF!</v>
      </c>
      <c r="S110" s="237" t="s">
        <v>126</v>
      </c>
      <c r="T110" s="240" t="e">
        <f t="shared" si="14"/>
        <v>#REF!</v>
      </c>
      <c r="U110" s="239" t="e">
        <f t="shared" si="6"/>
        <v>#REF!</v>
      </c>
      <c r="V110" s="107" t="e">
        <f t="shared" si="7"/>
        <v>#REF!</v>
      </c>
      <c r="W110" s="107" t="e">
        <f t="shared" si="8"/>
        <v>#REF!</v>
      </c>
      <c r="X110" s="123" t="e">
        <f t="shared" si="9"/>
        <v>#REF!</v>
      </c>
    </row>
    <row r="111" spans="1:27" ht="51" x14ac:dyDescent="0.2">
      <c r="A111" s="232" t="e">
        <f>'VZOR 1'!#REF!</f>
        <v>#REF!</v>
      </c>
      <c r="B111" s="232" t="e">
        <f>'VZOR 1'!#REF!</f>
        <v>#REF!</v>
      </c>
      <c r="C111" s="232" t="e">
        <f>'VZOR 1'!#REF!</f>
        <v>#REF!</v>
      </c>
      <c r="D111" s="232" t="e">
        <f>'VZOR 1'!#REF!</f>
        <v>#REF!</v>
      </c>
      <c r="E111" s="232" t="e">
        <f>'VZOR 1'!#REF!</f>
        <v>#REF!</v>
      </c>
      <c r="F111" s="232" t="e">
        <f>'VZOR 1'!#REF!</f>
        <v>#REF!</v>
      </c>
      <c r="G111" s="232" t="e">
        <f>'VZOR 1'!#REF!</f>
        <v>#REF!</v>
      </c>
      <c r="H111" s="232" t="e">
        <f>'VZOR 1'!#REF!</f>
        <v>#REF!</v>
      </c>
      <c r="I111" s="232" t="e">
        <f>'VZOR 1'!#REF!</f>
        <v>#REF!</v>
      </c>
      <c r="J111" s="232" t="e">
        <f>'VZOR 1'!#REF!</f>
        <v>#REF!</v>
      </c>
      <c r="K111" s="232" t="e">
        <f>'VZOR 1'!#REF!</f>
        <v>#REF!</v>
      </c>
      <c r="L111" s="232" t="e">
        <f>'VZOR 1'!#REF!</f>
        <v>#REF!</v>
      </c>
      <c r="M111" s="232" t="e">
        <f>'VZOR 1'!#REF!</f>
        <v>#REF!</v>
      </c>
      <c r="N111" s="232" t="e">
        <f>'VZOR 1'!#REF!</f>
        <v>#REF!</v>
      </c>
      <c r="O111" s="232" t="e">
        <f>'VZOR 1'!#REF!</f>
        <v>#REF!</v>
      </c>
      <c r="P111" s="232" t="e">
        <f>'VZOR 1'!#REF!</f>
        <v>#REF!</v>
      </c>
      <c r="Q111" s="232" t="e">
        <f>'VZOR 1'!#REF!</f>
        <v>#REF!</v>
      </c>
      <c r="R111" s="232" t="e">
        <f>'VZOR 1'!#REF!</f>
        <v>#REF!</v>
      </c>
      <c r="S111" s="237" t="s">
        <v>126</v>
      </c>
      <c r="T111" s="240" t="e">
        <f t="shared" si="14"/>
        <v>#REF!</v>
      </c>
      <c r="U111" s="239" t="e">
        <f t="shared" si="6"/>
        <v>#REF!</v>
      </c>
      <c r="V111" s="107" t="e">
        <f t="shared" si="7"/>
        <v>#REF!</v>
      </c>
      <c r="W111" s="107" t="e">
        <f t="shared" si="8"/>
        <v>#REF!</v>
      </c>
      <c r="X111" s="123" t="e">
        <f t="shared" si="9"/>
        <v>#REF!</v>
      </c>
    </row>
    <row r="112" spans="1:27" ht="51" x14ac:dyDescent="0.2">
      <c r="A112" s="232" t="e">
        <f>'VZOR 1'!#REF!</f>
        <v>#REF!</v>
      </c>
      <c r="B112" s="232" t="e">
        <f>'VZOR 1'!#REF!</f>
        <v>#REF!</v>
      </c>
      <c r="C112" s="232" t="e">
        <f>'VZOR 1'!#REF!</f>
        <v>#REF!</v>
      </c>
      <c r="D112" s="232" t="e">
        <f>'VZOR 1'!#REF!</f>
        <v>#REF!</v>
      </c>
      <c r="E112" s="232" t="e">
        <f>'VZOR 1'!#REF!</f>
        <v>#REF!</v>
      </c>
      <c r="F112" s="232" t="e">
        <f>'VZOR 1'!#REF!</f>
        <v>#REF!</v>
      </c>
      <c r="G112" s="232" t="e">
        <f>'VZOR 1'!#REF!</f>
        <v>#REF!</v>
      </c>
      <c r="H112" s="232" t="e">
        <f>'VZOR 1'!#REF!</f>
        <v>#REF!</v>
      </c>
      <c r="I112" s="232" t="e">
        <f>'VZOR 1'!#REF!</f>
        <v>#REF!</v>
      </c>
      <c r="J112" s="232" t="e">
        <f>'VZOR 1'!#REF!</f>
        <v>#REF!</v>
      </c>
      <c r="K112" s="232" t="e">
        <f>'VZOR 1'!#REF!</f>
        <v>#REF!</v>
      </c>
      <c r="L112" s="232" t="e">
        <f>'VZOR 1'!#REF!</f>
        <v>#REF!</v>
      </c>
      <c r="M112" s="232" t="e">
        <f>'VZOR 1'!#REF!</f>
        <v>#REF!</v>
      </c>
      <c r="N112" s="232" t="e">
        <f>'VZOR 1'!#REF!</f>
        <v>#REF!</v>
      </c>
      <c r="O112" s="232" t="e">
        <f>'VZOR 1'!#REF!</f>
        <v>#REF!</v>
      </c>
      <c r="P112" s="232" t="e">
        <f>'VZOR 1'!#REF!</f>
        <v>#REF!</v>
      </c>
      <c r="Q112" s="232" t="e">
        <f>'VZOR 1'!#REF!</f>
        <v>#REF!</v>
      </c>
      <c r="R112" s="232" t="e">
        <f>'VZOR 1'!#REF!</f>
        <v>#REF!</v>
      </c>
      <c r="S112" s="237" t="s">
        <v>126</v>
      </c>
      <c r="T112" s="240" t="e">
        <f t="shared" si="14"/>
        <v>#REF!</v>
      </c>
      <c r="U112" s="239" t="e">
        <f t="shared" si="6"/>
        <v>#REF!</v>
      </c>
      <c r="V112" s="107" t="e">
        <f t="shared" si="7"/>
        <v>#REF!</v>
      </c>
      <c r="W112" s="107" t="e">
        <f t="shared" si="8"/>
        <v>#REF!</v>
      </c>
      <c r="X112" s="123" t="e">
        <f t="shared" si="9"/>
        <v>#REF!</v>
      </c>
    </row>
    <row r="113" spans="1:24" ht="51" x14ac:dyDescent="0.2">
      <c r="A113" s="232" t="e">
        <f>'VZOR 1'!#REF!</f>
        <v>#REF!</v>
      </c>
      <c r="B113" s="232" t="e">
        <f>'VZOR 1'!#REF!</f>
        <v>#REF!</v>
      </c>
      <c r="C113" s="232" t="e">
        <f>'VZOR 1'!#REF!</f>
        <v>#REF!</v>
      </c>
      <c r="D113" s="232" t="e">
        <f>'VZOR 1'!#REF!</f>
        <v>#REF!</v>
      </c>
      <c r="E113" s="232" t="e">
        <f>'VZOR 1'!#REF!</f>
        <v>#REF!</v>
      </c>
      <c r="F113" s="232" t="e">
        <f>'VZOR 1'!#REF!</f>
        <v>#REF!</v>
      </c>
      <c r="G113" s="232" t="e">
        <f>'VZOR 1'!#REF!</f>
        <v>#REF!</v>
      </c>
      <c r="H113" s="232" t="e">
        <f>'VZOR 1'!#REF!</f>
        <v>#REF!</v>
      </c>
      <c r="I113" s="232" t="e">
        <f>'VZOR 1'!#REF!</f>
        <v>#REF!</v>
      </c>
      <c r="J113" s="232" t="e">
        <f>'VZOR 1'!#REF!</f>
        <v>#REF!</v>
      </c>
      <c r="K113" s="232" t="e">
        <f>'VZOR 1'!#REF!</f>
        <v>#REF!</v>
      </c>
      <c r="L113" s="232" t="e">
        <f>'VZOR 1'!#REF!</f>
        <v>#REF!</v>
      </c>
      <c r="M113" s="232" t="e">
        <f>'VZOR 1'!#REF!</f>
        <v>#REF!</v>
      </c>
      <c r="N113" s="232" t="e">
        <f>'VZOR 1'!#REF!</f>
        <v>#REF!</v>
      </c>
      <c r="O113" s="232" t="e">
        <f>'VZOR 1'!#REF!</f>
        <v>#REF!</v>
      </c>
      <c r="P113" s="232" t="e">
        <f>'VZOR 1'!#REF!</f>
        <v>#REF!</v>
      </c>
      <c r="Q113" s="232" t="e">
        <f>'VZOR 1'!#REF!</f>
        <v>#REF!</v>
      </c>
      <c r="R113" s="232" t="e">
        <f>'VZOR 1'!#REF!</f>
        <v>#REF!</v>
      </c>
      <c r="S113" s="237" t="s">
        <v>126</v>
      </c>
      <c r="T113" s="240" t="e">
        <f t="shared" si="14"/>
        <v>#REF!</v>
      </c>
      <c r="U113" s="239" t="e">
        <f t="shared" si="6"/>
        <v>#REF!</v>
      </c>
      <c r="V113" s="107" t="e">
        <f t="shared" si="7"/>
        <v>#REF!</v>
      </c>
      <c r="W113" s="107" t="e">
        <f t="shared" si="8"/>
        <v>#REF!</v>
      </c>
      <c r="X113" s="123" t="e">
        <f t="shared" si="9"/>
        <v>#REF!</v>
      </c>
    </row>
    <row r="114" spans="1:24" ht="51" x14ac:dyDescent="0.2">
      <c r="A114" s="232" t="e">
        <f>'VZOR 1'!#REF!</f>
        <v>#REF!</v>
      </c>
      <c r="B114" s="232" t="e">
        <f>'VZOR 1'!#REF!</f>
        <v>#REF!</v>
      </c>
      <c r="C114" s="232" t="e">
        <f>'VZOR 1'!#REF!</f>
        <v>#REF!</v>
      </c>
      <c r="D114" s="232" t="e">
        <f>'VZOR 1'!#REF!</f>
        <v>#REF!</v>
      </c>
      <c r="E114" s="232" t="e">
        <f>'VZOR 1'!#REF!</f>
        <v>#REF!</v>
      </c>
      <c r="F114" s="232" t="e">
        <f>'VZOR 1'!#REF!</f>
        <v>#REF!</v>
      </c>
      <c r="G114" s="232" t="e">
        <f>'VZOR 1'!#REF!</f>
        <v>#REF!</v>
      </c>
      <c r="H114" s="232" t="e">
        <f>'VZOR 1'!#REF!</f>
        <v>#REF!</v>
      </c>
      <c r="I114" s="232" t="e">
        <f>'VZOR 1'!#REF!</f>
        <v>#REF!</v>
      </c>
      <c r="J114" s="232" t="e">
        <f>'VZOR 1'!#REF!</f>
        <v>#REF!</v>
      </c>
      <c r="K114" s="232" t="e">
        <f>'VZOR 1'!#REF!</f>
        <v>#REF!</v>
      </c>
      <c r="L114" s="232" t="e">
        <f>'VZOR 1'!#REF!</f>
        <v>#REF!</v>
      </c>
      <c r="M114" s="232" t="e">
        <f>'VZOR 1'!#REF!</f>
        <v>#REF!</v>
      </c>
      <c r="N114" s="232" t="e">
        <f>'VZOR 1'!#REF!</f>
        <v>#REF!</v>
      </c>
      <c r="O114" s="232" t="e">
        <f>'VZOR 1'!#REF!</f>
        <v>#REF!</v>
      </c>
      <c r="P114" s="232" t="e">
        <f>'VZOR 1'!#REF!</f>
        <v>#REF!</v>
      </c>
      <c r="Q114" s="232" t="e">
        <f>'VZOR 1'!#REF!</f>
        <v>#REF!</v>
      </c>
      <c r="R114" s="232" t="e">
        <f>'VZOR 1'!#REF!</f>
        <v>#REF!</v>
      </c>
      <c r="S114" s="237" t="s">
        <v>126</v>
      </c>
      <c r="T114" s="240" t="e">
        <f t="shared" si="14"/>
        <v>#REF!</v>
      </c>
      <c r="U114" s="239" t="e">
        <f t="shared" si="6"/>
        <v>#REF!</v>
      </c>
      <c r="V114" s="107" t="e">
        <f t="shared" si="7"/>
        <v>#REF!</v>
      </c>
      <c r="W114" s="107" t="e">
        <f t="shared" si="8"/>
        <v>#REF!</v>
      </c>
      <c r="X114" s="123" t="e">
        <f t="shared" si="9"/>
        <v>#REF!</v>
      </c>
    </row>
    <row r="115" spans="1:24" ht="51" x14ac:dyDescent="0.2">
      <c r="A115" s="232" t="e">
        <f>'VZOR 1'!#REF!</f>
        <v>#REF!</v>
      </c>
      <c r="B115" s="232" t="e">
        <f>'VZOR 1'!#REF!</f>
        <v>#REF!</v>
      </c>
      <c r="C115" s="232" t="e">
        <f>'VZOR 1'!#REF!</f>
        <v>#REF!</v>
      </c>
      <c r="D115" s="232" t="e">
        <f>'VZOR 1'!#REF!</f>
        <v>#REF!</v>
      </c>
      <c r="E115" s="232" t="e">
        <f>'VZOR 1'!#REF!</f>
        <v>#REF!</v>
      </c>
      <c r="F115" s="232" t="e">
        <f>'VZOR 1'!#REF!</f>
        <v>#REF!</v>
      </c>
      <c r="G115" s="232" t="e">
        <f>'VZOR 1'!#REF!</f>
        <v>#REF!</v>
      </c>
      <c r="H115" s="232" t="e">
        <f>'VZOR 1'!#REF!</f>
        <v>#REF!</v>
      </c>
      <c r="I115" s="232" t="e">
        <f>'VZOR 1'!#REF!</f>
        <v>#REF!</v>
      </c>
      <c r="J115" s="232" t="e">
        <f>'VZOR 1'!#REF!</f>
        <v>#REF!</v>
      </c>
      <c r="K115" s="232" t="e">
        <f>'VZOR 1'!#REF!</f>
        <v>#REF!</v>
      </c>
      <c r="L115" s="232" t="e">
        <f>'VZOR 1'!#REF!</f>
        <v>#REF!</v>
      </c>
      <c r="M115" s="232" t="e">
        <f>'VZOR 1'!#REF!</f>
        <v>#REF!</v>
      </c>
      <c r="N115" s="232" t="e">
        <f>'VZOR 1'!#REF!</f>
        <v>#REF!</v>
      </c>
      <c r="O115" s="232" t="e">
        <f>'VZOR 1'!#REF!</f>
        <v>#REF!</v>
      </c>
      <c r="P115" s="232" t="e">
        <f>'VZOR 1'!#REF!</f>
        <v>#REF!</v>
      </c>
      <c r="Q115" s="232" t="e">
        <f>'VZOR 1'!#REF!</f>
        <v>#REF!</v>
      </c>
      <c r="R115" s="232" t="e">
        <f>'VZOR 1'!#REF!</f>
        <v>#REF!</v>
      </c>
      <c r="S115" s="237" t="s">
        <v>126</v>
      </c>
      <c r="T115" s="240" t="e">
        <f t="shared" si="14"/>
        <v>#REF!</v>
      </c>
      <c r="U115" s="239" t="e">
        <f t="shared" si="6"/>
        <v>#REF!</v>
      </c>
      <c r="V115" s="107" t="e">
        <f t="shared" si="7"/>
        <v>#REF!</v>
      </c>
      <c r="W115" s="107" t="e">
        <f t="shared" si="8"/>
        <v>#REF!</v>
      </c>
      <c r="X115" s="123" t="e">
        <f t="shared" si="9"/>
        <v>#REF!</v>
      </c>
    </row>
    <row r="116" spans="1:24" ht="51" x14ac:dyDescent="0.2">
      <c r="A116" s="232" t="e">
        <f>'VZOR 1'!#REF!</f>
        <v>#REF!</v>
      </c>
      <c r="B116" s="232" t="e">
        <f>'VZOR 1'!#REF!</f>
        <v>#REF!</v>
      </c>
      <c r="C116" s="232" t="e">
        <f>'VZOR 1'!#REF!</f>
        <v>#REF!</v>
      </c>
      <c r="D116" s="232" t="e">
        <f>'VZOR 1'!#REF!</f>
        <v>#REF!</v>
      </c>
      <c r="E116" s="232" t="e">
        <f>'VZOR 1'!#REF!</f>
        <v>#REF!</v>
      </c>
      <c r="F116" s="232" t="e">
        <f>'VZOR 1'!#REF!</f>
        <v>#REF!</v>
      </c>
      <c r="G116" s="232" t="e">
        <f>'VZOR 1'!#REF!</f>
        <v>#REF!</v>
      </c>
      <c r="H116" s="232" t="e">
        <f>'VZOR 1'!#REF!</f>
        <v>#REF!</v>
      </c>
      <c r="I116" s="232" t="e">
        <f>'VZOR 1'!#REF!</f>
        <v>#REF!</v>
      </c>
      <c r="J116" s="232" t="e">
        <f>'VZOR 1'!#REF!</f>
        <v>#REF!</v>
      </c>
      <c r="K116" s="232" t="e">
        <f>'VZOR 1'!#REF!</f>
        <v>#REF!</v>
      </c>
      <c r="L116" s="232" t="e">
        <f>'VZOR 1'!#REF!</f>
        <v>#REF!</v>
      </c>
      <c r="M116" s="232" t="e">
        <f>'VZOR 1'!#REF!</f>
        <v>#REF!</v>
      </c>
      <c r="N116" s="232" t="e">
        <f>'VZOR 1'!#REF!</f>
        <v>#REF!</v>
      </c>
      <c r="O116" s="232" t="e">
        <f>'VZOR 1'!#REF!</f>
        <v>#REF!</v>
      </c>
      <c r="P116" s="232" t="e">
        <f>'VZOR 1'!#REF!</f>
        <v>#REF!</v>
      </c>
      <c r="Q116" s="232" t="e">
        <f>'VZOR 1'!#REF!</f>
        <v>#REF!</v>
      </c>
      <c r="R116" s="232" t="e">
        <f>'VZOR 1'!#REF!</f>
        <v>#REF!</v>
      </c>
      <c r="S116" s="237" t="s">
        <v>126</v>
      </c>
      <c r="T116" s="240" t="e">
        <f t="shared" si="14"/>
        <v>#REF!</v>
      </c>
      <c r="U116" s="239" t="e">
        <f t="shared" si="6"/>
        <v>#REF!</v>
      </c>
      <c r="V116" s="107" t="e">
        <f t="shared" si="7"/>
        <v>#REF!</v>
      </c>
      <c r="W116" s="107" t="e">
        <f t="shared" si="8"/>
        <v>#REF!</v>
      </c>
      <c r="X116" s="123" t="e">
        <f t="shared" si="9"/>
        <v>#REF!</v>
      </c>
    </row>
    <row r="117" spans="1:24" ht="51" x14ac:dyDescent="0.2">
      <c r="A117" s="232" t="e">
        <f>'VZOR 1'!#REF!</f>
        <v>#REF!</v>
      </c>
      <c r="B117" s="232" t="e">
        <f>'VZOR 1'!#REF!</f>
        <v>#REF!</v>
      </c>
      <c r="C117" s="232" t="e">
        <f>'VZOR 1'!#REF!</f>
        <v>#REF!</v>
      </c>
      <c r="D117" s="232" t="e">
        <f>'VZOR 1'!#REF!</f>
        <v>#REF!</v>
      </c>
      <c r="E117" s="232" t="e">
        <f>'VZOR 1'!#REF!</f>
        <v>#REF!</v>
      </c>
      <c r="F117" s="232" t="e">
        <f>'VZOR 1'!#REF!</f>
        <v>#REF!</v>
      </c>
      <c r="G117" s="232" t="e">
        <f>'VZOR 1'!#REF!</f>
        <v>#REF!</v>
      </c>
      <c r="H117" s="232" t="e">
        <f>'VZOR 1'!#REF!</f>
        <v>#REF!</v>
      </c>
      <c r="I117" s="232" t="e">
        <f>'VZOR 1'!#REF!</f>
        <v>#REF!</v>
      </c>
      <c r="J117" s="232" t="e">
        <f>'VZOR 1'!#REF!</f>
        <v>#REF!</v>
      </c>
      <c r="K117" s="232" t="e">
        <f>'VZOR 1'!#REF!</f>
        <v>#REF!</v>
      </c>
      <c r="L117" s="232" t="e">
        <f>'VZOR 1'!#REF!</f>
        <v>#REF!</v>
      </c>
      <c r="M117" s="232" t="e">
        <f>'VZOR 1'!#REF!</f>
        <v>#REF!</v>
      </c>
      <c r="N117" s="232" t="e">
        <f>'VZOR 1'!#REF!</f>
        <v>#REF!</v>
      </c>
      <c r="O117" s="232" t="e">
        <f>'VZOR 1'!#REF!</f>
        <v>#REF!</v>
      </c>
      <c r="P117" s="232" t="e">
        <f>'VZOR 1'!#REF!</f>
        <v>#REF!</v>
      </c>
      <c r="Q117" s="232" t="e">
        <f>'VZOR 1'!#REF!</f>
        <v>#REF!</v>
      </c>
      <c r="R117" s="232" t="e">
        <f>'VZOR 1'!#REF!</f>
        <v>#REF!</v>
      </c>
      <c r="S117" s="237" t="s">
        <v>126</v>
      </c>
      <c r="T117" s="240" t="e">
        <f t="shared" si="14"/>
        <v>#REF!</v>
      </c>
      <c r="U117" s="239" t="e">
        <f t="shared" si="6"/>
        <v>#REF!</v>
      </c>
      <c r="V117" s="107" t="e">
        <f t="shared" si="7"/>
        <v>#REF!</v>
      </c>
      <c r="W117" s="107" t="e">
        <f t="shared" si="8"/>
        <v>#REF!</v>
      </c>
      <c r="X117" s="123" t="e">
        <f t="shared" si="9"/>
        <v>#REF!</v>
      </c>
    </row>
    <row r="118" spans="1:24" ht="51" x14ac:dyDescent="0.2">
      <c r="A118" s="232" t="e">
        <f>'VZOR 1'!#REF!</f>
        <v>#REF!</v>
      </c>
      <c r="B118" s="232" t="e">
        <f>'VZOR 1'!#REF!</f>
        <v>#REF!</v>
      </c>
      <c r="C118" s="232" t="e">
        <f>'VZOR 1'!#REF!</f>
        <v>#REF!</v>
      </c>
      <c r="D118" s="232" t="e">
        <f>'VZOR 1'!#REF!</f>
        <v>#REF!</v>
      </c>
      <c r="E118" s="232" t="e">
        <f>'VZOR 1'!#REF!</f>
        <v>#REF!</v>
      </c>
      <c r="F118" s="232" t="e">
        <f>'VZOR 1'!#REF!</f>
        <v>#REF!</v>
      </c>
      <c r="G118" s="232" t="e">
        <f>'VZOR 1'!#REF!</f>
        <v>#REF!</v>
      </c>
      <c r="H118" s="232" t="e">
        <f>'VZOR 1'!#REF!</f>
        <v>#REF!</v>
      </c>
      <c r="I118" s="232" t="e">
        <f>'VZOR 1'!#REF!</f>
        <v>#REF!</v>
      </c>
      <c r="J118" s="232" t="e">
        <f>'VZOR 1'!#REF!</f>
        <v>#REF!</v>
      </c>
      <c r="K118" s="232" t="e">
        <f>'VZOR 1'!#REF!</f>
        <v>#REF!</v>
      </c>
      <c r="L118" s="232" t="e">
        <f>'VZOR 1'!#REF!</f>
        <v>#REF!</v>
      </c>
      <c r="M118" s="232" t="e">
        <f>'VZOR 1'!#REF!</f>
        <v>#REF!</v>
      </c>
      <c r="N118" s="232" t="e">
        <f>'VZOR 1'!#REF!</f>
        <v>#REF!</v>
      </c>
      <c r="O118" s="232" t="e">
        <f>'VZOR 1'!#REF!</f>
        <v>#REF!</v>
      </c>
      <c r="P118" s="232" t="e">
        <f>'VZOR 1'!#REF!</f>
        <v>#REF!</v>
      </c>
      <c r="Q118" s="232" t="e">
        <f>'VZOR 1'!#REF!</f>
        <v>#REF!</v>
      </c>
      <c r="R118" s="232" t="e">
        <f>'VZOR 1'!#REF!</f>
        <v>#REF!</v>
      </c>
      <c r="S118" s="237" t="s">
        <v>126</v>
      </c>
      <c r="T118" s="240" t="e">
        <f t="shared" si="14"/>
        <v>#REF!</v>
      </c>
      <c r="U118" s="239" t="e">
        <f t="shared" si="6"/>
        <v>#REF!</v>
      </c>
      <c r="V118" s="107" t="e">
        <f t="shared" si="7"/>
        <v>#REF!</v>
      </c>
      <c r="W118" s="107" t="e">
        <f t="shared" si="8"/>
        <v>#REF!</v>
      </c>
      <c r="X118" s="123" t="e">
        <f t="shared" si="9"/>
        <v>#REF!</v>
      </c>
    </row>
    <row r="119" spans="1:24" ht="51" x14ac:dyDescent="0.2">
      <c r="A119" s="232" t="e">
        <f>'VZOR 1'!#REF!</f>
        <v>#REF!</v>
      </c>
      <c r="B119" s="232" t="e">
        <f>'VZOR 1'!#REF!</f>
        <v>#REF!</v>
      </c>
      <c r="C119" s="232" t="e">
        <f>'VZOR 1'!#REF!</f>
        <v>#REF!</v>
      </c>
      <c r="D119" s="232" t="e">
        <f>'VZOR 1'!#REF!</f>
        <v>#REF!</v>
      </c>
      <c r="E119" s="232" t="e">
        <f>'VZOR 1'!#REF!</f>
        <v>#REF!</v>
      </c>
      <c r="F119" s="232" t="e">
        <f>'VZOR 1'!#REF!</f>
        <v>#REF!</v>
      </c>
      <c r="G119" s="232" t="e">
        <f>'VZOR 1'!#REF!</f>
        <v>#REF!</v>
      </c>
      <c r="H119" s="232" t="e">
        <f>'VZOR 1'!#REF!</f>
        <v>#REF!</v>
      </c>
      <c r="I119" s="232" t="e">
        <f>'VZOR 1'!#REF!</f>
        <v>#REF!</v>
      </c>
      <c r="J119" s="232" t="e">
        <f>'VZOR 1'!#REF!</f>
        <v>#REF!</v>
      </c>
      <c r="K119" s="232" t="e">
        <f>'VZOR 1'!#REF!</f>
        <v>#REF!</v>
      </c>
      <c r="L119" s="232" t="e">
        <f>'VZOR 1'!#REF!</f>
        <v>#REF!</v>
      </c>
      <c r="M119" s="232" t="e">
        <f>'VZOR 1'!#REF!</f>
        <v>#REF!</v>
      </c>
      <c r="N119" s="232" t="e">
        <f>'VZOR 1'!#REF!</f>
        <v>#REF!</v>
      </c>
      <c r="O119" s="232" t="e">
        <f>'VZOR 1'!#REF!</f>
        <v>#REF!</v>
      </c>
      <c r="P119" s="232" t="e">
        <f>'VZOR 1'!#REF!</f>
        <v>#REF!</v>
      </c>
      <c r="Q119" s="232" t="e">
        <f>'VZOR 1'!#REF!</f>
        <v>#REF!</v>
      </c>
      <c r="R119" s="232" t="e">
        <f>'VZOR 1'!#REF!</f>
        <v>#REF!</v>
      </c>
      <c r="S119" s="237" t="s">
        <v>126</v>
      </c>
      <c r="T119" s="240" t="e">
        <f t="shared" si="14"/>
        <v>#REF!</v>
      </c>
      <c r="U119" s="239" t="e">
        <f t="shared" si="6"/>
        <v>#REF!</v>
      </c>
      <c r="V119" s="107" t="e">
        <f t="shared" si="7"/>
        <v>#REF!</v>
      </c>
      <c r="W119" s="107" t="e">
        <f t="shared" si="8"/>
        <v>#REF!</v>
      </c>
      <c r="X119" s="123" t="e">
        <f t="shared" si="9"/>
        <v>#REF!</v>
      </c>
    </row>
    <row r="120" spans="1:24" ht="51" x14ac:dyDescent="0.2">
      <c r="A120" s="232" t="e">
        <f>'VZOR 1'!#REF!</f>
        <v>#REF!</v>
      </c>
      <c r="B120" s="232" t="e">
        <f>'VZOR 1'!#REF!</f>
        <v>#REF!</v>
      </c>
      <c r="C120" s="232" t="e">
        <f>'VZOR 1'!#REF!</f>
        <v>#REF!</v>
      </c>
      <c r="D120" s="232" t="e">
        <f>'VZOR 1'!#REF!</f>
        <v>#REF!</v>
      </c>
      <c r="E120" s="232" t="e">
        <f>'VZOR 1'!#REF!</f>
        <v>#REF!</v>
      </c>
      <c r="F120" s="232" t="e">
        <f>'VZOR 1'!#REF!</f>
        <v>#REF!</v>
      </c>
      <c r="G120" s="232" t="e">
        <f>'VZOR 1'!#REF!</f>
        <v>#REF!</v>
      </c>
      <c r="H120" s="232" t="e">
        <f>'VZOR 1'!#REF!</f>
        <v>#REF!</v>
      </c>
      <c r="I120" s="232" t="e">
        <f>'VZOR 1'!#REF!</f>
        <v>#REF!</v>
      </c>
      <c r="J120" s="232" t="e">
        <f>'VZOR 1'!#REF!</f>
        <v>#REF!</v>
      </c>
      <c r="K120" s="232" t="e">
        <f>'VZOR 1'!#REF!</f>
        <v>#REF!</v>
      </c>
      <c r="L120" s="232" t="e">
        <f>'VZOR 1'!#REF!</f>
        <v>#REF!</v>
      </c>
      <c r="M120" s="232" t="e">
        <f>'VZOR 1'!#REF!</f>
        <v>#REF!</v>
      </c>
      <c r="N120" s="232" t="e">
        <f>'VZOR 1'!#REF!</f>
        <v>#REF!</v>
      </c>
      <c r="O120" s="232" t="e">
        <f>'VZOR 1'!#REF!</f>
        <v>#REF!</v>
      </c>
      <c r="P120" s="232" t="e">
        <f>'VZOR 1'!#REF!</f>
        <v>#REF!</v>
      </c>
      <c r="Q120" s="232" t="e">
        <f>'VZOR 1'!#REF!</f>
        <v>#REF!</v>
      </c>
      <c r="R120" s="232" t="e">
        <f>'VZOR 1'!#REF!</f>
        <v>#REF!</v>
      </c>
      <c r="S120" s="237" t="s">
        <v>126</v>
      </c>
      <c r="T120" s="240" t="e">
        <f t="shared" si="14"/>
        <v>#REF!</v>
      </c>
      <c r="U120" s="239" t="e">
        <f t="shared" si="6"/>
        <v>#REF!</v>
      </c>
      <c r="V120" s="107" t="e">
        <f t="shared" si="7"/>
        <v>#REF!</v>
      </c>
      <c r="W120" s="107" t="e">
        <f t="shared" si="8"/>
        <v>#REF!</v>
      </c>
      <c r="X120" s="123" t="e">
        <f t="shared" si="9"/>
        <v>#REF!</v>
      </c>
    </row>
    <row r="121" spans="1:24" ht="51" x14ac:dyDescent="0.2">
      <c r="A121" s="232" t="e">
        <f>'VZOR 1'!#REF!</f>
        <v>#REF!</v>
      </c>
      <c r="B121" s="232" t="e">
        <f>'VZOR 1'!#REF!</f>
        <v>#REF!</v>
      </c>
      <c r="C121" s="232" t="e">
        <f>'VZOR 1'!#REF!</f>
        <v>#REF!</v>
      </c>
      <c r="D121" s="232" t="e">
        <f>'VZOR 1'!#REF!</f>
        <v>#REF!</v>
      </c>
      <c r="E121" s="232" t="e">
        <f>'VZOR 1'!#REF!</f>
        <v>#REF!</v>
      </c>
      <c r="F121" s="232" t="e">
        <f>'VZOR 1'!#REF!</f>
        <v>#REF!</v>
      </c>
      <c r="G121" s="232" t="e">
        <f>'VZOR 1'!#REF!</f>
        <v>#REF!</v>
      </c>
      <c r="H121" s="232" t="e">
        <f>'VZOR 1'!#REF!</f>
        <v>#REF!</v>
      </c>
      <c r="I121" s="232" t="e">
        <f>'VZOR 1'!#REF!</f>
        <v>#REF!</v>
      </c>
      <c r="J121" s="232" t="e">
        <f>'VZOR 1'!#REF!</f>
        <v>#REF!</v>
      </c>
      <c r="K121" s="232" t="e">
        <f>'VZOR 1'!#REF!</f>
        <v>#REF!</v>
      </c>
      <c r="L121" s="232" t="e">
        <f>'VZOR 1'!#REF!</f>
        <v>#REF!</v>
      </c>
      <c r="M121" s="232" t="e">
        <f>'VZOR 1'!#REF!</f>
        <v>#REF!</v>
      </c>
      <c r="N121" s="232" t="e">
        <f>'VZOR 1'!#REF!</f>
        <v>#REF!</v>
      </c>
      <c r="O121" s="232" t="e">
        <f>'VZOR 1'!#REF!</f>
        <v>#REF!</v>
      </c>
      <c r="P121" s="232" t="e">
        <f>'VZOR 1'!#REF!</f>
        <v>#REF!</v>
      </c>
      <c r="Q121" s="232" t="e">
        <f>'VZOR 1'!#REF!</f>
        <v>#REF!</v>
      </c>
      <c r="R121" s="232" t="e">
        <f>'VZOR 1'!#REF!</f>
        <v>#REF!</v>
      </c>
      <c r="S121" s="237" t="s">
        <v>126</v>
      </c>
      <c r="T121" s="240" t="e">
        <f t="shared" si="14"/>
        <v>#REF!</v>
      </c>
      <c r="U121" s="239" t="e">
        <f t="shared" si="6"/>
        <v>#REF!</v>
      </c>
      <c r="V121" s="107" t="e">
        <f t="shared" si="7"/>
        <v>#REF!</v>
      </c>
      <c r="W121" s="107" t="e">
        <f t="shared" si="8"/>
        <v>#REF!</v>
      </c>
      <c r="X121" s="123" t="e">
        <f t="shared" si="9"/>
        <v>#REF!</v>
      </c>
    </row>
    <row r="122" spans="1:24" ht="51" x14ac:dyDescent="0.2">
      <c r="A122" s="232" t="e">
        <f>'VZOR 1'!#REF!</f>
        <v>#REF!</v>
      </c>
      <c r="B122" s="232" t="e">
        <f>'VZOR 1'!#REF!</f>
        <v>#REF!</v>
      </c>
      <c r="C122" s="232" t="e">
        <f>'VZOR 1'!#REF!</f>
        <v>#REF!</v>
      </c>
      <c r="D122" s="232" t="e">
        <f>'VZOR 1'!#REF!</f>
        <v>#REF!</v>
      </c>
      <c r="E122" s="232" t="e">
        <f>'VZOR 1'!#REF!</f>
        <v>#REF!</v>
      </c>
      <c r="F122" s="232" t="e">
        <f>'VZOR 1'!#REF!</f>
        <v>#REF!</v>
      </c>
      <c r="G122" s="232" t="e">
        <f>'VZOR 1'!#REF!</f>
        <v>#REF!</v>
      </c>
      <c r="H122" s="232" t="e">
        <f>'VZOR 1'!#REF!</f>
        <v>#REF!</v>
      </c>
      <c r="I122" s="232" t="e">
        <f>'VZOR 1'!#REF!</f>
        <v>#REF!</v>
      </c>
      <c r="J122" s="232" t="e">
        <f>'VZOR 1'!#REF!</f>
        <v>#REF!</v>
      </c>
      <c r="K122" s="232" t="e">
        <f>'VZOR 1'!#REF!</f>
        <v>#REF!</v>
      </c>
      <c r="L122" s="232" t="e">
        <f>'VZOR 1'!#REF!</f>
        <v>#REF!</v>
      </c>
      <c r="M122" s="232" t="e">
        <f>'VZOR 1'!#REF!</f>
        <v>#REF!</v>
      </c>
      <c r="N122" s="232" t="e">
        <f>'VZOR 1'!#REF!</f>
        <v>#REF!</v>
      </c>
      <c r="O122" s="232" t="e">
        <f>'VZOR 1'!#REF!</f>
        <v>#REF!</v>
      </c>
      <c r="P122" s="232" t="e">
        <f>'VZOR 1'!#REF!</f>
        <v>#REF!</v>
      </c>
      <c r="Q122" s="232" t="e">
        <f>'VZOR 1'!#REF!</f>
        <v>#REF!</v>
      </c>
      <c r="R122" s="232" t="e">
        <f>'VZOR 1'!#REF!</f>
        <v>#REF!</v>
      </c>
      <c r="S122" s="237" t="s">
        <v>126</v>
      </c>
      <c r="T122" s="240" t="e">
        <f t="shared" si="14"/>
        <v>#REF!</v>
      </c>
      <c r="U122" s="239" t="e">
        <f t="shared" si="6"/>
        <v>#REF!</v>
      </c>
      <c r="V122" s="107" t="e">
        <f t="shared" si="7"/>
        <v>#REF!</v>
      </c>
      <c r="W122" s="107" t="e">
        <f t="shared" si="8"/>
        <v>#REF!</v>
      </c>
      <c r="X122" s="123" t="e">
        <f t="shared" si="9"/>
        <v>#REF!</v>
      </c>
    </row>
    <row r="123" spans="1:24" ht="51" x14ac:dyDescent="0.2">
      <c r="A123" s="232" t="e">
        <f>'VZOR 1'!#REF!</f>
        <v>#REF!</v>
      </c>
      <c r="B123" s="232" t="e">
        <f>'VZOR 1'!#REF!</f>
        <v>#REF!</v>
      </c>
      <c r="C123" s="232" t="e">
        <f>'VZOR 1'!#REF!</f>
        <v>#REF!</v>
      </c>
      <c r="D123" s="232" t="e">
        <f>'VZOR 1'!#REF!</f>
        <v>#REF!</v>
      </c>
      <c r="E123" s="232" t="e">
        <f>'VZOR 1'!#REF!</f>
        <v>#REF!</v>
      </c>
      <c r="F123" s="232" t="e">
        <f>'VZOR 1'!#REF!</f>
        <v>#REF!</v>
      </c>
      <c r="G123" s="232" t="e">
        <f>'VZOR 1'!#REF!</f>
        <v>#REF!</v>
      </c>
      <c r="H123" s="232" t="e">
        <f>'VZOR 1'!#REF!</f>
        <v>#REF!</v>
      </c>
      <c r="I123" s="232" t="e">
        <f>'VZOR 1'!#REF!</f>
        <v>#REF!</v>
      </c>
      <c r="J123" s="232" t="e">
        <f>'VZOR 1'!#REF!</f>
        <v>#REF!</v>
      </c>
      <c r="K123" s="232" t="e">
        <f>'VZOR 1'!#REF!</f>
        <v>#REF!</v>
      </c>
      <c r="L123" s="232" t="e">
        <f>'VZOR 1'!#REF!</f>
        <v>#REF!</v>
      </c>
      <c r="M123" s="232" t="e">
        <f>'VZOR 1'!#REF!</f>
        <v>#REF!</v>
      </c>
      <c r="N123" s="232" t="e">
        <f>'VZOR 1'!#REF!</f>
        <v>#REF!</v>
      </c>
      <c r="O123" s="232" t="e">
        <f>'VZOR 1'!#REF!</f>
        <v>#REF!</v>
      </c>
      <c r="P123" s="232" t="e">
        <f>'VZOR 1'!#REF!</f>
        <v>#REF!</v>
      </c>
      <c r="Q123" s="232" t="e">
        <f>'VZOR 1'!#REF!</f>
        <v>#REF!</v>
      </c>
      <c r="R123" s="232" t="e">
        <f>'VZOR 1'!#REF!</f>
        <v>#REF!</v>
      </c>
      <c r="S123" s="237" t="s">
        <v>126</v>
      </c>
      <c r="T123" s="240" t="e">
        <f t="shared" si="14"/>
        <v>#REF!</v>
      </c>
      <c r="U123" s="239" t="e">
        <f t="shared" si="6"/>
        <v>#REF!</v>
      </c>
      <c r="V123" s="107" t="e">
        <f t="shared" si="7"/>
        <v>#REF!</v>
      </c>
      <c r="W123" s="107" t="e">
        <f t="shared" si="8"/>
        <v>#REF!</v>
      </c>
      <c r="X123" s="123" t="e">
        <f t="shared" si="9"/>
        <v>#REF!</v>
      </c>
    </row>
    <row r="124" spans="1:24" ht="51" x14ac:dyDescent="0.2">
      <c r="A124" s="232" t="e">
        <f>'VZOR 1'!#REF!</f>
        <v>#REF!</v>
      </c>
      <c r="B124" s="232" t="e">
        <f>'VZOR 1'!#REF!</f>
        <v>#REF!</v>
      </c>
      <c r="C124" s="232" t="e">
        <f>'VZOR 1'!#REF!</f>
        <v>#REF!</v>
      </c>
      <c r="D124" s="232" t="e">
        <f>'VZOR 1'!#REF!</f>
        <v>#REF!</v>
      </c>
      <c r="E124" s="232" t="e">
        <f>'VZOR 1'!#REF!</f>
        <v>#REF!</v>
      </c>
      <c r="F124" s="232" t="e">
        <f>'VZOR 1'!#REF!</f>
        <v>#REF!</v>
      </c>
      <c r="G124" s="232" t="e">
        <f>'VZOR 1'!#REF!</f>
        <v>#REF!</v>
      </c>
      <c r="H124" s="232" t="e">
        <f>'VZOR 1'!#REF!</f>
        <v>#REF!</v>
      </c>
      <c r="I124" s="232" t="e">
        <f>'VZOR 1'!#REF!</f>
        <v>#REF!</v>
      </c>
      <c r="J124" s="232" t="e">
        <f>'VZOR 1'!#REF!</f>
        <v>#REF!</v>
      </c>
      <c r="K124" s="232" t="e">
        <f>'VZOR 1'!#REF!</f>
        <v>#REF!</v>
      </c>
      <c r="L124" s="232" t="e">
        <f>'VZOR 1'!#REF!</f>
        <v>#REF!</v>
      </c>
      <c r="M124" s="232" t="e">
        <f>'VZOR 1'!#REF!</f>
        <v>#REF!</v>
      </c>
      <c r="N124" s="232" t="e">
        <f>'VZOR 1'!#REF!</f>
        <v>#REF!</v>
      </c>
      <c r="O124" s="232" t="e">
        <f>'VZOR 1'!#REF!</f>
        <v>#REF!</v>
      </c>
      <c r="P124" s="232" t="e">
        <f>'VZOR 1'!#REF!</f>
        <v>#REF!</v>
      </c>
      <c r="Q124" s="232" t="e">
        <f>'VZOR 1'!#REF!</f>
        <v>#REF!</v>
      </c>
      <c r="R124" s="232" t="e">
        <f>'VZOR 1'!#REF!</f>
        <v>#REF!</v>
      </c>
      <c r="S124" s="237" t="s">
        <v>126</v>
      </c>
      <c r="T124" s="240" t="e">
        <f t="shared" si="14"/>
        <v>#REF!</v>
      </c>
      <c r="U124" s="239" t="e">
        <f t="shared" si="6"/>
        <v>#REF!</v>
      </c>
      <c r="V124" s="107" t="e">
        <f t="shared" si="7"/>
        <v>#REF!</v>
      </c>
      <c r="W124" s="107" t="e">
        <f t="shared" si="8"/>
        <v>#REF!</v>
      </c>
      <c r="X124" s="123" t="e">
        <f t="shared" si="9"/>
        <v>#REF!</v>
      </c>
    </row>
    <row r="125" spans="1:24" ht="51" x14ac:dyDescent="0.2">
      <c r="A125" s="232" t="e">
        <f>'VZOR 1'!#REF!</f>
        <v>#REF!</v>
      </c>
      <c r="B125" s="232" t="e">
        <f>'VZOR 1'!#REF!</f>
        <v>#REF!</v>
      </c>
      <c r="C125" s="232" t="e">
        <f>'VZOR 1'!#REF!</f>
        <v>#REF!</v>
      </c>
      <c r="D125" s="232" t="e">
        <f>'VZOR 1'!#REF!</f>
        <v>#REF!</v>
      </c>
      <c r="E125" s="232" t="e">
        <f>'VZOR 1'!#REF!</f>
        <v>#REF!</v>
      </c>
      <c r="F125" s="232" t="e">
        <f>'VZOR 1'!#REF!</f>
        <v>#REF!</v>
      </c>
      <c r="G125" s="232" t="e">
        <f>'VZOR 1'!#REF!</f>
        <v>#REF!</v>
      </c>
      <c r="H125" s="232" t="e">
        <f>'VZOR 1'!#REF!</f>
        <v>#REF!</v>
      </c>
      <c r="I125" s="232" t="e">
        <f>'VZOR 1'!#REF!</f>
        <v>#REF!</v>
      </c>
      <c r="J125" s="232" t="e">
        <f>'VZOR 1'!#REF!</f>
        <v>#REF!</v>
      </c>
      <c r="K125" s="232" t="e">
        <f>'VZOR 1'!#REF!</f>
        <v>#REF!</v>
      </c>
      <c r="L125" s="232" t="e">
        <f>'VZOR 1'!#REF!</f>
        <v>#REF!</v>
      </c>
      <c r="M125" s="232" t="e">
        <f>'VZOR 1'!#REF!</f>
        <v>#REF!</v>
      </c>
      <c r="N125" s="232" t="e">
        <f>'VZOR 1'!#REF!</f>
        <v>#REF!</v>
      </c>
      <c r="O125" s="232" t="e">
        <f>'VZOR 1'!#REF!</f>
        <v>#REF!</v>
      </c>
      <c r="P125" s="232" t="e">
        <f>'VZOR 1'!#REF!</f>
        <v>#REF!</v>
      </c>
      <c r="Q125" s="232" t="e">
        <f>'VZOR 1'!#REF!</f>
        <v>#REF!</v>
      </c>
      <c r="R125" s="232" t="e">
        <f>'VZOR 1'!#REF!</f>
        <v>#REF!</v>
      </c>
      <c r="S125" s="237" t="s">
        <v>126</v>
      </c>
      <c r="T125" s="240" t="e">
        <f t="shared" si="14"/>
        <v>#REF!</v>
      </c>
      <c r="U125" s="239" t="e">
        <f t="shared" si="6"/>
        <v>#REF!</v>
      </c>
      <c r="V125" s="107" t="e">
        <f t="shared" si="7"/>
        <v>#REF!</v>
      </c>
      <c r="W125" s="107" t="e">
        <f t="shared" si="8"/>
        <v>#REF!</v>
      </c>
      <c r="X125" s="123" t="e">
        <f t="shared" si="9"/>
        <v>#REF!</v>
      </c>
    </row>
    <row r="126" spans="1:24" ht="51" x14ac:dyDescent="0.2">
      <c r="A126" s="232" t="e">
        <f>'VZOR 1'!#REF!</f>
        <v>#REF!</v>
      </c>
      <c r="B126" s="232" t="e">
        <f>'VZOR 1'!#REF!</f>
        <v>#REF!</v>
      </c>
      <c r="C126" s="232" t="e">
        <f>'VZOR 1'!#REF!</f>
        <v>#REF!</v>
      </c>
      <c r="D126" s="232" t="e">
        <f>'VZOR 1'!#REF!</f>
        <v>#REF!</v>
      </c>
      <c r="E126" s="232" t="e">
        <f>'VZOR 1'!#REF!</f>
        <v>#REF!</v>
      </c>
      <c r="F126" s="232" t="e">
        <f>'VZOR 1'!#REF!</f>
        <v>#REF!</v>
      </c>
      <c r="G126" s="232" t="e">
        <f>'VZOR 1'!#REF!</f>
        <v>#REF!</v>
      </c>
      <c r="H126" s="232" t="e">
        <f>'VZOR 1'!#REF!</f>
        <v>#REF!</v>
      </c>
      <c r="I126" s="232" t="e">
        <f>'VZOR 1'!#REF!</f>
        <v>#REF!</v>
      </c>
      <c r="J126" s="232" t="e">
        <f>'VZOR 1'!#REF!</f>
        <v>#REF!</v>
      </c>
      <c r="K126" s="232" t="e">
        <f>'VZOR 1'!#REF!</f>
        <v>#REF!</v>
      </c>
      <c r="L126" s="232" t="e">
        <f>'VZOR 1'!#REF!</f>
        <v>#REF!</v>
      </c>
      <c r="M126" s="232" t="e">
        <f>'VZOR 1'!#REF!</f>
        <v>#REF!</v>
      </c>
      <c r="N126" s="232" t="e">
        <f>'VZOR 1'!#REF!</f>
        <v>#REF!</v>
      </c>
      <c r="O126" s="232" t="e">
        <f>'VZOR 1'!#REF!</f>
        <v>#REF!</v>
      </c>
      <c r="P126" s="232" t="e">
        <f>'VZOR 1'!#REF!</f>
        <v>#REF!</v>
      </c>
      <c r="Q126" s="232" t="e">
        <f>'VZOR 1'!#REF!</f>
        <v>#REF!</v>
      </c>
      <c r="R126" s="232" t="e">
        <f>'VZOR 1'!#REF!</f>
        <v>#REF!</v>
      </c>
      <c r="S126" s="237" t="s">
        <v>126</v>
      </c>
      <c r="T126" s="240" t="e">
        <f t="shared" si="14"/>
        <v>#REF!</v>
      </c>
      <c r="U126" s="239" t="e">
        <f t="shared" si="6"/>
        <v>#REF!</v>
      </c>
      <c r="V126" s="107" t="e">
        <f t="shared" si="7"/>
        <v>#REF!</v>
      </c>
      <c r="W126" s="107" t="e">
        <f t="shared" si="8"/>
        <v>#REF!</v>
      </c>
      <c r="X126" s="123" t="e">
        <f t="shared" si="9"/>
        <v>#REF!</v>
      </c>
    </row>
    <row r="127" spans="1:24" ht="51" x14ac:dyDescent="0.2">
      <c r="A127" s="232" t="e">
        <f>'VZOR 1'!#REF!</f>
        <v>#REF!</v>
      </c>
      <c r="B127" s="232" t="e">
        <f>'VZOR 1'!#REF!</f>
        <v>#REF!</v>
      </c>
      <c r="C127" s="232" t="e">
        <f>'VZOR 1'!#REF!</f>
        <v>#REF!</v>
      </c>
      <c r="D127" s="232" t="e">
        <f>'VZOR 1'!#REF!</f>
        <v>#REF!</v>
      </c>
      <c r="E127" s="232" t="e">
        <f>'VZOR 1'!#REF!</f>
        <v>#REF!</v>
      </c>
      <c r="F127" s="232" t="e">
        <f>'VZOR 1'!#REF!</f>
        <v>#REF!</v>
      </c>
      <c r="G127" s="232" t="e">
        <f>'VZOR 1'!#REF!</f>
        <v>#REF!</v>
      </c>
      <c r="H127" s="232" t="e">
        <f>'VZOR 1'!#REF!</f>
        <v>#REF!</v>
      </c>
      <c r="I127" s="232" t="e">
        <f>'VZOR 1'!#REF!</f>
        <v>#REF!</v>
      </c>
      <c r="J127" s="232" t="e">
        <f>'VZOR 1'!#REF!</f>
        <v>#REF!</v>
      </c>
      <c r="K127" s="232" t="e">
        <f>'VZOR 1'!#REF!</f>
        <v>#REF!</v>
      </c>
      <c r="L127" s="232" t="e">
        <f>'VZOR 1'!#REF!</f>
        <v>#REF!</v>
      </c>
      <c r="M127" s="232" t="e">
        <f>'VZOR 1'!#REF!</f>
        <v>#REF!</v>
      </c>
      <c r="N127" s="232" t="e">
        <f>'VZOR 1'!#REF!</f>
        <v>#REF!</v>
      </c>
      <c r="O127" s="232" t="e">
        <f>'VZOR 1'!#REF!</f>
        <v>#REF!</v>
      </c>
      <c r="P127" s="232" t="e">
        <f>'VZOR 1'!#REF!</f>
        <v>#REF!</v>
      </c>
      <c r="Q127" s="232" t="e">
        <f>'VZOR 1'!#REF!</f>
        <v>#REF!</v>
      </c>
      <c r="R127" s="232" t="e">
        <f>'VZOR 1'!#REF!</f>
        <v>#REF!</v>
      </c>
      <c r="S127" s="237" t="s">
        <v>126</v>
      </c>
      <c r="T127" s="240" t="e">
        <f t="shared" si="14"/>
        <v>#REF!</v>
      </c>
      <c r="U127" s="239" t="e">
        <f t="shared" si="6"/>
        <v>#REF!</v>
      </c>
      <c r="V127" s="107" t="e">
        <f t="shared" si="7"/>
        <v>#REF!</v>
      </c>
      <c r="W127" s="107" t="e">
        <f t="shared" si="8"/>
        <v>#REF!</v>
      </c>
      <c r="X127" s="123" t="e">
        <f t="shared" si="9"/>
        <v>#REF!</v>
      </c>
    </row>
    <row r="128" spans="1:24" ht="51" x14ac:dyDescent="0.2">
      <c r="A128" s="232" t="e">
        <f>'VZOR 1'!#REF!</f>
        <v>#REF!</v>
      </c>
      <c r="B128" s="232" t="e">
        <f>'VZOR 1'!#REF!</f>
        <v>#REF!</v>
      </c>
      <c r="C128" s="232" t="e">
        <f>'VZOR 1'!#REF!</f>
        <v>#REF!</v>
      </c>
      <c r="D128" s="232" t="e">
        <f>'VZOR 1'!#REF!</f>
        <v>#REF!</v>
      </c>
      <c r="E128" s="232" t="e">
        <f>'VZOR 1'!#REF!</f>
        <v>#REF!</v>
      </c>
      <c r="F128" s="232" t="e">
        <f>'VZOR 1'!#REF!</f>
        <v>#REF!</v>
      </c>
      <c r="G128" s="232" t="e">
        <f>'VZOR 1'!#REF!</f>
        <v>#REF!</v>
      </c>
      <c r="H128" s="232" t="e">
        <f>'VZOR 1'!#REF!</f>
        <v>#REF!</v>
      </c>
      <c r="I128" s="232" t="e">
        <f>'VZOR 1'!#REF!</f>
        <v>#REF!</v>
      </c>
      <c r="J128" s="232" t="e">
        <f>'VZOR 1'!#REF!</f>
        <v>#REF!</v>
      </c>
      <c r="K128" s="232" t="e">
        <f>'VZOR 1'!#REF!</f>
        <v>#REF!</v>
      </c>
      <c r="L128" s="232" t="e">
        <f>'VZOR 1'!#REF!</f>
        <v>#REF!</v>
      </c>
      <c r="M128" s="232" t="e">
        <f>'VZOR 1'!#REF!</f>
        <v>#REF!</v>
      </c>
      <c r="N128" s="232" t="e">
        <f>'VZOR 1'!#REF!</f>
        <v>#REF!</v>
      </c>
      <c r="O128" s="232" t="e">
        <f>'VZOR 1'!#REF!</f>
        <v>#REF!</v>
      </c>
      <c r="P128" s="232" t="e">
        <f>'VZOR 1'!#REF!</f>
        <v>#REF!</v>
      </c>
      <c r="Q128" s="232" t="e">
        <f>'VZOR 1'!#REF!</f>
        <v>#REF!</v>
      </c>
      <c r="R128" s="232" t="e">
        <f>'VZOR 1'!#REF!</f>
        <v>#REF!</v>
      </c>
      <c r="S128" s="237" t="s">
        <v>126</v>
      </c>
      <c r="T128" s="240" t="e">
        <f t="shared" si="14"/>
        <v>#REF!</v>
      </c>
      <c r="U128" s="239" t="e">
        <f t="shared" si="6"/>
        <v>#REF!</v>
      </c>
      <c r="V128" s="107" t="e">
        <f t="shared" si="7"/>
        <v>#REF!</v>
      </c>
      <c r="W128" s="107" t="e">
        <f t="shared" si="8"/>
        <v>#REF!</v>
      </c>
      <c r="X128" s="123" t="e">
        <f t="shared" si="9"/>
        <v>#REF!</v>
      </c>
    </row>
    <row r="129" spans="1:24" ht="51" x14ac:dyDescent="0.2">
      <c r="A129" s="232" t="e">
        <f>'VZOR 1'!#REF!</f>
        <v>#REF!</v>
      </c>
      <c r="B129" s="232" t="e">
        <f>'VZOR 1'!#REF!</f>
        <v>#REF!</v>
      </c>
      <c r="C129" s="232" t="e">
        <f>'VZOR 1'!#REF!</f>
        <v>#REF!</v>
      </c>
      <c r="D129" s="232" t="e">
        <f>'VZOR 1'!#REF!</f>
        <v>#REF!</v>
      </c>
      <c r="E129" s="232" t="e">
        <f>'VZOR 1'!#REF!</f>
        <v>#REF!</v>
      </c>
      <c r="F129" s="232" t="e">
        <f>'VZOR 1'!#REF!</f>
        <v>#REF!</v>
      </c>
      <c r="G129" s="232" t="e">
        <f>'VZOR 1'!#REF!</f>
        <v>#REF!</v>
      </c>
      <c r="H129" s="232" t="e">
        <f>'VZOR 1'!#REF!</f>
        <v>#REF!</v>
      </c>
      <c r="I129" s="232" t="e">
        <f>'VZOR 1'!#REF!</f>
        <v>#REF!</v>
      </c>
      <c r="J129" s="232" t="e">
        <f>'VZOR 1'!#REF!</f>
        <v>#REF!</v>
      </c>
      <c r="K129" s="232" t="e">
        <f>'VZOR 1'!#REF!</f>
        <v>#REF!</v>
      </c>
      <c r="L129" s="232" t="e">
        <f>'VZOR 1'!#REF!</f>
        <v>#REF!</v>
      </c>
      <c r="M129" s="232" t="e">
        <f>'VZOR 1'!#REF!</f>
        <v>#REF!</v>
      </c>
      <c r="N129" s="232" t="e">
        <f>'VZOR 1'!#REF!</f>
        <v>#REF!</v>
      </c>
      <c r="O129" s="232" t="e">
        <f>'VZOR 1'!#REF!</f>
        <v>#REF!</v>
      </c>
      <c r="P129" s="232" t="e">
        <f>'VZOR 1'!#REF!</f>
        <v>#REF!</v>
      </c>
      <c r="Q129" s="232" t="e">
        <f>'VZOR 1'!#REF!</f>
        <v>#REF!</v>
      </c>
      <c r="R129" s="232" t="e">
        <f>'VZOR 1'!#REF!</f>
        <v>#REF!</v>
      </c>
      <c r="S129" s="237" t="s">
        <v>126</v>
      </c>
      <c r="T129" s="240" t="e">
        <f t="shared" si="14"/>
        <v>#REF!</v>
      </c>
      <c r="U129" s="239" t="e">
        <f t="shared" si="6"/>
        <v>#REF!</v>
      </c>
      <c r="V129" s="107" t="e">
        <f t="shared" si="7"/>
        <v>#REF!</v>
      </c>
      <c r="W129" s="107" t="e">
        <f t="shared" si="8"/>
        <v>#REF!</v>
      </c>
      <c r="X129" s="123" t="e">
        <f t="shared" si="9"/>
        <v>#REF!</v>
      </c>
    </row>
    <row r="130" spans="1:24" ht="51" x14ac:dyDescent="0.2">
      <c r="A130" s="232" t="e">
        <f>'VZOR 1'!#REF!</f>
        <v>#REF!</v>
      </c>
      <c r="B130" s="232" t="e">
        <f>'VZOR 1'!#REF!</f>
        <v>#REF!</v>
      </c>
      <c r="C130" s="232" t="e">
        <f>'VZOR 1'!#REF!</f>
        <v>#REF!</v>
      </c>
      <c r="D130" s="232" t="e">
        <f>'VZOR 1'!#REF!</f>
        <v>#REF!</v>
      </c>
      <c r="E130" s="232" t="e">
        <f>'VZOR 1'!#REF!</f>
        <v>#REF!</v>
      </c>
      <c r="F130" s="232" t="e">
        <f>'VZOR 1'!#REF!</f>
        <v>#REF!</v>
      </c>
      <c r="G130" s="232" t="e">
        <f>'VZOR 1'!#REF!</f>
        <v>#REF!</v>
      </c>
      <c r="H130" s="232" t="e">
        <f>'VZOR 1'!#REF!</f>
        <v>#REF!</v>
      </c>
      <c r="I130" s="232" t="e">
        <f>'VZOR 1'!#REF!</f>
        <v>#REF!</v>
      </c>
      <c r="J130" s="232" t="e">
        <f>'VZOR 1'!#REF!</f>
        <v>#REF!</v>
      </c>
      <c r="K130" s="232" t="e">
        <f>'VZOR 1'!#REF!</f>
        <v>#REF!</v>
      </c>
      <c r="L130" s="232" t="e">
        <f>'VZOR 1'!#REF!</f>
        <v>#REF!</v>
      </c>
      <c r="M130" s="232" t="e">
        <f>'VZOR 1'!#REF!</f>
        <v>#REF!</v>
      </c>
      <c r="N130" s="232" t="e">
        <f>'VZOR 1'!#REF!</f>
        <v>#REF!</v>
      </c>
      <c r="O130" s="232" t="e">
        <f>'VZOR 1'!#REF!</f>
        <v>#REF!</v>
      </c>
      <c r="P130" s="232" t="e">
        <f>'VZOR 1'!#REF!</f>
        <v>#REF!</v>
      </c>
      <c r="Q130" s="232" t="e">
        <f>'VZOR 1'!#REF!</f>
        <v>#REF!</v>
      </c>
      <c r="R130" s="232" t="e">
        <f>'VZOR 1'!#REF!</f>
        <v>#REF!</v>
      </c>
      <c r="S130" s="237" t="s">
        <v>126</v>
      </c>
      <c r="T130" s="240" t="e">
        <f t="shared" si="14"/>
        <v>#REF!</v>
      </c>
      <c r="U130" s="239" t="e">
        <f t="shared" si="6"/>
        <v>#REF!</v>
      </c>
      <c r="V130" s="107" t="e">
        <f t="shared" si="7"/>
        <v>#REF!</v>
      </c>
      <c r="W130" s="107" t="e">
        <f t="shared" si="8"/>
        <v>#REF!</v>
      </c>
      <c r="X130" s="123" t="e">
        <f t="shared" si="9"/>
        <v>#REF!</v>
      </c>
    </row>
    <row r="131" spans="1:24" ht="63.75" x14ac:dyDescent="0.2">
      <c r="A131" s="232" t="e">
        <f>'VZOR 1'!#REF!</f>
        <v>#REF!</v>
      </c>
      <c r="B131" s="232" t="e">
        <f>'VZOR 1'!#REF!</f>
        <v>#REF!</v>
      </c>
      <c r="C131" s="232" t="e">
        <f>'VZOR 1'!#REF!</f>
        <v>#REF!</v>
      </c>
      <c r="D131" s="232" t="e">
        <f>'VZOR 1'!#REF!</f>
        <v>#REF!</v>
      </c>
      <c r="E131" s="232" t="e">
        <f>'VZOR 1'!#REF!</f>
        <v>#REF!</v>
      </c>
      <c r="F131" s="232" t="e">
        <f>'VZOR 1'!#REF!</f>
        <v>#REF!</v>
      </c>
      <c r="G131" s="232" t="e">
        <f>'VZOR 1'!#REF!</f>
        <v>#REF!</v>
      </c>
      <c r="H131" s="232" t="e">
        <f>'VZOR 1'!#REF!</f>
        <v>#REF!</v>
      </c>
      <c r="I131" s="232" t="e">
        <f>'VZOR 1'!#REF!</f>
        <v>#REF!</v>
      </c>
      <c r="J131" s="232" t="e">
        <f>'VZOR 1'!#REF!</f>
        <v>#REF!</v>
      </c>
      <c r="K131" s="232" t="e">
        <f>'VZOR 1'!#REF!</f>
        <v>#REF!</v>
      </c>
      <c r="L131" s="232" t="e">
        <f>'VZOR 1'!#REF!</f>
        <v>#REF!</v>
      </c>
      <c r="M131" s="232" t="e">
        <f>'VZOR 1'!#REF!</f>
        <v>#REF!</v>
      </c>
      <c r="N131" s="232" t="e">
        <f>'VZOR 1'!#REF!</f>
        <v>#REF!</v>
      </c>
      <c r="O131" s="232" t="e">
        <f>'VZOR 1'!#REF!</f>
        <v>#REF!</v>
      </c>
      <c r="P131" s="232" t="e">
        <f>'VZOR 1'!#REF!</f>
        <v>#REF!</v>
      </c>
      <c r="Q131" s="232" t="e">
        <f>'VZOR 1'!#REF!</f>
        <v>#REF!</v>
      </c>
      <c r="R131" s="232" t="e">
        <f>'VZOR 1'!#REF!</f>
        <v>#REF!</v>
      </c>
      <c r="S131" s="237" t="s">
        <v>129</v>
      </c>
      <c r="T131" s="106" t="e">
        <f t="shared" ref="T131:T134" si="15">IF(0.1*K131&gt;1.88*$Z$1*Q131,0.1*K131,1.88*$Z$1*Q131)</f>
        <v>#REF!</v>
      </c>
      <c r="U131" s="239" t="e">
        <f t="shared" ref="U131:U144" si="16">K131*$U$145/$K$145</f>
        <v>#REF!</v>
      </c>
      <c r="V131" s="107" t="e">
        <f t="shared" ref="V131:V143" si="17">ROUND((N131+T131+U131)/I131,2)</f>
        <v>#REF!</v>
      </c>
      <c r="W131" s="107" t="e">
        <f t="shared" ref="W131:W144" si="18">ROUND(V131*I131,2)</f>
        <v>#REF!</v>
      </c>
      <c r="X131" s="123" t="e">
        <f t="shared" ref="X131:X144" si="19">V131-M131</f>
        <v>#REF!</v>
      </c>
    </row>
    <row r="132" spans="1:24" ht="63.75" x14ac:dyDescent="0.2">
      <c r="A132" s="232" t="e">
        <f>'VZOR 1'!#REF!</f>
        <v>#REF!</v>
      </c>
      <c r="B132" s="232" t="e">
        <f>'VZOR 1'!#REF!</f>
        <v>#REF!</v>
      </c>
      <c r="C132" s="232" t="e">
        <f>'VZOR 1'!#REF!</f>
        <v>#REF!</v>
      </c>
      <c r="D132" s="232" t="e">
        <f>'VZOR 1'!#REF!</f>
        <v>#REF!</v>
      </c>
      <c r="E132" s="232" t="e">
        <f>'VZOR 1'!#REF!</f>
        <v>#REF!</v>
      </c>
      <c r="F132" s="232" t="e">
        <f>'VZOR 1'!#REF!</f>
        <v>#REF!</v>
      </c>
      <c r="G132" s="232" t="e">
        <f>'VZOR 1'!#REF!</f>
        <v>#REF!</v>
      </c>
      <c r="H132" s="232" t="e">
        <f>'VZOR 1'!#REF!</f>
        <v>#REF!</v>
      </c>
      <c r="I132" s="232" t="e">
        <f>'VZOR 1'!#REF!</f>
        <v>#REF!</v>
      </c>
      <c r="J132" s="232" t="e">
        <f>'VZOR 1'!#REF!</f>
        <v>#REF!</v>
      </c>
      <c r="K132" s="232" t="e">
        <f>'VZOR 1'!#REF!</f>
        <v>#REF!</v>
      </c>
      <c r="L132" s="232" t="e">
        <f>'VZOR 1'!#REF!</f>
        <v>#REF!</v>
      </c>
      <c r="M132" s="232" t="e">
        <f>'VZOR 1'!#REF!</f>
        <v>#REF!</v>
      </c>
      <c r="N132" s="232" t="e">
        <f>'VZOR 1'!#REF!</f>
        <v>#REF!</v>
      </c>
      <c r="O132" s="232" t="e">
        <f>'VZOR 1'!#REF!</f>
        <v>#REF!</v>
      </c>
      <c r="P132" s="232" t="e">
        <f>'VZOR 1'!#REF!</f>
        <v>#REF!</v>
      </c>
      <c r="Q132" s="232" t="e">
        <f>'VZOR 1'!#REF!</f>
        <v>#REF!</v>
      </c>
      <c r="R132" s="232" t="e">
        <f>'VZOR 1'!#REF!</f>
        <v>#REF!</v>
      </c>
      <c r="S132" s="237" t="s">
        <v>129</v>
      </c>
      <c r="T132" s="106" t="e">
        <f t="shared" si="15"/>
        <v>#REF!</v>
      </c>
      <c r="U132" s="239" t="e">
        <f t="shared" si="16"/>
        <v>#REF!</v>
      </c>
      <c r="V132" s="107" t="e">
        <f t="shared" si="17"/>
        <v>#REF!</v>
      </c>
      <c r="W132" s="107" t="e">
        <f t="shared" si="18"/>
        <v>#REF!</v>
      </c>
      <c r="X132" s="123" t="e">
        <f t="shared" si="19"/>
        <v>#REF!</v>
      </c>
    </row>
    <row r="133" spans="1:24" ht="63.75" x14ac:dyDescent="0.2">
      <c r="A133" s="232" t="e">
        <f>'VZOR 1'!#REF!</f>
        <v>#REF!</v>
      </c>
      <c r="B133" s="232" t="e">
        <f>'VZOR 1'!#REF!</f>
        <v>#REF!</v>
      </c>
      <c r="C133" s="232" t="e">
        <f>'VZOR 1'!#REF!</f>
        <v>#REF!</v>
      </c>
      <c r="D133" s="232" t="e">
        <f>'VZOR 1'!#REF!</f>
        <v>#REF!</v>
      </c>
      <c r="E133" s="232" t="e">
        <f>'VZOR 1'!#REF!</f>
        <v>#REF!</v>
      </c>
      <c r="F133" s="232" t="e">
        <f>'VZOR 1'!#REF!</f>
        <v>#REF!</v>
      </c>
      <c r="G133" s="232" t="e">
        <f>'VZOR 1'!#REF!</f>
        <v>#REF!</v>
      </c>
      <c r="H133" s="232" t="e">
        <f>'VZOR 1'!#REF!</f>
        <v>#REF!</v>
      </c>
      <c r="I133" s="232" t="e">
        <f>'VZOR 1'!#REF!</f>
        <v>#REF!</v>
      </c>
      <c r="J133" s="232" t="e">
        <f>'VZOR 1'!#REF!</f>
        <v>#REF!</v>
      </c>
      <c r="K133" s="232" t="e">
        <f>'VZOR 1'!#REF!</f>
        <v>#REF!</v>
      </c>
      <c r="L133" s="232" t="e">
        <f>'VZOR 1'!#REF!</f>
        <v>#REF!</v>
      </c>
      <c r="M133" s="232" t="e">
        <f>'VZOR 1'!#REF!</f>
        <v>#REF!</v>
      </c>
      <c r="N133" s="232" t="e">
        <f>'VZOR 1'!#REF!</f>
        <v>#REF!</v>
      </c>
      <c r="O133" s="232" t="e">
        <f>'VZOR 1'!#REF!</f>
        <v>#REF!</v>
      </c>
      <c r="P133" s="232" t="e">
        <f>'VZOR 1'!#REF!</f>
        <v>#REF!</v>
      </c>
      <c r="Q133" s="232" t="e">
        <f>'VZOR 1'!#REF!</f>
        <v>#REF!</v>
      </c>
      <c r="R133" s="232" t="e">
        <f>'VZOR 1'!#REF!</f>
        <v>#REF!</v>
      </c>
      <c r="S133" s="237" t="s">
        <v>129</v>
      </c>
      <c r="T133" s="106" t="e">
        <f t="shared" si="15"/>
        <v>#REF!</v>
      </c>
      <c r="U133" s="239" t="e">
        <f t="shared" si="16"/>
        <v>#REF!</v>
      </c>
      <c r="V133" s="107" t="e">
        <f t="shared" si="17"/>
        <v>#REF!</v>
      </c>
      <c r="W133" s="107" t="e">
        <f t="shared" si="18"/>
        <v>#REF!</v>
      </c>
      <c r="X133" s="123" t="e">
        <f t="shared" si="19"/>
        <v>#REF!</v>
      </c>
    </row>
    <row r="134" spans="1:24" ht="63.75" x14ac:dyDescent="0.2">
      <c r="A134" s="232" t="e">
        <f>'VZOR 1'!#REF!</f>
        <v>#REF!</v>
      </c>
      <c r="B134" s="232" t="e">
        <f>'VZOR 1'!#REF!</f>
        <v>#REF!</v>
      </c>
      <c r="C134" s="232" t="e">
        <f>'VZOR 1'!#REF!</f>
        <v>#REF!</v>
      </c>
      <c r="D134" s="232" t="e">
        <f>'VZOR 1'!#REF!</f>
        <v>#REF!</v>
      </c>
      <c r="E134" s="232" t="e">
        <f>'VZOR 1'!#REF!</f>
        <v>#REF!</v>
      </c>
      <c r="F134" s="232" t="e">
        <f>'VZOR 1'!#REF!</f>
        <v>#REF!</v>
      </c>
      <c r="G134" s="232" t="e">
        <f>'VZOR 1'!#REF!</f>
        <v>#REF!</v>
      </c>
      <c r="H134" s="232" t="e">
        <f>'VZOR 1'!#REF!</f>
        <v>#REF!</v>
      </c>
      <c r="I134" s="232" t="e">
        <f>'VZOR 1'!#REF!</f>
        <v>#REF!</v>
      </c>
      <c r="J134" s="232" t="e">
        <f>'VZOR 1'!#REF!</f>
        <v>#REF!</v>
      </c>
      <c r="K134" s="232" t="e">
        <f>'VZOR 1'!#REF!</f>
        <v>#REF!</v>
      </c>
      <c r="L134" s="232" t="e">
        <f>'VZOR 1'!#REF!</f>
        <v>#REF!</v>
      </c>
      <c r="M134" s="232" t="e">
        <f>'VZOR 1'!#REF!</f>
        <v>#REF!</v>
      </c>
      <c r="N134" s="232" t="e">
        <f>'VZOR 1'!#REF!</f>
        <v>#REF!</v>
      </c>
      <c r="O134" s="232" t="e">
        <f>'VZOR 1'!#REF!</f>
        <v>#REF!</v>
      </c>
      <c r="P134" s="232" t="e">
        <f>'VZOR 1'!#REF!</f>
        <v>#REF!</v>
      </c>
      <c r="Q134" s="232" t="e">
        <f>'VZOR 1'!#REF!</f>
        <v>#REF!</v>
      </c>
      <c r="R134" s="232" t="e">
        <f>'VZOR 1'!#REF!</f>
        <v>#REF!</v>
      </c>
      <c r="S134" s="237" t="s">
        <v>129</v>
      </c>
      <c r="T134" s="106" t="e">
        <f t="shared" si="15"/>
        <v>#REF!</v>
      </c>
      <c r="U134" s="239" t="e">
        <f t="shared" si="16"/>
        <v>#REF!</v>
      </c>
      <c r="V134" s="107" t="e">
        <f t="shared" si="17"/>
        <v>#REF!</v>
      </c>
      <c r="W134" s="107" t="e">
        <f t="shared" si="18"/>
        <v>#REF!</v>
      </c>
      <c r="X134" s="123" t="e">
        <f t="shared" si="19"/>
        <v>#REF!</v>
      </c>
    </row>
    <row r="135" spans="1:24" ht="51" x14ac:dyDescent="0.2">
      <c r="A135" s="232" t="e">
        <f>'VZOR 1'!#REF!</f>
        <v>#REF!</v>
      </c>
      <c r="B135" s="232" t="e">
        <f>'VZOR 1'!#REF!</f>
        <v>#REF!</v>
      </c>
      <c r="C135" s="232" t="e">
        <f>'VZOR 1'!#REF!</f>
        <v>#REF!</v>
      </c>
      <c r="D135" s="232" t="e">
        <f>'VZOR 1'!#REF!</f>
        <v>#REF!</v>
      </c>
      <c r="E135" s="232" t="e">
        <f>'VZOR 1'!#REF!</f>
        <v>#REF!</v>
      </c>
      <c r="F135" s="232" t="e">
        <f>'VZOR 1'!#REF!</f>
        <v>#REF!</v>
      </c>
      <c r="G135" s="232" t="e">
        <f>'VZOR 1'!#REF!</f>
        <v>#REF!</v>
      </c>
      <c r="H135" s="232" t="e">
        <f>'VZOR 1'!#REF!</f>
        <v>#REF!</v>
      </c>
      <c r="I135" s="232" t="e">
        <f>'VZOR 1'!#REF!</f>
        <v>#REF!</v>
      </c>
      <c r="J135" s="232" t="e">
        <f>'VZOR 1'!#REF!</f>
        <v>#REF!</v>
      </c>
      <c r="K135" s="232" t="e">
        <f>'VZOR 1'!#REF!</f>
        <v>#REF!</v>
      </c>
      <c r="L135" s="232" t="e">
        <f>'VZOR 1'!#REF!</f>
        <v>#REF!</v>
      </c>
      <c r="M135" s="232" t="e">
        <f>'VZOR 1'!#REF!</f>
        <v>#REF!</v>
      </c>
      <c r="N135" s="232" t="e">
        <f>'VZOR 1'!#REF!</f>
        <v>#REF!</v>
      </c>
      <c r="O135" s="232" t="e">
        <f>'VZOR 1'!#REF!</f>
        <v>#REF!</v>
      </c>
      <c r="P135" s="232" t="e">
        <f>'VZOR 1'!#REF!</f>
        <v>#REF!</v>
      </c>
      <c r="Q135" s="232" t="e">
        <f>'VZOR 1'!#REF!</f>
        <v>#REF!</v>
      </c>
      <c r="R135" s="232" t="e">
        <f>'VZOR 1'!#REF!</f>
        <v>#REF!</v>
      </c>
      <c r="S135" s="237" t="s">
        <v>128</v>
      </c>
      <c r="T135" s="240" t="e">
        <f t="shared" ref="T135:T141" si="20">2.2*$Z$1*Q135</f>
        <v>#REF!</v>
      </c>
      <c r="U135" s="239" t="e">
        <f t="shared" si="16"/>
        <v>#REF!</v>
      </c>
      <c r="V135" s="107" t="e">
        <f t="shared" si="17"/>
        <v>#REF!</v>
      </c>
      <c r="W135" s="107" t="e">
        <f t="shared" si="18"/>
        <v>#REF!</v>
      </c>
      <c r="X135" s="123" t="e">
        <f t="shared" si="19"/>
        <v>#REF!</v>
      </c>
    </row>
    <row r="136" spans="1:24" ht="51" x14ac:dyDescent="0.2">
      <c r="A136" s="232" t="e">
        <f>'VZOR 1'!#REF!</f>
        <v>#REF!</v>
      </c>
      <c r="B136" s="232" t="e">
        <f>'VZOR 1'!#REF!</f>
        <v>#REF!</v>
      </c>
      <c r="C136" s="232" t="e">
        <f>'VZOR 1'!#REF!</f>
        <v>#REF!</v>
      </c>
      <c r="D136" s="232" t="e">
        <f>'VZOR 1'!#REF!</f>
        <v>#REF!</v>
      </c>
      <c r="E136" s="232" t="e">
        <f>'VZOR 1'!#REF!</f>
        <v>#REF!</v>
      </c>
      <c r="F136" s="232" t="e">
        <f>'VZOR 1'!#REF!</f>
        <v>#REF!</v>
      </c>
      <c r="G136" s="232" t="e">
        <f>'VZOR 1'!#REF!</f>
        <v>#REF!</v>
      </c>
      <c r="H136" s="232" t="e">
        <f>'VZOR 1'!#REF!</f>
        <v>#REF!</v>
      </c>
      <c r="I136" s="232" t="e">
        <f>'VZOR 1'!#REF!</f>
        <v>#REF!</v>
      </c>
      <c r="J136" s="232" t="e">
        <f>'VZOR 1'!#REF!</f>
        <v>#REF!</v>
      </c>
      <c r="K136" s="232" t="e">
        <f>'VZOR 1'!#REF!</f>
        <v>#REF!</v>
      </c>
      <c r="L136" s="232" t="e">
        <f>'VZOR 1'!#REF!</f>
        <v>#REF!</v>
      </c>
      <c r="M136" s="232" t="e">
        <f>'VZOR 1'!#REF!</f>
        <v>#REF!</v>
      </c>
      <c r="N136" s="232" t="e">
        <f>'VZOR 1'!#REF!</f>
        <v>#REF!</v>
      </c>
      <c r="O136" s="232" t="e">
        <f>'VZOR 1'!#REF!</f>
        <v>#REF!</v>
      </c>
      <c r="P136" s="232" t="e">
        <f>'VZOR 1'!#REF!</f>
        <v>#REF!</v>
      </c>
      <c r="Q136" s="232" t="e">
        <f>'VZOR 1'!#REF!</f>
        <v>#REF!</v>
      </c>
      <c r="R136" s="232" t="e">
        <f>'VZOR 1'!#REF!</f>
        <v>#REF!</v>
      </c>
      <c r="S136" s="237" t="s">
        <v>128</v>
      </c>
      <c r="T136" s="240" t="e">
        <f t="shared" si="20"/>
        <v>#REF!</v>
      </c>
      <c r="U136" s="239" t="e">
        <f t="shared" si="16"/>
        <v>#REF!</v>
      </c>
      <c r="V136" s="107" t="e">
        <f t="shared" si="17"/>
        <v>#REF!</v>
      </c>
      <c r="W136" s="107" t="e">
        <f t="shared" si="18"/>
        <v>#REF!</v>
      </c>
      <c r="X136" s="123" t="e">
        <f t="shared" si="19"/>
        <v>#REF!</v>
      </c>
    </row>
    <row r="137" spans="1:24" ht="51" x14ac:dyDescent="0.2">
      <c r="A137" s="232" t="e">
        <f>'VZOR 1'!#REF!</f>
        <v>#REF!</v>
      </c>
      <c r="B137" s="232" t="e">
        <f>'VZOR 1'!#REF!</f>
        <v>#REF!</v>
      </c>
      <c r="C137" s="232" t="e">
        <f>'VZOR 1'!#REF!</f>
        <v>#REF!</v>
      </c>
      <c r="D137" s="232" t="e">
        <f>'VZOR 1'!#REF!</f>
        <v>#REF!</v>
      </c>
      <c r="E137" s="232" t="e">
        <f>'VZOR 1'!#REF!</f>
        <v>#REF!</v>
      </c>
      <c r="F137" s="232" t="e">
        <f>'VZOR 1'!#REF!</f>
        <v>#REF!</v>
      </c>
      <c r="G137" s="232" t="e">
        <f>'VZOR 1'!#REF!</f>
        <v>#REF!</v>
      </c>
      <c r="H137" s="232" t="e">
        <f>'VZOR 1'!#REF!</f>
        <v>#REF!</v>
      </c>
      <c r="I137" s="232" t="e">
        <f>'VZOR 1'!#REF!</f>
        <v>#REF!</v>
      </c>
      <c r="J137" s="232" t="e">
        <f>'VZOR 1'!#REF!</f>
        <v>#REF!</v>
      </c>
      <c r="K137" s="232" t="e">
        <f>'VZOR 1'!#REF!</f>
        <v>#REF!</v>
      </c>
      <c r="L137" s="232" t="e">
        <f>'VZOR 1'!#REF!</f>
        <v>#REF!</v>
      </c>
      <c r="M137" s="232" t="e">
        <f>'VZOR 1'!#REF!</f>
        <v>#REF!</v>
      </c>
      <c r="N137" s="232" t="e">
        <f>'VZOR 1'!#REF!</f>
        <v>#REF!</v>
      </c>
      <c r="O137" s="232" t="e">
        <f>'VZOR 1'!#REF!</f>
        <v>#REF!</v>
      </c>
      <c r="P137" s="232" t="e">
        <f>'VZOR 1'!#REF!</f>
        <v>#REF!</v>
      </c>
      <c r="Q137" s="232" t="e">
        <f>'VZOR 1'!#REF!</f>
        <v>#REF!</v>
      </c>
      <c r="R137" s="232" t="e">
        <f>'VZOR 1'!#REF!</f>
        <v>#REF!</v>
      </c>
      <c r="S137" s="237" t="s">
        <v>128</v>
      </c>
      <c r="T137" s="240" t="e">
        <f t="shared" si="20"/>
        <v>#REF!</v>
      </c>
      <c r="U137" s="239" t="e">
        <f t="shared" si="16"/>
        <v>#REF!</v>
      </c>
      <c r="V137" s="107" t="e">
        <f t="shared" si="17"/>
        <v>#REF!</v>
      </c>
      <c r="W137" s="107" t="e">
        <f t="shared" si="18"/>
        <v>#REF!</v>
      </c>
      <c r="X137" s="123" t="e">
        <f t="shared" si="19"/>
        <v>#REF!</v>
      </c>
    </row>
    <row r="138" spans="1:24" ht="51" x14ac:dyDescent="0.2">
      <c r="A138" s="232" t="e">
        <f>'VZOR 1'!#REF!</f>
        <v>#REF!</v>
      </c>
      <c r="B138" s="232" t="e">
        <f>'VZOR 1'!#REF!</f>
        <v>#REF!</v>
      </c>
      <c r="C138" s="232" t="e">
        <f>'VZOR 1'!#REF!</f>
        <v>#REF!</v>
      </c>
      <c r="D138" s="232" t="e">
        <f>'VZOR 1'!#REF!</f>
        <v>#REF!</v>
      </c>
      <c r="E138" s="232" t="e">
        <f>'VZOR 1'!#REF!</f>
        <v>#REF!</v>
      </c>
      <c r="F138" s="232" t="e">
        <f>'VZOR 1'!#REF!</f>
        <v>#REF!</v>
      </c>
      <c r="G138" s="232" t="e">
        <f>'VZOR 1'!#REF!</f>
        <v>#REF!</v>
      </c>
      <c r="H138" s="232" t="e">
        <f>'VZOR 1'!#REF!</f>
        <v>#REF!</v>
      </c>
      <c r="I138" s="232" t="e">
        <f>'VZOR 1'!#REF!</f>
        <v>#REF!</v>
      </c>
      <c r="J138" s="232" t="e">
        <f>'VZOR 1'!#REF!</f>
        <v>#REF!</v>
      </c>
      <c r="K138" s="232" t="e">
        <f>'VZOR 1'!#REF!</f>
        <v>#REF!</v>
      </c>
      <c r="L138" s="232" t="e">
        <f>'VZOR 1'!#REF!</f>
        <v>#REF!</v>
      </c>
      <c r="M138" s="232" t="e">
        <f>'VZOR 1'!#REF!</f>
        <v>#REF!</v>
      </c>
      <c r="N138" s="232" t="e">
        <f>'VZOR 1'!#REF!</f>
        <v>#REF!</v>
      </c>
      <c r="O138" s="232" t="e">
        <f>'VZOR 1'!#REF!</f>
        <v>#REF!</v>
      </c>
      <c r="P138" s="232" t="e">
        <f>'VZOR 1'!#REF!</f>
        <v>#REF!</v>
      </c>
      <c r="Q138" s="232" t="e">
        <f>'VZOR 1'!#REF!</f>
        <v>#REF!</v>
      </c>
      <c r="R138" s="232" t="e">
        <f>'VZOR 1'!#REF!</f>
        <v>#REF!</v>
      </c>
      <c r="S138" s="237" t="s">
        <v>128</v>
      </c>
      <c r="T138" s="240" t="e">
        <f t="shared" si="20"/>
        <v>#REF!</v>
      </c>
      <c r="U138" s="239" t="e">
        <f t="shared" si="16"/>
        <v>#REF!</v>
      </c>
      <c r="V138" s="107" t="e">
        <f t="shared" si="17"/>
        <v>#REF!</v>
      </c>
      <c r="W138" s="107" t="e">
        <f t="shared" si="18"/>
        <v>#REF!</v>
      </c>
      <c r="X138" s="123" t="e">
        <f t="shared" si="19"/>
        <v>#REF!</v>
      </c>
    </row>
    <row r="139" spans="1:24" ht="51" x14ac:dyDescent="0.2">
      <c r="A139" s="232" t="e">
        <f>'VZOR 1'!#REF!</f>
        <v>#REF!</v>
      </c>
      <c r="B139" s="232" t="e">
        <f>'VZOR 1'!#REF!</f>
        <v>#REF!</v>
      </c>
      <c r="C139" s="232" t="e">
        <f>'VZOR 1'!#REF!</f>
        <v>#REF!</v>
      </c>
      <c r="D139" s="232" t="e">
        <f>'VZOR 1'!#REF!</f>
        <v>#REF!</v>
      </c>
      <c r="E139" s="232" t="e">
        <f>'VZOR 1'!#REF!</f>
        <v>#REF!</v>
      </c>
      <c r="F139" s="232" t="e">
        <f>'VZOR 1'!#REF!</f>
        <v>#REF!</v>
      </c>
      <c r="G139" s="232" t="e">
        <f>'VZOR 1'!#REF!</f>
        <v>#REF!</v>
      </c>
      <c r="H139" s="232" t="e">
        <f>'VZOR 1'!#REF!</f>
        <v>#REF!</v>
      </c>
      <c r="I139" s="232" t="e">
        <f>'VZOR 1'!#REF!</f>
        <v>#REF!</v>
      </c>
      <c r="J139" s="232" t="e">
        <f>'VZOR 1'!#REF!</f>
        <v>#REF!</v>
      </c>
      <c r="K139" s="232" t="e">
        <f>'VZOR 1'!#REF!</f>
        <v>#REF!</v>
      </c>
      <c r="L139" s="232" t="e">
        <f>'VZOR 1'!#REF!</f>
        <v>#REF!</v>
      </c>
      <c r="M139" s="232" t="e">
        <f>'VZOR 1'!#REF!</f>
        <v>#REF!</v>
      </c>
      <c r="N139" s="232" t="e">
        <f>'VZOR 1'!#REF!</f>
        <v>#REF!</v>
      </c>
      <c r="O139" s="232" t="e">
        <f>'VZOR 1'!#REF!</f>
        <v>#REF!</v>
      </c>
      <c r="P139" s="232" t="e">
        <f>'VZOR 1'!#REF!</f>
        <v>#REF!</v>
      </c>
      <c r="Q139" s="232" t="e">
        <f>'VZOR 1'!#REF!</f>
        <v>#REF!</v>
      </c>
      <c r="R139" s="232" t="e">
        <f>'VZOR 1'!#REF!</f>
        <v>#REF!</v>
      </c>
      <c r="S139" s="237" t="s">
        <v>128</v>
      </c>
      <c r="T139" s="240" t="e">
        <f t="shared" si="20"/>
        <v>#REF!</v>
      </c>
      <c r="U139" s="239" t="e">
        <f t="shared" si="16"/>
        <v>#REF!</v>
      </c>
      <c r="V139" s="107" t="e">
        <f t="shared" si="17"/>
        <v>#REF!</v>
      </c>
      <c r="W139" s="107" t="e">
        <f t="shared" si="18"/>
        <v>#REF!</v>
      </c>
      <c r="X139" s="123" t="e">
        <f t="shared" si="19"/>
        <v>#REF!</v>
      </c>
    </row>
    <row r="140" spans="1:24" ht="51" x14ac:dyDescent="0.2">
      <c r="A140" s="232" t="e">
        <f>'VZOR 1'!#REF!</f>
        <v>#REF!</v>
      </c>
      <c r="B140" s="232" t="e">
        <f>'VZOR 1'!#REF!</f>
        <v>#REF!</v>
      </c>
      <c r="C140" s="232" t="e">
        <f>'VZOR 1'!#REF!</f>
        <v>#REF!</v>
      </c>
      <c r="D140" s="232" t="e">
        <f>'VZOR 1'!#REF!</f>
        <v>#REF!</v>
      </c>
      <c r="E140" s="232" t="e">
        <f>'VZOR 1'!#REF!</f>
        <v>#REF!</v>
      </c>
      <c r="F140" s="232" t="e">
        <f>'VZOR 1'!#REF!</f>
        <v>#REF!</v>
      </c>
      <c r="G140" s="232" t="e">
        <f>'VZOR 1'!#REF!</f>
        <v>#REF!</v>
      </c>
      <c r="H140" s="232" t="e">
        <f>'VZOR 1'!#REF!</f>
        <v>#REF!</v>
      </c>
      <c r="I140" s="232" t="e">
        <f>'VZOR 1'!#REF!</f>
        <v>#REF!</v>
      </c>
      <c r="J140" s="232" t="e">
        <f>'VZOR 1'!#REF!</f>
        <v>#REF!</v>
      </c>
      <c r="K140" s="232" t="e">
        <f>'VZOR 1'!#REF!</f>
        <v>#REF!</v>
      </c>
      <c r="L140" s="232" t="e">
        <f>'VZOR 1'!#REF!</f>
        <v>#REF!</v>
      </c>
      <c r="M140" s="232" t="e">
        <f>'VZOR 1'!#REF!</f>
        <v>#REF!</v>
      </c>
      <c r="N140" s="232" t="e">
        <f>'VZOR 1'!#REF!</f>
        <v>#REF!</v>
      </c>
      <c r="O140" s="232" t="e">
        <f>'VZOR 1'!#REF!</f>
        <v>#REF!</v>
      </c>
      <c r="P140" s="232" t="e">
        <f>'VZOR 1'!#REF!</f>
        <v>#REF!</v>
      </c>
      <c r="Q140" s="232" t="e">
        <f>'VZOR 1'!#REF!</f>
        <v>#REF!</v>
      </c>
      <c r="R140" s="232" t="e">
        <f>'VZOR 1'!#REF!</f>
        <v>#REF!</v>
      </c>
      <c r="S140" s="237" t="s">
        <v>128</v>
      </c>
      <c r="T140" s="240" t="e">
        <f t="shared" si="20"/>
        <v>#REF!</v>
      </c>
      <c r="U140" s="239" t="e">
        <f t="shared" si="16"/>
        <v>#REF!</v>
      </c>
      <c r="V140" s="107" t="e">
        <f t="shared" si="17"/>
        <v>#REF!</v>
      </c>
      <c r="W140" s="107" t="e">
        <f t="shared" si="18"/>
        <v>#REF!</v>
      </c>
      <c r="X140" s="123" t="e">
        <f t="shared" si="19"/>
        <v>#REF!</v>
      </c>
    </row>
    <row r="141" spans="1:24" ht="51" x14ac:dyDescent="0.2">
      <c r="A141" s="232" t="e">
        <f>'VZOR 1'!#REF!</f>
        <v>#REF!</v>
      </c>
      <c r="B141" s="232" t="e">
        <f>'VZOR 1'!#REF!</f>
        <v>#REF!</v>
      </c>
      <c r="C141" s="232" t="e">
        <f>'VZOR 1'!#REF!</f>
        <v>#REF!</v>
      </c>
      <c r="D141" s="232" t="e">
        <f>'VZOR 1'!#REF!</f>
        <v>#REF!</v>
      </c>
      <c r="E141" s="232" t="e">
        <f>'VZOR 1'!#REF!</f>
        <v>#REF!</v>
      </c>
      <c r="F141" s="232" t="e">
        <f>'VZOR 1'!#REF!</f>
        <v>#REF!</v>
      </c>
      <c r="G141" s="232" t="e">
        <f>'VZOR 1'!#REF!</f>
        <v>#REF!</v>
      </c>
      <c r="H141" s="232" t="e">
        <f>'VZOR 1'!#REF!</f>
        <v>#REF!</v>
      </c>
      <c r="I141" s="232" t="e">
        <f>'VZOR 1'!#REF!</f>
        <v>#REF!</v>
      </c>
      <c r="J141" s="232" t="e">
        <f>'VZOR 1'!#REF!</f>
        <v>#REF!</v>
      </c>
      <c r="K141" s="232" t="e">
        <f>'VZOR 1'!#REF!</f>
        <v>#REF!</v>
      </c>
      <c r="L141" s="232" t="e">
        <f>'VZOR 1'!#REF!</f>
        <v>#REF!</v>
      </c>
      <c r="M141" s="232" t="e">
        <f>'VZOR 1'!#REF!</f>
        <v>#REF!</v>
      </c>
      <c r="N141" s="232" t="e">
        <f>'VZOR 1'!#REF!</f>
        <v>#REF!</v>
      </c>
      <c r="O141" s="232" t="e">
        <f>'VZOR 1'!#REF!</f>
        <v>#REF!</v>
      </c>
      <c r="P141" s="232" t="e">
        <f>'VZOR 1'!#REF!</f>
        <v>#REF!</v>
      </c>
      <c r="Q141" s="232" t="e">
        <f>'VZOR 1'!#REF!</f>
        <v>#REF!</v>
      </c>
      <c r="R141" s="232" t="e">
        <f>'VZOR 1'!#REF!</f>
        <v>#REF!</v>
      </c>
      <c r="S141" s="237" t="s">
        <v>128</v>
      </c>
      <c r="T141" s="240" t="e">
        <f t="shared" si="20"/>
        <v>#REF!</v>
      </c>
      <c r="U141" s="239" t="e">
        <f t="shared" si="16"/>
        <v>#REF!</v>
      </c>
      <c r="V141" s="107" t="e">
        <f t="shared" si="17"/>
        <v>#REF!</v>
      </c>
      <c r="W141" s="107" t="e">
        <f t="shared" si="18"/>
        <v>#REF!</v>
      </c>
      <c r="X141" s="123" t="e">
        <f t="shared" si="19"/>
        <v>#REF!</v>
      </c>
    </row>
    <row r="142" spans="1:24" ht="63.75" x14ac:dyDescent="0.2">
      <c r="A142" s="232" t="e">
        <f>'VZOR 1'!#REF!</f>
        <v>#REF!</v>
      </c>
      <c r="B142" s="232" t="e">
        <f>'VZOR 1'!#REF!</f>
        <v>#REF!</v>
      </c>
      <c r="C142" s="232" t="e">
        <f>'VZOR 1'!#REF!</f>
        <v>#REF!</v>
      </c>
      <c r="D142" s="232" t="e">
        <f>'VZOR 1'!#REF!</f>
        <v>#REF!</v>
      </c>
      <c r="E142" s="232" t="e">
        <f>'VZOR 1'!#REF!</f>
        <v>#REF!</v>
      </c>
      <c r="F142" s="232" t="e">
        <f>'VZOR 1'!#REF!</f>
        <v>#REF!</v>
      </c>
      <c r="G142" s="232" t="e">
        <f>'VZOR 1'!#REF!</f>
        <v>#REF!</v>
      </c>
      <c r="H142" s="232" t="e">
        <f>'VZOR 1'!#REF!</f>
        <v>#REF!</v>
      </c>
      <c r="I142" s="232" t="e">
        <f>'VZOR 1'!#REF!</f>
        <v>#REF!</v>
      </c>
      <c r="J142" s="232" t="e">
        <f>'VZOR 1'!#REF!</f>
        <v>#REF!</v>
      </c>
      <c r="K142" s="232" t="e">
        <f>'VZOR 1'!#REF!</f>
        <v>#REF!</v>
      </c>
      <c r="L142" s="232" t="e">
        <f>'VZOR 1'!#REF!</f>
        <v>#REF!</v>
      </c>
      <c r="M142" s="232" t="e">
        <f>'VZOR 1'!#REF!</f>
        <v>#REF!</v>
      </c>
      <c r="N142" s="232" t="e">
        <f>'VZOR 1'!#REF!</f>
        <v>#REF!</v>
      </c>
      <c r="O142" s="232" t="e">
        <f>'VZOR 1'!#REF!</f>
        <v>#REF!</v>
      </c>
      <c r="P142" s="232" t="e">
        <f>'VZOR 1'!#REF!</f>
        <v>#REF!</v>
      </c>
      <c r="Q142" s="232" t="e">
        <f>'VZOR 1'!#REF!</f>
        <v>#REF!</v>
      </c>
      <c r="R142" s="232" t="e">
        <f>'VZOR 1'!#REF!</f>
        <v>#REF!</v>
      </c>
      <c r="S142" s="237" t="s">
        <v>130</v>
      </c>
      <c r="T142" s="106" t="e">
        <f>IF(0.1*K142&gt;1.5*$Z$1*Q142,0.1*K142,1.5*$Z$1*Q142)</f>
        <v>#REF!</v>
      </c>
      <c r="U142" s="239" t="e">
        <f t="shared" si="16"/>
        <v>#REF!</v>
      </c>
      <c r="V142" s="107" t="e">
        <f t="shared" si="17"/>
        <v>#REF!</v>
      </c>
      <c r="W142" s="107" t="e">
        <f t="shared" si="18"/>
        <v>#REF!</v>
      </c>
      <c r="X142" s="123" t="e">
        <f t="shared" si="19"/>
        <v>#REF!</v>
      </c>
    </row>
    <row r="143" spans="1:24" ht="51" x14ac:dyDescent="0.2">
      <c r="A143" s="232" t="e">
        <f>'VZOR 1'!#REF!</f>
        <v>#REF!</v>
      </c>
      <c r="B143" s="232" t="e">
        <f>'VZOR 1'!#REF!</f>
        <v>#REF!</v>
      </c>
      <c r="C143" s="232" t="e">
        <f>'VZOR 1'!#REF!</f>
        <v>#REF!</v>
      </c>
      <c r="D143" s="232" t="e">
        <f>'VZOR 1'!#REF!</f>
        <v>#REF!</v>
      </c>
      <c r="E143" s="232" t="e">
        <f>'VZOR 1'!#REF!</f>
        <v>#REF!</v>
      </c>
      <c r="F143" s="232" t="e">
        <f>'VZOR 1'!#REF!</f>
        <v>#REF!</v>
      </c>
      <c r="G143" s="232" t="e">
        <f>'VZOR 1'!#REF!</f>
        <v>#REF!</v>
      </c>
      <c r="H143" s="232" t="e">
        <f>'VZOR 1'!#REF!</f>
        <v>#REF!</v>
      </c>
      <c r="I143" s="232" t="e">
        <f>'VZOR 1'!#REF!</f>
        <v>#REF!</v>
      </c>
      <c r="J143" s="232" t="e">
        <f>'VZOR 1'!#REF!</f>
        <v>#REF!</v>
      </c>
      <c r="K143" s="232" t="e">
        <f>'VZOR 1'!#REF!</f>
        <v>#REF!</v>
      </c>
      <c r="L143" s="232" t="e">
        <f>'VZOR 1'!#REF!</f>
        <v>#REF!</v>
      </c>
      <c r="M143" s="232" t="e">
        <f>'VZOR 1'!#REF!</f>
        <v>#REF!</v>
      </c>
      <c r="N143" s="232" t="e">
        <f>'VZOR 1'!#REF!</f>
        <v>#REF!</v>
      </c>
      <c r="O143" s="232" t="e">
        <f>'VZOR 1'!#REF!</f>
        <v>#REF!</v>
      </c>
      <c r="P143" s="232" t="e">
        <f>'VZOR 1'!#REF!</f>
        <v>#REF!</v>
      </c>
      <c r="Q143" s="232" t="e">
        <f>'VZOR 1'!#REF!</f>
        <v>#REF!</v>
      </c>
      <c r="R143" s="232" t="e">
        <f>'VZOR 1'!#REF!</f>
        <v>#REF!</v>
      </c>
      <c r="S143" s="237" t="s">
        <v>126</v>
      </c>
      <c r="T143" s="240" t="e">
        <f t="shared" ref="T143:T144" si="21">1.75*$Z$1*Q143</f>
        <v>#REF!</v>
      </c>
      <c r="U143" s="239" t="e">
        <f t="shared" si="16"/>
        <v>#REF!</v>
      </c>
      <c r="V143" s="107" t="e">
        <f t="shared" si="17"/>
        <v>#REF!</v>
      </c>
      <c r="W143" s="107" t="e">
        <f t="shared" si="18"/>
        <v>#REF!</v>
      </c>
      <c r="X143" s="123" t="e">
        <f t="shared" si="19"/>
        <v>#REF!</v>
      </c>
    </row>
    <row r="144" spans="1:24" ht="51" x14ac:dyDescent="0.2">
      <c r="A144" s="232" t="e">
        <f>'VZOR 1'!#REF!</f>
        <v>#REF!</v>
      </c>
      <c r="B144" s="232" t="e">
        <f>'VZOR 1'!#REF!</f>
        <v>#REF!</v>
      </c>
      <c r="C144" s="232" t="e">
        <f>'VZOR 1'!#REF!</f>
        <v>#REF!</v>
      </c>
      <c r="D144" s="232" t="e">
        <f>'VZOR 1'!#REF!</f>
        <v>#REF!</v>
      </c>
      <c r="E144" s="232" t="e">
        <f>'VZOR 1'!#REF!</f>
        <v>#REF!</v>
      </c>
      <c r="F144" s="232" t="e">
        <f>'VZOR 1'!#REF!</f>
        <v>#REF!</v>
      </c>
      <c r="G144" s="232" t="e">
        <f>'VZOR 1'!#REF!</f>
        <v>#REF!</v>
      </c>
      <c r="H144" s="232" t="e">
        <f>'VZOR 1'!#REF!</f>
        <v>#REF!</v>
      </c>
      <c r="I144" s="232" t="e">
        <f>'VZOR 1'!#REF!</f>
        <v>#REF!</v>
      </c>
      <c r="J144" s="232" t="e">
        <f>'VZOR 1'!#REF!</f>
        <v>#REF!</v>
      </c>
      <c r="K144" s="232" t="e">
        <f>'VZOR 1'!#REF!</f>
        <v>#REF!</v>
      </c>
      <c r="L144" s="232" t="e">
        <f>'VZOR 1'!#REF!</f>
        <v>#REF!</v>
      </c>
      <c r="M144" s="232" t="e">
        <f>'VZOR 1'!#REF!</f>
        <v>#REF!</v>
      </c>
      <c r="N144" s="232" t="e">
        <f>'VZOR 1'!#REF!</f>
        <v>#REF!</v>
      </c>
      <c r="O144" s="232" t="e">
        <f>'VZOR 1'!#REF!</f>
        <v>#REF!</v>
      </c>
      <c r="P144" s="232" t="e">
        <f>'VZOR 1'!#REF!</f>
        <v>#REF!</v>
      </c>
      <c r="Q144" s="232" t="e">
        <f>'VZOR 1'!#REF!</f>
        <v>#REF!</v>
      </c>
      <c r="R144" s="232" t="e">
        <f>'VZOR 1'!#REF!</f>
        <v>#REF!</v>
      </c>
      <c r="S144" s="237" t="s">
        <v>126</v>
      </c>
      <c r="T144" s="240" t="e">
        <f t="shared" si="21"/>
        <v>#REF!</v>
      </c>
      <c r="U144" s="239" t="e">
        <f t="shared" si="16"/>
        <v>#REF!</v>
      </c>
      <c r="V144" s="107" t="e">
        <f>ROUND((N144+T144+U144)/I144,2)+0.01</f>
        <v>#REF!</v>
      </c>
      <c r="W144" s="107" t="e">
        <f t="shared" si="18"/>
        <v>#REF!</v>
      </c>
      <c r="X144" s="123" t="e">
        <f t="shared" si="19"/>
        <v>#REF!</v>
      </c>
    </row>
    <row r="145" spans="1:27" s="234" customFormat="1" ht="25.5" x14ac:dyDescent="0.25">
      <c r="A145" s="99" t="str">
        <f>'VZOR 1'!A886</f>
        <v>CELKOM / ИТОГО:</v>
      </c>
      <c r="B145" s="99">
        <f>'VZOR 1'!B886</f>
        <v>0</v>
      </c>
      <c r="C145" s="99">
        <f>'VZOR 1'!C886</f>
        <v>0</v>
      </c>
      <c r="D145" s="99">
        <f>'VZOR 1'!D886</f>
        <v>0</v>
      </c>
      <c r="E145" s="99">
        <f>'VZOR 1'!E886</f>
        <v>0</v>
      </c>
      <c r="F145" s="99">
        <f>'VZOR 1'!F886</f>
        <v>0</v>
      </c>
      <c r="G145" s="99">
        <f>'VZOR 1'!G886</f>
        <v>0</v>
      </c>
      <c r="H145" s="99">
        <f>'VZOR 1'!H886</f>
        <v>0</v>
      </c>
      <c r="I145" s="99">
        <f>'VZOR 1'!I886</f>
        <v>13880</v>
      </c>
      <c r="J145" s="99">
        <f>'VZOR 1'!J886</f>
        <v>0</v>
      </c>
      <c r="K145" s="99">
        <f>'VZOR 1'!K886</f>
        <v>111091.16000000003</v>
      </c>
      <c r="L145" s="99">
        <f>'VZOR 1'!L886</f>
        <v>0</v>
      </c>
      <c r="M145" s="99">
        <f>'VZOR 1'!M886</f>
        <v>0</v>
      </c>
      <c r="N145" s="99">
        <f>'VZOR 1'!N886</f>
        <v>11109.849999999995</v>
      </c>
      <c r="O145" s="99">
        <f>'VZOR 1'!O886</f>
        <v>0</v>
      </c>
      <c r="P145" s="99">
        <f>'VZOR 1'!P886</f>
        <v>163</v>
      </c>
      <c r="Q145" s="99">
        <f>'VZOR 1'!Q886</f>
        <v>4774.009999999992</v>
      </c>
      <c r="R145" s="99">
        <f>'VZOR 1'!R886</f>
        <v>5023.7000000000035</v>
      </c>
      <c r="S145" s="105"/>
      <c r="T145" s="235" t="e">
        <f>SUM(T2:T144)</f>
        <v>#REF!</v>
      </c>
      <c r="U145" s="235">
        <v>1100</v>
      </c>
      <c r="V145" s="235"/>
      <c r="W145" s="235" t="e">
        <f>SUM(W2:W144)</f>
        <v>#REF!</v>
      </c>
      <c r="X145" s="236"/>
      <c r="Y145" s="233"/>
      <c r="Z145" s="233"/>
      <c r="AA145" s="233"/>
    </row>
    <row r="148" spans="1:27" x14ac:dyDescent="0.25">
      <c r="V148" s="112" t="e">
        <f>N145+T145+U145</f>
        <v>#REF!</v>
      </c>
      <c r="W148" s="112" t="e">
        <f>W145-V148</f>
        <v>#REF!</v>
      </c>
    </row>
  </sheetData>
  <autoFilter ref="A1:Z145"/>
  <phoneticPr fontId="38" type="noConversion"/>
  <conditionalFormatting sqref="X2:X144">
    <cfRule type="cellIs" dxfId="2" priority="1" stopIfTrue="1" operator="lessThan">
      <formula>0.01</formula>
    </cfRule>
    <cfRule type="cellIs" dxfId="1" priority="2" stopIfTrue="1" operator="lessThan">
      <formula>0.01</formula>
    </cfRule>
    <cfRule type="cellIs" dxfId="0" priority="3" stopIfTrue="1" operator="lessThan">
      <formula>0</formula>
    </cfRule>
  </conditionalFormatting>
  <pageMargins left="0.7" right="0.7" top="0.75" bottom="0.75" header="0.3" footer="0.3"/>
  <pageSetup paperSize="9" orientation="portrait"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6" workbookViewId="0">
      <selection activeCell="P2" sqref="P2:P31"/>
    </sheetView>
  </sheetViews>
  <sheetFormatPr defaultRowHeight="15" x14ac:dyDescent="0.25"/>
  <cols>
    <col min="1" max="1" width="4" customWidth="1"/>
    <col min="2" max="2" width="47.42578125" customWidth="1"/>
    <col min="22" max="22" width="9.140625" style="179"/>
  </cols>
  <sheetData>
    <row r="1" spans="1:25" ht="15.75" thickBot="1" x14ac:dyDescent="0.3"/>
    <row r="2" spans="1:25" ht="47.25" x14ac:dyDescent="0.25">
      <c r="A2" s="137">
        <v>1</v>
      </c>
      <c r="B2" s="177" t="s">
        <v>103</v>
      </c>
      <c r="C2" s="177">
        <v>17128</v>
      </c>
      <c r="D2" s="177" t="s">
        <v>109</v>
      </c>
      <c r="E2" s="177" t="s">
        <v>109</v>
      </c>
      <c r="F2" s="177">
        <v>6110209900</v>
      </c>
      <c r="G2" s="177" t="s">
        <v>102</v>
      </c>
      <c r="H2" s="128" t="s">
        <v>92</v>
      </c>
      <c r="I2" s="177">
        <v>70</v>
      </c>
      <c r="J2" s="129">
        <f t="shared" ref="J2:J31" si="0">ROUNDUP(S2*Q2/I2,2)</f>
        <v>0.36</v>
      </c>
      <c r="K2" s="129">
        <f t="shared" ref="K2:K31" si="1">ROUND(J2*I2,2)</f>
        <v>25.2</v>
      </c>
      <c r="L2" s="130">
        <f t="shared" ref="L2:L31" si="2">1-M2/J2</f>
        <v>0.88888888888888884</v>
      </c>
      <c r="M2" s="129">
        <f t="shared" ref="M2:M31" si="3">ROUND(J2/10,2)</f>
        <v>0.04</v>
      </c>
      <c r="N2" s="129">
        <f t="shared" ref="N2:N31" si="4">ROUND(M2*I2,2)</f>
        <v>2.8</v>
      </c>
      <c r="O2" s="128" t="s">
        <v>97</v>
      </c>
      <c r="P2" s="177">
        <v>1</v>
      </c>
      <c r="Q2" s="129">
        <f t="shared" ref="Q2:Q31" si="5">ROUNDUP(R2*0.95,2)</f>
        <v>41.559999999999995</v>
      </c>
      <c r="R2" s="180">
        <v>43.74</v>
      </c>
      <c r="S2" s="138">
        <f t="shared" ref="S2:S31" si="6">Q2/I2</f>
        <v>0.59371428571428564</v>
      </c>
      <c r="T2" s="124">
        <v>2</v>
      </c>
      <c r="U2">
        <v>15.5</v>
      </c>
      <c r="V2" s="180">
        <v>14.5</v>
      </c>
      <c r="X2" s="177">
        <v>17128</v>
      </c>
      <c r="Y2">
        <f>C2-X2</f>
        <v>0</v>
      </c>
    </row>
    <row r="3" spans="1:25" ht="47.25" x14ac:dyDescent="0.25">
      <c r="A3" s="139">
        <v>2</v>
      </c>
      <c r="B3" s="178" t="s">
        <v>103</v>
      </c>
      <c r="C3" s="178">
        <v>17135</v>
      </c>
      <c r="D3" s="178" t="s">
        <v>109</v>
      </c>
      <c r="E3" s="178" t="s">
        <v>109</v>
      </c>
      <c r="F3" s="178">
        <v>6110209900</v>
      </c>
      <c r="G3" s="178" t="s">
        <v>102</v>
      </c>
      <c r="H3" s="140" t="s">
        <v>92</v>
      </c>
      <c r="I3" s="178">
        <v>5</v>
      </c>
      <c r="J3" s="141">
        <f t="shared" si="0"/>
        <v>0.35000000000000003</v>
      </c>
      <c r="K3" s="141">
        <f t="shared" si="1"/>
        <v>1.75</v>
      </c>
      <c r="L3" s="142">
        <f t="shared" si="2"/>
        <v>0.88571428571428568</v>
      </c>
      <c r="M3" s="141">
        <f t="shared" si="3"/>
        <v>0.04</v>
      </c>
      <c r="N3" s="141">
        <f t="shared" si="4"/>
        <v>0.2</v>
      </c>
      <c r="O3" s="140" t="s">
        <v>97</v>
      </c>
      <c r="P3" s="178" t="s">
        <v>108</v>
      </c>
      <c r="Q3" s="141">
        <f t="shared" si="5"/>
        <v>2.9499999999999997</v>
      </c>
      <c r="R3" s="180">
        <v>3.1</v>
      </c>
      <c r="S3" s="138">
        <f t="shared" si="6"/>
        <v>0.59</v>
      </c>
      <c r="T3" s="124">
        <v>2</v>
      </c>
      <c r="V3" s="180">
        <v>1</v>
      </c>
      <c r="X3" s="178">
        <v>17135</v>
      </c>
      <c r="Y3">
        <f t="shared" ref="Y3:Y31" si="7">C3-X3</f>
        <v>0</v>
      </c>
    </row>
    <row r="4" spans="1:25" ht="47.25" x14ac:dyDescent="0.25">
      <c r="A4" s="139">
        <v>3</v>
      </c>
      <c r="B4" s="178" t="s">
        <v>103</v>
      </c>
      <c r="C4" s="178">
        <v>81613</v>
      </c>
      <c r="D4" s="178" t="s">
        <v>110</v>
      </c>
      <c r="E4" s="178" t="s">
        <v>110</v>
      </c>
      <c r="F4" s="178">
        <v>6110209900</v>
      </c>
      <c r="G4" s="178" t="s">
        <v>102</v>
      </c>
      <c r="H4" s="140" t="s">
        <v>92</v>
      </c>
      <c r="I4" s="178">
        <v>12</v>
      </c>
      <c r="J4" s="141">
        <f t="shared" si="0"/>
        <v>0.66</v>
      </c>
      <c r="K4" s="141">
        <f t="shared" si="1"/>
        <v>7.92</v>
      </c>
      <c r="L4" s="142">
        <f t="shared" si="2"/>
        <v>0.89393939393939392</v>
      </c>
      <c r="M4" s="141">
        <f t="shared" si="3"/>
        <v>7.0000000000000007E-2</v>
      </c>
      <c r="N4" s="141">
        <f t="shared" si="4"/>
        <v>0.84</v>
      </c>
      <c r="O4" s="140" t="s">
        <v>97</v>
      </c>
      <c r="P4" s="178" t="s">
        <v>108</v>
      </c>
      <c r="Q4" s="141">
        <f t="shared" si="5"/>
        <v>9.69</v>
      </c>
      <c r="R4" s="180">
        <v>10.199999999999999</v>
      </c>
      <c r="S4" s="138">
        <f t="shared" si="6"/>
        <v>0.8075</v>
      </c>
      <c r="T4" s="124">
        <v>3</v>
      </c>
      <c r="U4">
        <v>53</v>
      </c>
      <c r="V4" s="180">
        <v>43.74</v>
      </c>
      <c r="W4">
        <v>0.62</v>
      </c>
      <c r="X4" s="178">
        <v>81613</v>
      </c>
      <c r="Y4">
        <f t="shared" si="7"/>
        <v>0</v>
      </c>
    </row>
    <row r="5" spans="1:25" ht="47.25" x14ac:dyDescent="0.25">
      <c r="A5" s="139">
        <v>4</v>
      </c>
      <c r="B5" s="178" t="s">
        <v>103</v>
      </c>
      <c r="C5" s="178">
        <v>9171</v>
      </c>
      <c r="D5" s="178" t="s">
        <v>110</v>
      </c>
      <c r="E5" s="178" t="s">
        <v>110</v>
      </c>
      <c r="F5" s="178">
        <v>6110209900</v>
      </c>
      <c r="G5" s="178" t="s">
        <v>102</v>
      </c>
      <c r="H5" s="140" t="s">
        <v>92</v>
      </c>
      <c r="I5" s="178">
        <v>3</v>
      </c>
      <c r="J5" s="141">
        <f t="shared" si="0"/>
        <v>0.05</v>
      </c>
      <c r="K5" s="141">
        <f t="shared" si="1"/>
        <v>0.15</v>
      </c>
      <c r="L5" s="142">
        <f t="shared" si="2"/>
        <v>0.8</v>
      </c>
      <c r="M5" s="141">
        <f t="shared" si="3"/>
        <v>0.01</v>
      </c>
      <c r="N5" s="141">
        <f t="shared" si="4"/>
        <v>0.03</v>
      </c>
      <c r="O5" s="140" t="s">
        <v>97</v>
      </c>
      <c r="P5" s="178" t="s">
        <v>108</v>
      </c>
      <c r="Q5" s="141">
        <f t="shared" si="5"/>
        <v>0.63</v>
      </c>
      <c r="R5" s="180">
        <v>0.66</v>
      </c>
      <c r="S5" s="138">
        <f t="shared" si="6"/>
        <v>0.21</v>
      </c>
      <c r="T5" s="124">
        <v>4</v>
      </c>
      <c r="V5" s="180">
        <v>3.1</v>
      </c>
      <c r="W5">
        <v>0.62</v>
      </c>
      <c r="X5" s="178">
        <v>9171</v>
      </c>
      <c r="Y5">
        <f t="shared" si="7"/>
        <v>0</v>
      </c>
    </row>
    <row r="6" spans="1:25" ht="47.25" x14ac:dyDescent="0.25">
      <c r="A6" s="139">
        <v>5</v>
      </c>
      <c r="B6" s="178" t="s">
        <v>103</v>
      </c>
      <c r="C6" s="178">
        <v>81664</v>
      </c>
      <c r="D6" s="178" t="s">
        <v>110</v>
      </c>
      <c r="E6" s="178" t="s">
        <v>110</v>
      </c>
      <c r="F6" s="178">
        <v>6110209900</v>
      </c>
      <c r="G6" s="178" t="s">
        <v>102</v>
      </c>
      <c r="H6" s="140" t="s">
        <v>92</v>
      </c>
      <c r="I6" s="178">
        <v>2</v>
      </c>
      <c r="J6" s="141">
        <f t="shared" si="0"/>
        <v>0.45</v>
      </c>
      <c r="K6" s="141">
        <f t="shared" si="1"/>
        <v>0.9</v>
      </c>
      <c r="L6" s="142">
        <f t="shared" si="2"/>
        <v>0.88888888888888884</v>
      </c>
      <c r="M6" s="141">
        <f t="shared" si="3"/>
        <v>0.05</v>
      </c>
      <c r="N6" s="141">
        <f t="shared" si="4"/>
        <v>0.1</v>
      </c>
      <c r="O6" s="140" t="s">
        <v>97</v>
      </c>
      <c r="P6" s="178" t="s">
        <v>108</v>
      </c>
      <c r="Q6" s="141">
        <f t="shared" si="5"/>
        <v>1.33</v>
      </c>
      <c r="R6" s="180">
        <v>1.4</v>
      </c>
      <c r="S6" s="138">
        <f t="shared" si="6"/>
        <v>0.66500000000000004</v>
      </c>
      <c r="T6" s="124">
        <v>3</v>
      </c>
      <c r="V6" s="180">
        <v>1.76</v>
      </c>
      <c r="W6" s="179">
        <v>0.11</v>
      </c>
      <c r="X6" s="178">
        <v>81664</v>
      </c>
      <c r="Y6">
        <f t="shared" si="7"/>
        <v>0</v>
      </c>
    </row>
    <row r="7" spans="1:25" ht="31.5" x14ac:dyDescent="0.25">
      <c r="A7" s="139">
        <v>6</v>
      </c>
      <c r="B7" s="178" t="s">
        <v>104</v>
      </c>
      <c r="C7" s="178">
        <v>17084</v>
      </c>
      <c r="D7" s="178" t="s">
        <v>109</v>
      </c>
      <c r="E7" s="178" t="s">
        <v>109</v>
      </c>
      <c r="F7" s="178">
        <v>6204623900</v>
      </c>
      <c r="G7" s="178" t="s">
        <v>102</v>
      </c>
      <c r="H7" s="140" t="s">
        <v>92</v>
      </c>
      <c r="I7" s="178">
        <v>200</v>
      </c>
      <c r="J7" s="141">
        <f t="shared" si="0"/>
        <v>0.05</v>
      </c>
      <c r="K7" s="141">
        <f t="shared" si="1"/>
        <v>10</v>
      </c>
      <c r="L7" s="142">
        <f t="shared" si="2"/>
        <v>0.8</v>
      </c>
      <c r="M7" s="141">
        <f t="shared" si="3"/>
        <v>0.01</v>
      </c>
      <c r="N7" s="141">
        <f t="shared" si="4"/>
        <v>2</v>
      </c>
      <c r="O7" s="140" t="s">
        <v>97</v>
      </c>
      <c r="P7" s="178">
        <v>1</v>
      </c>
      <c r="Q7" s="141">
        <f t="shared" si="5"/>
        <v>43.879999999999995</v>
      </c>
      <c r="R7" s="180">
        <v>46.18</v>
      </c>
      <c r="S7" s="138">
        <f t="shared" si="6"/>
        <v>0.21939999999999998</v>
      </c>
      <c r="T7" s="124">
        <v>4</v>
      </c>
      <c r="V7" s="180">
        <v>1.76</v>
      </c>
      <c r="W7" s="179">
        <v>0.11</v>
      </c>
      <c r="X7" s="178">
        <v>17084</v>
      </c>
      <c r="Y7">
        <f t="shared" si="7"/>
        <v>0</v>
      </c>
    </row>
    <row r="8" spans="1:25" ht="31.5" x14ac:dyDescent="0.25">
      <c r="A8" s="139">
        <v>7</v>
      </c>
      <c r="B8" s="178" t="s">
        <v>104</v>
      </c>
      <c r="C8" s="178">
        <v>81322</v>
      </c>
      <c r="D8" s="178" t="s">
        <v>110</v>
      </c>
      <c r="E8" s="178" t="s">
        <v>110</v>
      </c>
      <c r="F8" s="178">
        <v>6204623900</v>
      </c>
      <c r="G8" s="178" t="s">
        <v>102</v>
      </c>
      <c r="H8" s="140" t="s">
        <v>92</v>
      </c>
      <c r="I8" s="178">
        <v>3</v>
      </c>
      <c r="J8" s="141">
        <f t="shared" si="0"/>
        <v>0.05</v>
      </c>
      <c r="K8" s="141">
        <f t="shared" si="1"/>
        <v>0.15</v>
      </c>
      <c r="L8" s="142">
        <f t="shared" si="2"/>
        <v>0.8</v>
      </c>
      <c r="M8" s="141">
        <f t="shared" si="3"/>
        <v>0.01</v>
      </c>
      <c r="N8" s="141">
        <f t="shared" si="4"/>
        <v>0.03</v>
      </c>
      <c r="O8" s="140" t="s">
        <v>97</v>
      </c>
      <c r="P8" s="178" t="s">
        <v>108</v>
      </c>
      <c r="Q8" s="141">
        <f t="shared" si="5"/>
        <v>0.63</v>
      </c>
      <c r="R8" s="180">
        <v>0.66</v>
      </c>
      <c r="S8" s="138">
        <f t="shared" si="6"/>
        <v>0.21</v>
      </c>
      <c r="T8" s="124">
        <v>4</v>
      </c>
      <c r="V8" s="180">
        <v>1.21</v>
      </c>
      <c r="W8" s="179">
        <v>0.11</v>
      </c>
      <c r="X8" s="178">
        <v>81322</v>
      </c>
      <c r="Y8">
        <f t="shared" si="7"/>
        <v>0</v>
      </c>
    </row>
    <row r="9" spans="1:25" ht="31.5" x14ac:dyDescent="0.25">
      <c r="A9" s="139">
        <v>8</v>
      </c>
      <c r="B9" s="178" t="s">
        <v>104</v>
      </c>
      <c r="C9" s="178">
        <v>8161</v>
      </c>
      <c r="D9" s="178" t="s">
        <v>110</v>
      </c>
      <c r="E9" s="178" t="s">
        <v>110</v>
      </c>
      <c r="F9" s="178">
        <v>6204623900</v>
      </c>
      <c r="G9" s="178" t="s">
        <v>102</v>
      </c>
      <c r="H9" s="140" t="s">
        <v>92</v>
      </c>
      <c r="I9" s="178">
        <v>8</v>
      </c>
      <c r="J9" s="141">
        <f t="shared" si="0"/>
        <v>0.05</v>
      </c>
      <c r="K9" s="141">
        <f t="shared" si="1"/>
        <v>0.4</v>
      </c>
      <c r="L9" s="142">
        <f t="shared" si="2"/>
        <v>0.8</v>
      </c>
      <c r="M9" s="141">
        <f t="shared" si="3"/>
        <v>0.01</v>
      </c>
      <c r="N9" s="141">
        <f t="shared" si="4"/>
        <v>0.08</v>
      </c>
      <c r="O9" s="140" t="s">
        <v>97</v>
      </c>
      <c r="P9" s="178" t="s">
        <v>108</v>
      </c>
      <c r="Q9" s="141">
        <f t="shared" si="5"/>
        <v>1.68</v>
      </c>
      <c r="R9" s="180">
        <v>1.76</v>
      </c>
      <c r="S9" s="138">
        <f t="shared" si="6"/>
        <v>0.21</v>
      </c>
      <c r="T9" s="124">
        <v>4</v>
      </c>
      <c r="V9" s="180">
        <v>0.33</v>
      </c>
      <c r="W9" s="179">
        <v>0.11</v>
      </c>
      <c r="X9" s="178">
        <v>8161</v>
      </c>
      <c r="Y9">
        <f t="shared" si="7"/>
        <v>0</v>
      </c>
    </row>
    <row r="10" spans="1:25" ht="31.5" x14ac:dyDescent="0.25">
      <c r="A10" s="139">
        <v>9</v>
      </c>
      <c r="B10" s="178" t="s">
        <v>104</v>
      </c>
      <c r="C10" s="178">
        <v>8151</v>
      </c>
      <c r="D10" s="178" t="s">
        <v>110</v>
      </c>
      <c r="E10" s="178" t="s">
        <v>110</v>
      </c>
      <c r="F10" s="178">
        <v>6204623900</v>
      </c>
      <c r="G10" s="178" t="s">
        <v>102</v>
      </c>
      <c r="H10" s="140" t="s">
        <v>92</v>
      </c>
      <c r="I10" s="178">
        <v>9</v>
      </c>
      <c r="J10" s="141">
        <f t="shared" si="0"/>
        <v>0.05</v>
      </c>
      <c r="K10" s="141">
        <f t="shared" si="1"/>
        <v>0.45</v>
      </c>
      <c r="L10" s="142">
        <f t="shared" si="2"/>
        <v>0.8</v>
      </c>
      <c r="M10" s="141">
        <f t="shared" si="3"/>
        <v>0.01</v>
      </c>
      <c r="N10" s="141">
        <f t="shared" si="4"/>
        <v>0.09</v>
      </c>
      <c r="O10" s="140" t="s">
        <v>97</v>
      </c>
      <c r="P10" s="178" t="s">
        <v>108</v>
      </c>
      <c r="Q10" s="141">
        <f t="shared" si="5"/>
        <v>1.89</v>
      </c>
      <c r="R10" s="180">
        <v>1.98</v>
      </c>
      <c r="S10" s="138">
        <f t="shared" si="6"/>
        <v>0.21</v>
      </c>
      <c r="T10" s="124">
        <v>4</v>
      </c>
      <c r="V10" s="180">
        <v>0.44</v>
      </c>
      <c r="W10" s="179">
        <v>0.11</v>
      </c>
      <c r="X10" s="178">
        <v>8151</v>
      </c>
      <c r="Y10">
        <f t="shared" si="7"/>
        <v>0</v>
      </c>
    </row>
    <row r="11" spans="1:25" ht="31.5" x14ac:dyDescent="0.25">
      <c r="A11" s="139">
        <v>10</v>
      </c>
      <c r="B11" s="178" t="s">
        <v>104</v>
      </c>
      <c r="C11" s="178">
        <v>5158</v>
      </c>
      <c r="D11" s="178" t="s">
        <v>110</v>
      </c>
      <c r="E11" s="178" t="s">
        <v>110</v>
      </c>
      <c r="F11" s="178">
        <v>6204623900</v>
      </c>
      <c r="G11" s="178" t="s">
        <v>102</v>
      </c>
      <c r="H11" s="140" t="s">
        <v>92</v>
      </c>
      <c r="I11" s="178">
        <v>8</v>
      </c>
      <c r="J11" s="141">
        <f t="shared" si="0"/>
        <v>0.05</v>
      </c>
      <c r="K11" s="141">
        <f t="shared" si="1"/>
        <v>0.4</v>
      </c>
      <c r="L11" s="142">
        <f t="shared" si="2"/>
        <v>0.8</v>
      </c>
      <c r="M11" s="141">
        <f t="shared" si="3"/>
        <v>0.01</v>
      </c>
      <c r="N11" s="141">
        <f t="shared" si="4"/>
        <v>0.08</v>
      </c>
      <c r="O11" s="140" t="s">
        <v>97</v>
      </c>
      <c r="P11" s="178" t="s">
        <v>108</v>
      </c>
      <c r="Q11" s="141">
        <f t="shared" si="5"/>
        <v>1.68</v>
      </c>
      <c r="R11" s="180">
        <v>1.76</v>
      </c>
      <c r="S11" s="138">
        <f t="shared" si="6"/>
        <v>0.21</v>
      </c>
      <c r="T11" s="124">
        <v>4</v>
      </c>
      <c r="V11" s="180">
        <v>0.66</v>
      </c>
      <c r="W11" s="179">
        <v>0.11</v>
      </c>
      <c r="X11" s="178">
        <v>5158</v>
      </c>
      <c r="Y11">
        <f t="shared" si="7"/>
        <v>0</v>
      </c>
    </row>
    <row r="12" spans="1:25" ht="31.5" x14ac:dyDescent="0.25">
      <c r="A12" s="139">
        <v>11</v>
      </c>
      <c r="B12" s="178" t="s">
        <v>104</v>
      </c>
      <c r="C12" s="178">
        <v>2166</v>
      </c>
      <c r="D12" s="178" t="s">
        <v>110</v>
      </c>
      <c r="E12" s="178" t="s">
        <v>110</v>
      </c>
      <c r="F12" s="178">
        <v>6204623900</v>
      </c>
      <c r="G12" s="178" t="s">
        <v>102</v>
      </c>
      <c r="H12" s="140" t="s">
        <v>92</v>
      </c>
      <c r="I12" s="178">
        <v>4</v>
      </c>
      <c r="J12" s="141">
        <f t="shared" si="0"/>
        <v>0.28000000000000003</v>
      </c>
      <c r="K12" s="141">
        <f t="shared" si="1"/>
        <v>1.1200000000000001</v>
      </c>
      <c r="L12" s="142">
        <f t="shared" si="2"/>
        <v>0.8928571428571429</v>
      </c>
      <c r="M12" s="141">
        <f t="shared" si="3"/>
        <v>0.03</v>
      </c>
      <c r="N12" s="141">
        <f t="shared" si="4"/>
        <v>0.12</v>
      </c>
      <c r="O12" s="140" t="s">
        <v>97</v>
      </c>
      <c r="P12" s="178" t="s">
        <v>108</v>
      </c>
      <c r="Q12" s="141">
        <f t="shared" si="5"/>
        <v>2.0999999999999996</v>
      </c>
      <c r="R12" s="180">
        <v>2.21</v>
      </c>
      <c r="S12" s="138">
        <f t="shared" si="6"/>
        <v>0.52499999999999991</v>
      </c>
      <c r="T12" s="124">
        <v>5</v>
      </c>
      <c r="U12">
        <v>53</v>
      </c>
      <c r="V12" s="180">
        <v>10.199999999999999</v>
      </c>
      <c r="W12" s="179">
        <v>0.7</v>
      </c>
      <c r="X12" s="178">
        <v>2166</v>
      </c>
      <c r="Y12">
        <f t="shared" si="7"/>
        <v>0</v>
      </c>
    </row>
    <row r="13" spans="1:25" ht="31.5" x14ac:dyDescent="0.25">
      <c r="A13" s="139">
        <v>12</v>
      </c>
      <c r="B13" s="178" t="s">
        <v>104</v>
      </c>
      <c r="C13" s="178">
        <v>5166</v>
      </c>
      <c r="D13" s="178" t="s">
        <v>110</v>
      </c>
      <c r="E13" s="178" t="s">
        <v>110</v>
      </c>
      <c r="F13" s="178">
        <v>6204623900</v>
      </c>
      <c r="G13" s="178" t="s">
        <v>102</v>
      </c>
      <c r="H13" s="140" t="s">
        <v>92</v>
      </c>
      <c r="I13" s="178">
        <v>4</v>
      </c>
      <c r="J13" s="141">
        <f t="shared" si="0"/>
        <v>0.28000000000000003</v>
      </c>
      <c r="K13" s="141">
        <f t="shared" si="1"/>
        <v>1.1200000000000001</v>
      </c>
      <c r="L13" s="142">
        <f t="shared" si="2"/>
        <v>0.8928571428571429</v>
      </c>
      <c r="M13" s="141">
        <f t="shared" si="3"/>
        <v>0.03</v>
      </c>
      <c r="N13" s="141">
        <f t="shared" si="4"/>
        <v>0.12</v>
      </c>
      <c r="O13" s="140" t="s">
        <v>97</v>
      </c>
      <c r="P13" s="178" t="s">
        <v>108</v>
      </c>
      <c r="Q13" s="141">
        <f t="shared" si="5"/>
        <v>2.09</v>
      </c>
      <c r="R13" s="180">
        <v>2.2000000000000002</v>
      </c>
      <c r="S13" s="138">
        <f t="shared" si="6"/>
        <v>0.52249999999999996</v>
      </c>
      <c r="T13" s="124">
        <v>5</v>
      </c>
      <c r="V13" s="180">
        <v>1.4</v>
      </c>
      <c r="W13" s="179">
        <v>0.7</v>
      </c>
      <c r="X13" s="178">
        <v>5166</v>
      </c>
      <c r="Y13">
        <f t="shared" si="7"/>
        <v>0</v>
      </c>
    </row>
    <row r="14" spans="1:25" ht="31.5" x14ac:dyDescent="0.25">
      <c r="A14" s="139">
        <v>13</v>
      </c>
      <c r="B14" s="178" t="s">
        <v>104</v>
      </c>
      <c r="C14" s="178">
        <v>7171</v>
      </c>
      <c r="D14" s="178" t="s">
        <v>110</v>
      </c>
      <c r="E14" s="178" t="s">
        <v>110</v>
      </c>
      <c r="F14" s="178">
        <v>6204623900</v>
      </c>
      <c r="G14" s="178" t="s">
        <v>102</v>
      </c>
      <c r="H14" s="140" t="s">
        <v>92</v>
      </c>
      <c r="I14" s="178">
        <v>4</v>
      </c>
      <c r="J14" s="141">
        <f t="shared" si="0"/>
        <v>0.28000000000000003</v>
      </c>
      <c r="K14" s="141">
        <f t="shared" si="1"/>
        <v>1.1200000000000001</v>
      </c>
      <c r="L14" s="142">
        <f t="shared" si="2"/>
        <v>0.8928571428571429</v>
      </c>
      <c r="M14" s="141">
        <f t="shared" si="3"/>
        <v>0.03</v>
      </c>
      <c r="N14" s="141">
        <f t="shared" si="4"/>
        <v>0.12</v>
      </c>
      <c r="O14" s="140" t="s">
        <v>97</v>
      </c>
      <c r="P14" s="178" t="s">
        <v>108</v>
      </c>
      <c r="Q14" s="141">
        <f t="shared" si="5"/>
        <v>2.09</v>
      </c>
      <c r="R14" s="180">
        <v>2.2000000000000002</v>
      </c>
      <c r="S14" s="138">
        <f t="shared" si="6"/>
        <v>0.52249999999999996</v>
      </c>
      <c r="T14" s="124">
        <v>5</v>
      </c>
      <c r="V14" s="180">
        <v>20</v>
      </c>
      <c r="W14" s="179">
        <v>0.2</v>
      </c>
      <c r="X14" s="178">
        <v>7171</v>
      </c>
      <c r="Y14">
        <f t="shared" si="7"/>
        <v>0</v>
      </c>
    </row>
    <row r="15" spans="1:25" ht="31.5" x14ac:dyDescent="0.25">
      <c r="A15" s="139">
        <v>14</v>
      </c>
      <c r="B15" s="178" t="s">
        <v>104</v>
      </c>
      <c r="C15" s="178">
        <v>2152</v>
      </c>
      <c r="D15" s="178" t="s">
        <v>110</v>
      </c>
      <c r="E15" s="178" t="s">
        <v>110</v>
      </c>
      <c r="F15" s="178">
        <v>6204623900</v>
      </c>
      <c r="G15" s="178" t="s">
        <v>102</v>
      </c>
      <c r="H15" s="140" t="s">
        <v>92</v>
      </c>
      <c r="I15" s="178">
        <v>3</v>
      </c>
      <c r="J15" s="141">
        <f t="shared" si="0"/>
        <v>0.28000000000000003</v>
      </c>
      <c r="K15" s="141">
        <f t="shared" si="1"/>
        <v>0.84</v>
      </c>
      <c r="L15" s="142">
        <f t="shared" si="2"/>
        <v>0.8928571428571429</v>
      </c>
      <c r="M15" s="141">
        <f t="shared" si="3"/>
        <v>0.03</v>
      </c>
      <c r="N15" s="141">
        <f t="shared" si="4"/>
        <v>0.09</v>
      </c>
      <c r="O15" s="140" t="s">
        <v>97</v>
      </c>
      <c r="P15" s="178" t="s">
        <v>108</v>
      </c>
      <c r="Q15" s="141">
        <f t="shared" si="5"/>
        <v>1.57</v>
      </c>
      <c r="R15" s="180">
        <v>1.6500000000000001</v>
      </c>
      <c r="S15" s="138">
        <f t="shared" si="6"/>
        <v>0.52333333333333332</v>
      </c>
      <c r="T15" s="124">
        <v>5</v>
      </c>
      <c r="V15" s="180">
        <v>20</v>
      </c>
      <c r="W15" s="179">
        <v>0.2</v>
      </c>
      <c r="X15" s="178">
        <v>2152</v>
      </c>
      <c r="Y15">
        <f t="shared" si="7"/>
        <v>0</v>
      </c>
    </row>
    <row r="16" spans="1:25" ht="31.5" x14ac:dyDescent="0.25">
      <c r="A16" s="139">
        <v>15</v>
      </c>
      <c r="B16" s="178" t="s">
        <v>104</v>
      </c>
      <c r="C16" s="178">
        <v>51712</v>
      </c>
      <c r="D16" s="178" t="s">
        <v>110</v>
      </c>
      <c r="E16" s="178" t="s">
        <v>110</v>
      </c>
      <c r="F16" s="178">
        <v>6204623900</v>
      </c>
      <c r="G16" s="178" t="s">
        <v>102</v>
      </c>
      <c r="H16" s="140" t="s">
        <v>92</v>
      </c>
      <c r="I16" s="178">
        <v>8</v>
      </c>
      <c r="J16" s="141">
        <f t="shared" si="0"/>
        <v>0.29000000000000004</v>
      </c>
      <c r="K16" s="141">
        <f t="shared" si="1"/>
        <v>2.3199999999999998</v>
      </c>
      <c r="L16" s="142">
        <f t="shared" si="2"/>
        <v>0.89655172413793105</v>
      </c>
      <c r="M16" s="141">
        <f t="shared" si="3"/>
        <v>0.03</v>
      </c>
      <c r="N16" s="141">
        <f t="shared" si="4"/>
        <v>0.24</v>
      </c>
      <c r="O16" s="140" t="s">
        <v>97</v>
      </c>
      <c r="P16" s="178">
        <v>1</v>
      </c>
      <c r="Q16" s="141">
        <f t="shared" si="5"/>
        <v>4.26</v>
      </c>
      <c r="R16" s="180">
        <v>4.4800000000000004</v>
      </c>
      <c r="S16" s="138">
        <f t="shared" si="6"/>
        <v>0.53249999999999997</v>
      </c>
      <c r="T16" s="124">
        <v>5</v>
      </c>
      <c r="V16" s="180">
        <v>1</v>
      </c>
      <c r="W16" s="179">
        <v>0.2</v>
      </c>
      <c r="X16" s="178">
        <v>51712</v>
      </c>
      <c r="Y16">
        <f t="shared" si="7"/>
        <v>0</v>
      </c>
    </row>
    <row r="17" spans="1:25" ht="31.5" x14ac:dyDescent="0.25">
      <c r="A17" s="139">
        <v>16</v>
      </c>
      <c r="B17" s="178" t="s">
        <v>104</v>
      </c>
      <c r="C17" s="178">
        <v>8166</v>
      </c>
      <c r="D17" s="178" t="s">
        <v>110</v>
      </c>
      <c r="E17" s="178" t="s">
        <v>110</v>
      </c>
      <c r="F17" s="178">
        <v>6204623900</v>
      </c>
      <c r="G17" s="178" t="s">
        <v>102</v>
      </c>
      <c r="H17" s="140" t="s">
        <v>92</v>
      </c>
      <c r="I17" s="178">
        <v>4</v>
      </c>
      <c r="J17" s="141">
        <f t="shared" si="0"/>
        <v>0.28000000000000003</v>
      </c>
      <c r="K17" s="141">
        <f t="shared" si="1"/>
        <v>1.1200000000000001</v>
      </c>
      <c r="L17" s="142">
        <f t="shared" si="2"/>
        <v>0.8928571428571429</v>
      </c>
      <c r="M17" s="141">
        <f t="shared" si="3"/>
        <v>0.03</v>
      </c>
      <c r="N17" s="141">
        <f t="shared" si="4"/>
        <v>0.12</v>
      </c>
      <c r="O17" s="140" t="s">
        <v>97</v>
      </c>
      <c r="P17" s="178" t="s">
        <v>108</v>
      </c>
      <c r="Q17" s="141">
        <f t="shared" si="5"/>
        <v>2.09</v>
      </c>
      <c r="R17" s="180">
        <v>2.2000000000000002</v>
      </c>
      <c r="S17" s="138">
        <f t="shared" si="6"/>
        <v>0.52249999999999996</v>
      </c>
      <c r="T17" s="124">
        <v>5</v>
      </c>
      <c r="V17" s="180">
        <v>0.4</v>
      </c>
      <c r="W17" s="179">
        <v>0.2</v>
      </c>
      <c r="X17" s="178">
        <v>8166</v>
      </c>
      <c r="Y17">
        <f t="shared" si="7"/>
        <v>0</v>
      </c>
    </row>
    <row r="18" spans="1:25" ht="31.5" x14ac:dyDescent="0.25">
      <c r="A18" s="139">
        <v>17</v>
      </c>
      <c r="B18" s="178" t="s">
        <v>104</v>
      </c>
      <c r="C18" s="178">
        <v>815165</v>
      </c>
      <c r="D18" s="178" t="s">
        <v>110</v>
      </c>
      <c r="E18" s="178" t="s">
        <v>110</v>
      </c>
      <c r="F18" s="178">
        <v>6204623900</v>
      </c>
      <c r="G18" s="178" t="s">
        <v>102</v>
      </c>
      <c r="H18" s="140" t="s">
        <v>92</v>
      </c>
      <c r="I18" s="178">
        <v>4</v>
      </c>
      <c r="J18" s="141">
        <f t="shared" si="0"/>
        <v>0.28000000000000003</v>
      </c>
      <c r="K18" s="141">
        <f t="shared" si="1"/>
        <v>1.1200000000000001</v>
      </c>
      <c r="L18" s="142">
        <f t="shared" si="2"/>
        <v>0.8928571428571429</v>
      </c>
      <c r="M18" s="141">
        <f t="shared" si="3"/>
        <v>0.03</v>
      </c>
      <c r="N18" s="141">
        <f t="shared" si="4"/>
        <v>0.12</v>
      </c>
      <c r="O18" s="140" t="s">
        <v>97</v>
      </c>
      <c r="P18" s="178" t="s">
        <v>108</v>
      </c>
      <c r="Q18" s="141">
        <f t="shared" si="5"/>
        <v>2.09</v>
      </c>
      <c r="R18" s="180">
        <v>2.2000000000000002</v>
      </c>
      <c r="S18" s="138">
        <f t="shared" si="6"/>
        <v>0.52249999999999996</v>
      </c>
      <c r="T18" s="124">
        <v>5</v>
      </c>
      <c r="U18">
        <v>53</v>
      </c>
      <c r="V18" s="180">
        <v>0.66</v>
      </c>
      <c r="W18">
        <v>0.22</v>
      </c>
      <c r="X18" s="178">
        <v>815165</v>
      </c>
      <c r="Y18">
        <f t="shared" si="7"/>
        <v>0</v>
      </c>
    </row>
    <row r="19" spans="1:25" ht="31.5" x14ac:dyDescent="0.25">
      <c r="A19" s="139">
        <v>18</v>
      </c>
      <c r="B19" s="178" t="s">
        <v>104</v>
      </c>
      <c r="C19" s="178">
        <v>516748</v>
      </c>
      <c r="D19" s="178" t="s">
        <v>110</v>
      </c>
      <c r="E19" s="178" t="s">
        <v>110</v>
      </c>
      <c r="F19" s="178">
        <v>6204623900</v>
      </c>
      <c r="G19" s="178" t="s">
        <v>102</v>
      </c>
      <c r="H19" s="140" t="s">
        <v>92</v>
      </c>
      <c r="I19" s="178">
        <v>6</v>
      </c>
      <c r="J19" s="141">
        <f t="shared" si="0"/>
        <v>0.29000000000000004</v>
      </c>
      <c r="K19" s="141">
        <f t="shared" si="1"/>
        <v>1.74</v>
      </c>
      <c r="L19" s="142">
        <f t="shared" si="2"/>
        <v>0.89655172413793105</v>
      </c>
      <c r="M19" s="141">
        <f t="shared" si="3"/>
        <v>0.03</v>
      </c>
      <c r="N19" s="141">
        <f t="shared" si="4"/>
        <v>0.18</v>
      </c>
      <c r="O19" s="140" t="s">
        <v>97</v>
      </c>
      <c r="P19" s="178" t="s">
        <v>108</v>
      </c>
      <c r="Q19" s="141">
        <f t="shared" si="5"/>
        <v>3.1999999999999997</v>
      </c>
      <c r="R19" s="180">
        <v>3.3600000000000003</v>
      </c>
      <c r="S19" s="138">
        <f t="shared" si="6"/>
        <v>0.53333333333333333</v>
      </c>
      <c r="T19" s="124">
        <v>5</v>
      </c>
      <c r="V19" s="180">
        <v>46.18</v>
      </c>
      <c r="W19">
        <v>0.23</v>
      </c>
      <c r="X19" s="178">
        <v>516748</v>
      </c>
      <c r="Y19">
        <f t="shared" si="7"/>
        <v>0</v>
      </c>
    </row>
    <row r="20" spans="1:25" ht="47.25" x14ac:dyDescent="0.25">
      <c r="A20" s="139">
        <v>19</v>
      </c>
      <c r="B20" s="178" t="s">
        <v>105</v>
      </c>
      <c r="C20" s="178"/>
      <c r="D20" s="178" t="s">
        <v>111</v>
      </c>
      <c r="E20" s="178" t="s">
        <v>111</v>
      </c>
      <c r="F20" s="178">
        <v>6204625900</v>
      </c>
      <c r="G20" s="178" t="s">
        <v>96</v>
      </c>
      <c r="H20" s="140" t="s">
        <v>92</v>
      </c>
      <c r="I20" s="178">
        <v>70</v>
      </c>
      <c r="J20" s="141">
        <f t="shared" si="0"/>
        <v>0.05</v>
      </c>
      <c r="K20" s="141">
        <f t="shared" si="1"/>
        <v>3.5</v>
      </c>
      <c r="L20" s="142">
        <f t="shared" si="2"/>
        <v>0.8</v>
      </c>
      <c r="M20" s="141">
        <f t="shared" si="3"/>
        <v>0.01</v>
      </c>
      <c r="N20" s="141">
        <f t="shared" si="4"/>
        <v>0.7</v>
      </c>
      <c r="O20" s="140" t="s">
        <v>97</v>
      </c>
      <c r="P20" s="178">
        <v>1</v>
      </c>
      <c r="Q20" s="141">
        <f t="shared" si="5"/>
        <v>14.25</v>
      </c>
      <c r="R20" s="180">
        <v>15</v>
      </c>
      <c r="S20" s="138">
        <f t="shared" si="6"/>
        <v>0.20357142857142857</v>
      </c>
      <c r="T20" s="124">
        <v>1</v>
      </c>
      <c r="V20" s="180">
        <v>0.66</v>
      </c>
      <c r="W20">
        <v>0.22</v>
      </c>
      <c r="X20" s="178"/>
      <c r="Y20">
        <f t="shared" si="7"/>
        <v>0</v>
      </c>
    </row>
    <row r="21" spans="1:25" ht="31.5" x14ac:dyDescent="0.25">
      <c r="A21" s="139">
        <v>20</v>
      </c>
      <c r="B21" s="178" t="s">
        <v>106</v>
      </c>
      <c r="C21" s="178">
        <v>1688</v>
      </c>
      <c r="D21" s="178" t="s">
        <v>112</v>
      </c>
      <c r="E21" s="178" t="s">
        <v>112</v>
      </c>
      <c r="F21" s="178">
        <v>6206300000</v>
      </c>
      <c r="G21" s="178" t="s">
        <v>96</v>
      </c>
      <c r="H21" s="140" t="s">
        <v>92</v>
      </c>
      <c r="I21" s="178">
        <v>16</v>
      </c>
      <c r="J21" s="141">
        <f t="shared" si="0"/>
        <v>0.02</v>
      </c>
      <c r="K21" s="141">
        <f t="shared" si="1"/>
        <v>0.32</v>
      </c>
      <c r="L21" s="142">
        <f t="shared" si="2"/>
        <v>1</v>
      </c>
      <c r="M21" s="141">
        <f t="shared" si="3"/>
        <v>0</v>
      </c>
      <c r="N21" s="141">
        <f t="shared" si="4"/>
        <v>0</v>
      </c>
      <c r="O21" s="140" t="s">
        <v>97</v>
      </c>
      <c r="P21" s="178" t="s">
        <v>108</v>
      </c>
      <c r="Q21" s="141">
        <f t="shared" si="5"/>
        <v>1.68</v>
      </c>
      <c r="R21" s="180">
        <v>1.76</v>
      </c>
      <c r="S21" s="138">
        <f t="shared" si="6"/>
        <v>0.105</v>
      </c>
      <c r="T21" s="124">
        <v>2</v>
      </c>
      <c r="V21" s="180">
        <v>1.76</v>
      </c>
      <c r="W21">
        <v>0.22</v>
      </c>
      <c r="X21" s="178">
        <v>1688</v>
      </c>
      <c r="Y21">
        <f t="shared" si="7"/>
        <v>0</v>
      </c>
    </row>
    <row r="22" spans="1:25" ht="31.5" x14ac:dyDescent="0.25">
      <c r="A22" s="139">
        <v>21</v>
      </c>
      <c r="B22" s="178" t="s">
        <v>106</v>
      </c>
      <c r="C22" s="178">
        <v>5135</v>
      </c>
      <c r="D22" s="178" t="s">
        <v>112</v>
      </c>
      <c r="E22" s="178" t="s">
        <v>112</v>
      </c>
      <c r="F22" s="178">
        <v>6206300000</v>
      </c>
      <c r="G22" s="178" t="s">
        <v>102</v>
      </c>
      <c r="H22" s="140" t="s">
        <v>92</v>
      </c>
      <c r="I22" s="178">
        <v>16</v>
      </c>
      <c r="J22" s="141">
        <f t="shared" si="0"/>
        <v>0.02</v>
      </c>
      <c r="K22" s="141">
        <f t="shared" si="1"/>
        <v>0.32</v>
      </c>
      <c r="L22" s="142">
        <f t="shared" si="2"/>
        <v>1</v>
      </c>
      <c r="M22" s="141">
        <f t="shared" si="3"/>
        <v>0</v>
      </c>
      <c r="N22" s="141">
        <f t="shared" si="4"/>
        <v>0</v>
      </c>
      <c r="O22" s="140" t="s">
        <v>97</v>
      </c>
      <c r="P22" s="178" t="s">
        <v>108</v>
      </c>
      <c r="Q22" s="141">
        <f t="shared" si="5"/>
        <v>1.68</v>
      </c>
      <c r="R22" s="180">
        <v>1.76</v>
      </c>
      <c r="S22" s="138">
        <f t="shared" si="6"/>
        <v>0.105</v>
      </c>
      <c r="T22" s="124">
        <v>2</v>
      </c>
      <c r="V22" s="180">
        <v>1.98</v>
      </c>
      <c r="W22">
        <v>0.22</v>
      </c>
      <c r="X22" s="178">
        <v>5135</v>
      </c>
      <c r="Y22">
        <f t="shared" si="7"/>
        <v>0</v>
      </c>
    </row>
    <row r="23" spans="1:25" ht="31.5" x14ac:dyDescent="0.25">
      <c r="A23" s="139">
        <v>22</v>
      </c>
      <c r="B23" s="178" t="s">
        <v>106</v>
      </c>
      <c r="C23" s="178">
        <v>5133</v>
      </c>
      <c r="D23" s="178" t="s">
        <v>112</v>
      </c>
      <c r="E23" s="178" t="s">
        <v>112</v>
      </c>
      <c r="F23" s="178">
        <v>6206300000</v>
      </c>
      <c r="G23" s="178" t="s">
        <v>102</v>
      </c>
      <c r="H23" s="140" t="s">
        <v>92</v>
      </c>
      <c r="I23" s="178">
        <v>11</v>
      </c>
      <c r="J23" s="141">
        <f t="shared" si="0"/>
        <v>0.02</v>
      </c>
      <c r="K23" s="141">
        <f t="shared" si="1"/>
        <v>0.22</v>
      </c>
      <c r="L23" s="142">
        <f t="shared" si="2"/>
        <v>1</v>
      </c>
      <c r="M23" s="141">
        <f t="shared" si="3"/>
        <v>0</v>
      </c>
      <c r="N23" s="141">
        <f t="shared" si="4"/>
        <v>0</v>
      </c>
      <c r="O23" s="140" t="s">
        <v>97</v>
      </c>
      <c r="P23" s="178" t="s">
        <v>108</v>
      </c>
      <c r="Q23" s="141">
        <f t="shared" si="5"/>
        <v>1.1499999999999999</v>
      </c>
      <c r="R23" s="180">
        <v>1.21</v>
      </c>
      <c r="S23" s="138">
        <f t="shared" si="6"/>
        <v>0.10454545454545454</v>
      </c>
      <c r="T23" s="124">
        <v>2</v>
      </c>
      <c r="V23" s="180">
        <v>1.76</v>
      </c>
      <c r="W23">
        <v>0.22</v>
      </c>
      <c r="X23" s="178">
        <v>5133</v>
      </c>
      <c r="Y23">
        <f t="shared" si="7"/>
        <v>0</v>
      </c>
    </row>
    <row r="24" spans="1:25" ht="31.5" x14ac:dyDescent="0.25">
      <c r="A24" s="139">
        <v>23</v>
      </c>
      <c r="B24" s="178" t="s">
        <v>106</v>
      </c>
      <c r="C24" s="178">
        <v>9166</v>
      </c>
      <c r="D24" s="178" t="s">
        <v>110</v>
      </c>
      <c r="E24" s="178" t="s">
        <v>110</v>
      </c>
      <c r="F24" s="178">
        <v>6206300000</v>
      </c>
      <c r="G24" s="178" t="s">
        <v>102</v>
      </c>
      <c r="H24" s="140" t="s">
        <v>92</v>
      </c>
      <c r="I24" s="178">
        <v>3</v>
      </c>
      <c r="J24" s="141">
        <f t="shared" si="0"/>
        <v>0.02</v>
      </c>
      <c r="K24" s="141">
        <f t="shared" si="1"/>
        <v>0.06</v>
      </c>
      <c r="L24" s="142">
        <f t="shared" si="2"/>
        <v>1</v>
      </c>
      <c r="M24" s="141">
        <f t="shared" si="3"/>
        <v>0</v>
      </c>
      <c r="N24" s="141">
        <f t="shared" si="4"/>
        <v>0</v>
      </c>
      <c r="O24" s="140" t="s">
        <v>97</v>
      </c>
      <c r="P24" s="178" t="s">
        <v>108</v>
      </c>
      <c r="Q24" s="141">
        <f t="shared" si="5"/>
        <v>0.32</v>
      </c>
      <c r="R24" s="180">
        <v>0.33</v>
      </c>
      <c r="S24" s="138">
        <f t="shared" si="6"/>
        <v>0.10666666666666667</v>
      </c>
      <c r="T24" s="124">
        <v>2</v>
      </c>
      <c r="U24">
        <v>20.5</v>
      </c>
      <c r="V24" s="180">
        <v>2.21</v>
      </c>
      <c r="W24" s="179">
        <v>0.55000000000000004</v>
      </c>
      <c r="X24" s="178">
        <v>9166</v>
      </c>
      <c r="Y24">
        <f t="shared" si="7"/>
        <v>0</v>
      </c>
    </row>
    <row r="25" spans="1:25" ht="31.5" x14ac:dyDescent="0.25">
      <c r="A25" s="139">
        <v>24</v>
      </c>
      <c r="B25" s="178" t="s">
        <v>106</v>
      </c>
      <c r="C25" s="178">
        <v>5171</v>
      </c>
      <c r="D25" s="178" t="s">
        <v>110</v>
      </c>
      <c r="E25" s="178" t="s">
        <v>110</v>
      </c>
      <c r="F25" s="178">
        <v>6206300000</v>
      </c>
      <c r="G25" s="178" t="s">
        <v>102</v>
      </c>
      <c r="H25" s="140" t="s">
        <v>92</v>
      </c>
      <c r="I25" s="178">
        <v>4</v>
      </c>
      <c r="J25" s="141">
        <f t="shared" si="0"/>
        <v>0.02</v>
      </c>
      <c r="K25" s="141">
        <f t="shared" si="1"/>
        <v>0.08</v>
      </c>
      <c r="L25" s="142">
        <f t="shared" si="2"/>
        <v>1</v>
      </c>
      <c r="M25" s="141">
        <f t="shared" si="3"/>
        <v>0</v>
      </c>
      <c r="N25" s="141">
        <f t="shared" si="4"/>
        <v>0</v>
      </c>
      <c r="O25" s="140" t="s">
        <v>97</v>
      </c>
      <c r="P25" s="178" t="s">
        <v>108</v>
      </c>
      <c r="Q25" s="141">
        <f t="shared" si="5"/>
        <v>0.42</v>
      </c>
      <c r="R25" s="180">
        <v>0.44</v>
      </c>
      <c r="S25" s="138">
        <f t="shared" si="6"/>
        <v>0.105</v>
      </c>
      <c r="T25" s="124">
        <v>2</v>
      </c>
      <c r="V25" s="180">
        <v>2.2000000000000002</v>
      </c>
      <c r="W25" s="179">
        <v>0.55000000000000004</v>
      </c>
      <c r="X25" s="178">
        <v>5171</v>
      </c>
      <c r="Y25">
        <f t="shared" si="7"/>
        <v>0</v>
      </c>
    </row>
    <row r="26" spans="1:25" ht="31.5" x14ac:dyDescent="0.25">
      <c r="A26" s="139">
        <v>25</v>
      </c>
      <c r="B26" s="178" t="s">
        <v>106</v>
      </c>
      <c r="C26" s="178">
        <v>51674</v>
      </c>
      <c r="D26" s="178" t="s">
        <v>110</v>
      </c>
      <c r="E26" s="178" t="s">
        <v>110</v>
      </c>
      <c r="F26" s="178">
        <v>6206300000</v>
      </c>
      <c r="G26" s="178" t="s">
        <v>102</v>
      </c>
      <c r="H26" s="140" t="s">
        <v>92</v>
      </c>
      <c r="I26" s="178">
        <v>6</v>
      </c>
      <c r="J26" s="141">
        <f t="shared" si="0"/>
        <v>0.02</v>
      </c>
      <c r="K26" s="141">
        <f t="shared" si="1"/>
        <v>0.12</v>
      </c>
      <c r="L26" s="142">
        <f t="shared" si="2"/>
        <v>1</v>
      </c>
      <c r="M26" s="141">
        <f t="shared" si="3"/>
        <v>0</v>
      </c>
      <c r="N26" s="141">
        <f t="shared" si="4"/>
        <v>0</v>
      </c>
      <c r="O26" s="140" t="s">
        <v>97</v>
      </c>
      <c r="P26" s="178" t="s">
        <v>108</v>
      </c>
      <c r="Q26" s="141">
        <f t="shared" si="5"/>
        <v>0.63</v>
      </c>
      <c r="R26" s="180">
        <v>0.66</v>
      </c>
      <c r="S26" s="138">
        <f t="shared" si="6"/>
        <v>0.105</v>
      </c>
      <c r="T26" s="124">
        <v>2</v>
      </c>
      <c r="V26" s="180">
        <v>2.2000000000000002</v>
      </c>
      <c r="W26" s="179">
        <v>0.55000000000000004</v>
      </c>
      <c r="X26" s="178">
        <v>51674</v>
      </c>
      <c r="Y26">
        <f t="shared" si="7"/>
        <v>0</v>
      </c>
    </row>
    <row r="27" spans="1:25" ht="31.5" x14ac:dyDescent="0.25">
      <c r="A27" s="139">
        <v>26</v>
      </c>
      <c r="B27" s="178" t="s">
        <v>107</v>
      </c>
      <c r="C27" s="178">
        <v>1754</v>
      </c>
      <c r="D27" s="178" t="s">
        <v>109</v>
      </c>
      <c r="E27" s="178" t="s">
        <v>109</v>
      </c>
      <c r="F27" s="178">
        <v>6208910000</v>
      </c>
      <c r="G27" s="178" t="s">
        <v>102</v>
      </c>
      <c r="H27" s="140" t="s">
        <v>92</v>
      </c>
      <c r="I27" s="178">
        <v>100</v>
      </c>
      <c r="J27" s="141">
        <f t="shared" si="0"/>
        <v>0.04</v>
      </c>
      <c r="K27" s="141">
        <f t="shared" si="1"/>
        <v>4</v>
      </c>
      <c r="L27" s="142">
        <f t="shared" si="2"/>
        <v>1</v>
      </c>
      <c r="M27" s="141">
        <f t="shared" si="3"/>
        <v>0</v>
      </c>
      <c r="N27" s="141">
        <f t="shared" si="4"/>
        <v>0</v>
      </c>
      <c r="O27" s="140" t="s">
        <v>97</v>
      </c>
      <c r="P27" s="178" t="s">
        <v>108</v>
      </c>
      <c r="Q27" s="141">
        <f t="shared" si="5"/>
        <v>19</v>
      </c>
      <c r="R27" s="180">
        <v>20</v>
      </c>
      <c r="S27" s="138">
        <f t="shared" si="6"/>
        <v>0.19</v>
      </c>
      <c r="T27" s="124">
        <v>3</v>
      </c>
      <c r="V27" s="180">
        <v>1.6500000000000001</v>
      </c>
      <c r="W27" s="179">
        <v>0.55000000000000004</v>
      </c>
      <c r="X27" s="178">
        <v>1754</v>
      </c>
      <c r="Y27">
        <f t="shared" si="7"/>
        <v>0</v>
      </c>
    </row>
    <row r="28" spans="1:25" ht="31.5" x14ac:dyDescent="0.25">
      <c r="A28" s="139">
        <v>27</v>
      </c>
      <c r="B28" s="178" t="s">
        <v>107</v>
      </c>
      <c r="C28" s="178">
        <v>1713</v>
      </c>
      <c r="D28" s="178" t="s">
        <v>109</v>
      </c>
      <c r="E28" s="178" t="s">
        <v>109</v>
      </c>
      <c r="F28" s="178">
        <v>6208910000</v>
      </c>
      <c r="G28" s="178" t="s">
        <v>102</v>
      </c>
      <c r="H28" s="140" t="s">
        <v>92</v>
      </c>
      <c r="I28" s="178">
        <v>100</v>
      </c>
      <c r="J28" s="141">
        <f t="shared" si="0"/>
        <v>0.04</v>
      </c>
      <c r="K28" s="141">
        <f t="shared" si="1"/>
        <v>4</v>
      </c>
      <c r="L28" s="142">
        <f t="shared" si="2"/>
        <v>1</v>
      </c>
      <c r="M28" s="141">
        <f t="shared" si="3"/>
        <v>0</v>
      </c>
      <c r="N28" s="141">
        <f t="shared" si="4"/>
        <v>0</v>
      </c>
      <c r="O28" s="140" t="s">
        <v>97</v>
      </c>
      <c r="P28" s="178">
        <v>1</v>
      </c>
      <c r="Q28" s="141">
        <f t="shared" si="5"/>
        <v>19</v>
      </c>
      <c r="R28" s="180">
        <v>20</v>
      </c>
      <c r="S28" s="138">
        <f t="shared" si="6"/>
        <v>0.19</v>
      </c>
      <c r="T28" s="124">
        <v>3</v>
      </c>
      <c r="V28" s="180">
        <v>4.4800000000000004</v>
      </c>
      <c r="W28" s="179">
        <v>0.56000000000000005</v>
      </c>
      <c r="X28" s="178">
        <v>1713</v>
      </c>
      <c r="Y28">
        <f t="shared" si="7"/>
        <v>0</v>
      </c>
    </row>
    <row r="29" spans="1:25" ht="31.5" x14ac:dyDescent="0.25">
      <c r="A29" s="139">
        <v>28</v>
      </c>
      <c r="B29" s="178" t="s">
        <v>107</v>
      </c>
      <c r="C29" s="178">
        <v>8141</v>
      </c>
      <c r="D29" s="178" t="s">
        <v>110</v>
      </c>
      <c r="E29" s="178" t="s">
        <v>110</v>
      </c>
      <c r="F29" s="178">
        <v>6208910000</v>
      </c>
      <c r="G29" s="178" t="s">
        <v>102</v>
      </c>
      <c r="H29" s="140" t="s">
        <v>92</v>
      </c>
      <c r="I29" s="178">
        <v>4</v>
      </c>
      <c r="J29" s="141">
        <f t="shared" si="0"/>
        <v>0.02</v>
      </c>
      <c r="K29" s="141">
        <f t="shared" si="1"/>
        <v>0.08</v>
      </c>
      <c r="L29" s="142">
        <f t="shared" si="2"/>
        <v>1</v>
      </c>
      <c r="M29" s="141">
        <f t="shared" si="3"/>
        <v>0</v>
      </c>
      <c r="N29" s="141">
        <f t="shared" si="4"/>
        <v>0</v>
      </c>
      <c r="O29" s="140" t="s">
        <v>97</v>
      </c>
      <c r="P29" s="178" t="s">
        <v>108</v>
      </c>
      <c r="Q29" s="141">
        <f t="shared" si="5"/>
        <v>0.48</v>
      </c>
      <c r="R29" s="180">
        <v>0.5</v>
      </c>
      <c r="S29" s="138">
        <f t="shared" si="6"/>
        <v>0.12</v>
      </c>
      <c r="T29" s="124">
        <v>1</v>
      </c>
      <c r="V29" s="180">
        <v>2.2000000000000002</v>
      </c>
      <c r="W29" s="179">
        <v>0.55000000000000004</v>
      </c>
      <c r="X29" s="178">
        <v>8141</v>
      </c>
      <c r="Y29">
        <f t="shared" si="7"/>
        <v>0</v>
      </c>
    </row>
    <row r="30" spans="1:25" ht="31.5" x14ac:dyDescent="0.25">
      <c r="A30" s="139">
        <v>29</v>
      </c>
      <c r="B30" s="178" t="s">
        <v>107</v>
      </c>
      <c r="C30" s="178">
        <v>2171</v>
      </c>
      <c r="D30" s="178" t="s">
        <v>110</v>
      </c>
      <c r="E30" s="178" t="s">
        <v>110</v>
      </c>
      <c r="F30" s="178">
        <v>6208910000</v>
      </c>
      <c r="G30" s="178" t="s">
        <v>102</v>
      </c>
      <c r="H30" s="140" t="s">
        <v>92</v>
      </c>
      <c r="I30" s="178">
        <v>5</v>
      </c>
      <c r="J30" s="141">
        <f t="shared" si="0"/>
        <v>0.04</v>
      </c>
      <c r="K30" s="141">
        <f t="shared" si="1"/>
        <v>0.2</v>
      </c>
      <c r="L30" s="142">
        <f t="shared" si="2"/>
        <v>1</v>
      </c>
      <c r="M30" s="141">
        <f t="shared" si="3"/>
        <v>0</v>
      </c>
      <c r="N30" s="141">
        <f t="shared" si="4"/>
        <v>0</v>
      </c>
      <c r="O30" s="140" t="s">
        <v>97</v>
      </c>
      <c r="P30" s="178" t="s">
        <v>108</v>
      </c>
      <c r="Q30" s="141">
        <f t="shared" si="5"/>
        <v>0.95</v>
      </c>
      <c r="R30" s="180">
        <v>1</v>
      </c>
      <c r="S30" s="138">
        <f t="shared" si="6"/>
        <v>0.19</v>
      </c>
      <c r="T30" s="124">
        <v>3</v>
      </c>
      <c r="V30" s="180">
        <v>2.2000000000000002</v>
      </c>
      <c r="W30" s="179">
        <v>0.55000000000000004</v>
      </c>
      <c r="X30" s="178">
        <v>2171</v>
      </c>
      <c r="Y30">
        <f t="shared" si="7"/>
        <v>0</v>
      </c>
    </row>
    <row r="31" spans="1:25" ht="31.5" x14ac:dyDescent="0.25">
      <c r="A31" s="139">
        <v>30</v>
      </c>
      <c r="B31" s="178" t="s">
        <v>107</v>
      </c>
      <c r="C31" s="178">
        <v>8141</v>
      </c>
      <c r="D31" s="178" t="s">
        <v>110</v>
      </c>
      <c r="E31" s="178" t="s">
        <v>110</v>
      </c>
      <c r="F31" s="178">
        <v>6208910000</v>
      </c>
      <c r="G31" s="178" t="s">
        <v>102</v>
      </c>
      <c r="H31" s="140" t="s">
        <v>92</v>
      </c>
      <c r="I31" s="178">
        <v>2</v>
      </c>
      <c r="J31" s="141">
        <f t="shared" si="0"/>
        <v>0.04</v>
      </c>
      <c r="K31" s="141">
        <f t="shared" si="1"/>
        <v>0.08</v>
      </c>
      <c r="L31" s="142">
        <f t="shared" si="2"/>
        <v>1</v>
      </c>
      <c r="M31" s="141">
        <f t="shared" si="3"/>
        <v>0</v>
      </c>
      <c r="N31" s="141">
        <f t="shared" si="4"/>
        <v>0</v>
      </c>
      <c r="O31" s="140" t="s">
        <v>97</v>
      </c>
      <c r="P31" s="178" t="s">
        <v>108</v>
      </c>
      <c r="Q31" s="141">
        <f t="shared" si="5"/>
        <v>0.38</v>
      </c>
      <c r="R31" s="180">
        <v>0.4</v>
      </c>
      <c r="S31" s="138">
        <f t="shared" si="6"/>
        <v>0.19</v>
      </c>
      <c r="T31" s="124">
        <v>3</v>
      </c>
      <c r="V31" s="180">
        <v>3.3600000000000003</v>
      </c>
      <c r="W31" s="179">
        <v>0.56000000000000005</v>
      </c>
      <c r="X31" s="178">
        <v>8141</v>
      </c>
      <c r="Y31">
        <f t="shared" si="7"/>
        <v>0</v>
      </c>
    </row>
  </sheetData>
  <autoFilter ref="A1:T1">
    <sortState ref="A2:T31">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1</vt:i4>
      </vt:variant>
    </vt:vector>
  </HeadingPairs>
  <TitlesOfParts>
    <vt:vector size="5" baseType="lpstr">
      <vt:lpstr>VZOR 1</vt:lpstr>
      <vt:lpstr>Specification</vt:lpstr>
      <vt:lpstr>Расчет</vt:lpstr>
      <vt:lpstr>Лист1</vt:lpstr>
      <vt:lpstr>'VZOR 1'!Область_печати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user9</cp:lastModifiedBy>
  <cp:lastPrinted>2017-02-01T14:28:21Z</cp:lastPrinted>
  <dcterms:created xsi:type="dcterms:W3CDTF">2015-09-23T13:39:09Z</dcterms:created>
  <dcterms:modified xsi:type="dcterms:W3CDTF">2017-02-23T15:33:36Z</dcterms:modified>
</cp:coreProperties>
</file>