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75" windowWidth="15600" windowHeight="8250"/>
  </bookViews>
  <sheets>
    <sheet name="VZOR 1" sheetId="1" r:id="rId1"/>
    <sheet name="Specification" sheetId="2" r:id="rId2"/>
    <sheet name="Расчет" sheetId="3" r:id="rId3"/>
    <sheet name="Лист1" sheetId="4" r:id="rId4"/>
  </sheets>
  <externalReferences>
    <externalReference r:id="rId5"/>
    <externalReference r:id="rId6"/>
  </externalReferences>
  <definedNames>
    <definedName name="_xlnm._FilterDatabase" localSheetId="0" hidden="1">'VZOR 1'!$A$18:$U$162</definedName>
    <definedName name="_xlnm._FilterDatabase" localSheetId="3" hidden="1">Лист1!$A$1:$T$1</definedName>
    <definedName name="_xlnm._FilterDatabase" localSheetId="2" hidden="1">Расчет!$A$1:$Z$61</definedName>
    <definedName name="_xlnm.Print_Area" localSheetId="0">'VZOR 1'!$A$1:$R$175</definedName>
  </definedNames>
  <calcPr calcId="145621" calcOnSave="0"/>
</workbook>
</file>

<file path=xl/calcChain.xml><?xml version="1.0" encoding="utf-8"?>
<calcChain xmlns="http://schemas.openxmlformats.org/spreadsheetml/2006/main">
  <c r="I162" i="1" l="1"/>
  <c r="P162" i="1"/>
  <c r="R162" i="1"/>
  <c r="Q161" i="1"/>
  <c r="J161" i="1" s="1"/>
  <c r="M161" i="1" s="1"/>
  <c r="Q160" i="1"/>
  <c r="J160" i="1" s="1"/>
  <c r="Q159" i="1"/>
  <c r="J159" i="1" s="1"/>
  <c r="K159" i="1" s="1"/>
  <c r="Q158" i="1"/>
  <c r="J158" i="1" s="1"/>
  <c r="Q157" i="1"/>
  <c r="J157" i="1" s="1"/>
  <c r="K157" i="1" s="1"/>
  <c r="Q156" i="1"/>
  <c r="J156" i="1" s="1"/>
  <c r="Q155" i="1"/>
  <c r="J155" i="1" s="1"/>
  <c r="K155" i="1" s="1"/>
  <c r="Q154" i="1"/>
  <c r="J154" i="1" s="1"/>
  <c r="Q153" i="1"/>
  <c r="J153" i="1" s="1"/>
  <c r="K153" i="1" s="1"/>
  <c r="Q152" i="1"/>
  <c r="J152" i="1" s="1"/>
  <c r="Q151" i="1"/>
  <c r="J151" i="1" s="1"/>
  <c r="K151" i="1" s="1"/>
  <c r="Q150" i="1"/>
  <c r="J150" i="1" s="1"/>
  <c r="Q149" i="1"/>
  <c r="J149" i="1" s="1"/>
  <c r="K149" i="1" s="1"/>
  <c r="Q148" i="1"/>
  <c r="J148" i="1" s="1"/>
  <c r="Q147" i="1"/>
  <c r="J147" i="1" s="1"/>
  <c r="K147" i="1" s="1"/>
  <c r="Q146" i="1"/>
  <c r="J146" i="1" s="1"/>
  <c r="Q145" i="1"/>
  <c r="J145" i="1" s="1"/>
  <c r="K145" i="1" s="1"/>
  <c r="Q144" i="1"/>
  <c r="J144" i="1" s="1"/>
  <c r="Q143" i="1"/>
  <c r="J143" i="1" s="1"/>
  <c r="K143" i="1" s="1"/>
  <c r="Q142" i="1"/>
  <c r="J142" i="1" s="1"/>
  <c r="Q141" i="1"/>
  <c r="J141" i="1" s="1"/>
  <c r="K141" i="1" s="1"/>
  <c r="Q140" i="1"/>
  <c r="J140" i="1" s="1"/>
  <c r="Q139" i="1"/>
  <c r="J139" i="1" s="1"/>
  <c r="K139" i="1" s="1"/>
  <c r="Q138" i="1"/>
  <c r="J138" i="1" s="1"/>
  <c r="Q137" i="1"/>
  <c r="J137" i="1" s="1"/>
  <c r="K137" i="1" s="1"/>
  <c r="Q136" i="1"/>
  <c r="J136" i="1" s="1"/>
  <c r="Q135" i="1"/>
  <c r="J135" i="1" s="1"/>
  <c r="K135" i="1" s="1"/>
  <c r="Q134" i="1"/>
  <c r="J134" i="1" s="1"/>
  <c r="Q133" i="1"/>
  <c r="J133" i="1" s="1"/>
  <c r="K133" i="1" s="1"/>
  <c r="Q132" i="1"/>
  <c r="J132" i="1" s="1"/>
  <c r="Q131" i="1"/>
  <c r="J131" i="1" s="1"/>
  <c r="K131" i="1" s="1"/>
  <c r="Q130" i="1"/>
  <c r="J130" i="1" s="1"/>
  <c r="Q129" i="1"/>
  <c r="J129" i="1" s="1"/>
  <c r="K129" i="1" s="1"/>
  <c r="Q128" i="1"/>
  <c r="J128" i="1" s="1"/>
  <c r="Q127" i="1"/>
  <c r="J127" i="1" s="1"/>
  <c r="K127" i="1" s="1"/>
  <c r="M133" i="1" l="1"/>
  <c r="N133" i="1" s="1"/>
  <c r="M157" i="1"/>
  <c r="N157" i="1" s="1"/>
  <c r="M141" i="1"/>
  <c r="N141" i="1" s="1"/>
  <c r="M159" i="1"/>
  <c r="N159" i="1" s="1"/>
  <c r="M153" i="1"/>
  <c r="L153" i="1" s="1"/>
  <c r="M149" i="1"/>
  <c r="L149" i="1" s="1"/>
  <c r="M145" i="1"/>
  <c r="N145" i="1" s="1"/>
  <c r="M137" i="1"/>
  <c r="L137" i="1" s="1"/>
  <c r="M129" i="1"/>
  <c r="N129" i="1" s="1"/>
  <c r="M135" i="1"/>
  <c r="N135" i="1" s="1"/>
  <c r="M151" i="1"/>
  <c r="N151" i="1" s="1"/>
  <c r="M127" i="1"/>
  <c r="N127" i="1" s="1"/>
  <c r="M131" i="1"/>
  <c r="N131" i="1" s="1"/>
  <c r="M139" i="1"/>
  <c r="N139" i="1" s="1"/>
  <c r="M143" i="1"/>
  <c r="N143" i="1" s="1"/>
  <c r="M147" i="1"/>
  <c r="N147" i="1" s="1"/>
  <c r="M155" i="1"/>
  <c r="N155" i="1" s="1"/>
  <c r="K132" i="1"/>
  <c r="M132" i="1"/>
  <c r="K140" i="1"/>
  <c r="M140" i="1"/>
  <c r="M144" i="1"/>
  <c r="K144" i="1"/>
  <c r="K148" i="1"/>
  <c r="M148" i="1"/>
  <c r="M152" i="1"/>
  <c r="K152" i="1"/>
  <c r="M160" i="1"/>
  <c r="K160" i="1"/>
  <c r="N161" i="1"/>
  <c r="L161" i="1"/>
  <c r="M138" i="1"/>
  <c r="K138" i="1"/>
  <c r="M154" i="1"/>
  <c r="K154" i="1"/>
  <c r="M130" i="1"/>
  <c r="K130" i="1"/>
  <c r="M134" i="1"/>
  <c r="K134" i="1"/>
  <c r="M142" i="1"/>
  <c r="K142" i="1"/>
  <c r="M146" i="1"/>
  <c r="K146" i="1"/>
  <c r="M150" i="1"/>
  <c r="K150" i="1"/>
  <c r="M158" i="1"/>
  <c r="K158" i="1"/>
  <c r="M128" i="1"/>
  <c r="K128" i="1"/>
  <c r="M136" i="1"/>
  <c r="K136" i="1"/>
  <c r="K156" i="1"/>
  <c r="M156" i="1"/>
  <c r="N137" i="1"/>
  <c r="K161" i="1"/>
  <c r="Q91" i="1"/>
  <c r="J91" i="1" s="1"/>
  <c r="M91" i="1" s="1"/>
  <c r="Q90" i="1"/>
  <c r="J90" i="1" s="1"/>
  <c r="Q89" i="1"/>
  <c r="J89" i="1" s="1"/>
  <c r="K89" i="1" s="1"/>
  <c r="Q83" i="1"/>
  <c r="J83" i="1" s="1"/>
  <c r="Q88" i="1"/>
  <c r="J88" i="1" s="1"/>
  <c r="M88" i="1" s="1"/>
  <c r="Q87" i="1"/>
  <c r="J87" i="1" s="1"/>
  <c r="Q82" i="1"/>
  <c r="J82" i="1" s="1"/>
  <c r="Q81" i="1"/>
  <c r="J81" i="1" s="1"/>
  <c r="Q80" i="1"/>
  <c r="J80" i="1" s="1"/>
  <c r="M80" i="1" s="1"/>
  <c r="Q79" i="1"/>
  <c r="J79" i="1" s="1"/>
  <c r="Q78" i="1"/>
  <c r="J78" i="1" s="1"/>
  <c r="Q77" i="1"/>
  <c r="J77" i="1" s="1"/>
  <c r="Q76" i="1"/>
  <c r="J76" i="1" s="1"/>
  <c r="M76" i="1" s="1"/>
  <c r="Q86" i="1"/>
  <c r="J86" i="1" s="1"/>
  <c r="Q85" i="1"/>
  <c r="J85" i="1" s="1"/>
  <c r="K85" i="1" s="1"/>
  <c r="Q75" i="1"/>
  <c r="J75" i="1" s="1"/>
  <c r="Q74" i="1"/>
  <c r="J74" i="1" s="1"/>
  <c r="K74" i="1" s="1"/>
  <c r="Q84" i="1"/>
  <c r="J84" i="1" s="1"/>
  <c r="Q73" i="1"/>
  <c r="J73" i="1" s="1"/>
  <c r="K73" i="1" s="1"/>
  <c r="Q72" i="1"/>
  <c r="J72" i="1" s="1"/>
  <c r="Q71" i="1"/>
  <c r="J71" i="1" s="1"/>
  <c r="K71" i="1" s="1"/>
  <c r="Q70" i="1"/>
  <c r="J70" i="1" s="1"/>
  <c r="Q69" i="1"/>
  <c r="J69" i="1" s="1"/>
  <c r="K69" i="1" s="1"/>
  <c r="Q68" i="1"/>
  <c r="J68" i="1" s="1"/>
  <c r="Q67" i="1"/>
  <c r="J67" i="1" s="1"/>
  <c r="K67" i="1" s="1"/>
  <c r="Q66" i="1"/>
  <c r="J66" i="1" s="1"/>
  <c r="Q65" i="1"/>
  <c r="J65" i="1" s="1"/>
  <c r="K65" i="1" s="1"/>
  <c r="Q64" i="1"/>
  <c r="J64" i="1" s="1"/>
  <c r="Q63" i="1"/>
  <c r="J63" i="1" s="1"/>
  <c r="K63" i="1" s="1"/>
  <c r="Q62" i="1"/>
  <c r="J62" i="1" s="1"/>
  <c r="Q61" i="1"/>
  <c r="J61" i="1" s="1"/>
  <c r="K61" i="1" s="1"/>
  <c r="Q60" i="1"/>
  <c r="J60" i="1" s="1"/>
  <c r="Q59" i="1"/>
  <c r="J59" i="1" s="1"/>
  <c r="K59" i="1" s="1"/>
  <c r="Q58" i="1"/>
  <c r="J58" i="1" s="1"/>
  <c r="Q57" i="1"/>
  <c r="J57" i="1" s="1"/>
  <c r="K57" i="1" s="1"/>
  <c r="Q56" i="1"/>
  <c r="J56" i="1" s="1"/>
  <c r="Q55" i="1"/>
  <c r="J55" i="1" s="1"/>
  <c r="K55" i="1" s="1"/>
  <c r="Q54" i="1"/>
  <c r="J54" i="1" s="1"/>
  <c r="Q53" i="1"/>
  <c r="J53" i="1" s="1"/>
  <c r="K53" i="1" s="1"/>
  <c r="Q52" i="1"/>
  <c r="J52" i="1" s="1"/>
  <c r="Q51" i="1"/>
  <c r="J51" i="1" s="1"/>
  <c r="K51" i="1" s="1"/>
  <c r="Q50" i="1"/>
  <c r="J50" i="1" s="1"/>
  <c r="Q49" i="1"/>
  <c r="J49" i="1" s="1"/>
  <c r="K49" i="1" s="1"/>
  <c r="Q48" i="1"/>
  <c r="J48" i="1" s="1"/>
  <c r="Q47" i="1"/>
  <c r="J47" i="1" s="1"/>
  <c r="K47" i="1" s="1"/>
  <c r="Q45" i="1"/>
  <c r="J45" i="1" s="1"/>
  <c r="Q44" i="1"/>
  <c r="J44" i="1" s="1"/>
  <c r="K44" i="1" s="1"/>
  <c r="Q43" i="1"/>
  <c r="J43" i="1" s="1"/>
  <c r="Q42" i="1"/>
  <c r="J42" i="1" s="1"/>
  <c r="K42" i="1" s="1"/>
  <c r="Q41" i="1"/>
  <c r="J41" i="1" s="1"/>
  <c r="Q40" i="1"/>
  <c r="J40" i="1" s="1"/>
  <c r="K40" i="1" s="1"/>
  <c r="Q39" i="1"/>
  <c r="J39" i="1" s="1"/>
  <c r="Q38" i="1"/>
  <c r="J38" i="1" s="1"/>
  <c r="K38" i="1" s="1"/>
  <c r="Q37" i="1"/>
  <c r="J37" i="1" s="1"/>
  <c r="Q36" i="1"/>
  <c r="J36" i="1" s="1"/>
  <c r="K36" i="1" s="1"/>
  <c r="Q21" i="1"/>
  <c r="J21" i="1" s="1"/>
  <c r="Q20" i="1"/>
  <c r="J20" i="1" s="1"/>
  <c r="K20" i="1" s="1"/>
  <c r="Q35" i="1"/>
  <c r="J35" i="1" s="1"/>
  <c r="Q34" i="1"/>
  <c r="J34" i="1" s="1"/>
  <c r="K34" i="1" s="1"/>
  <c r="Q33" i="1"/>
  <c r="J33" i="1" s="1"/>
  <c r="Q32" i="1"/>
  <c r="J32" i="1" s="1"/>
  <c r="K32" i="1" s="1"/>
  <c r="Q31" i="1"/>
  <c r="J31" i="1" s="1"/>
  <c r="Q30" i="1"/>
  <c r="J30" i="1" s="1"/>
  <c r="K30" i="1" s="1"/>
  <c r="Q29" i="1"/>
  <c r="J29" i="1" s="1"/>
  <c r="Q28" i="1"/>
  <c r="J28" i="1" s="1"/>
  <c r="K28" i="1" s="1"/>
  <c r="Q27" i="1"/>
  <c r="J27" i="1" s="1"/>
  <c r="Q26" i="1"/>
  <c r="J26" i="1" s="1"/>
  <c r="K26" i="1" s="1"/>
  <c r="Q25" i="1"/>
  <c r="J25" i="1" s="1"/>
  <c r="Q46" i="1"/>
  <c r="J46" i="1" s="1"/>
  <c r="K46" i="1" s="1"/>
  <c r="Q19" i="1"/>
  <c r="Q126" i="1"/>
  <c r="J126" i="1" s="1"/>
  <c r="K126" i="1" s="1"/>
  <c r="Q125" i="1"/>
  <c r="J125" i="1" s="1"/>
  <c r="M125" i="1" s="1"/>
  <c r="Q124" i="1"/>
  <c r="J124" i="1" s="1"/>
  <c r="Q122" i="1"/>
  <c r="J122" i="1" s="1"/>
  <c r="Q121" i="1"/>
  <c r="J121" i="1" s="1"/>
  <c r="K121" i="1" s="1"/>
  <c r="Q120" i="1"/>
  <c r="J120" i="1" s="1"/>
  <c r="M120" i="1" s="1"/>
  <c r="Q119" i="1"/>
  <c r="J119" i="1" s="1"/>
  <c r="Q118" i="1"/>
  <c r="J118" i="1" s="1"/>
  <c r="Q117" i="1"/>
  <c r="J117" i="1" s="1"/>
  <c r="K117" i="1" s="1"/>
  <c r="Q123" i="1"/>
  <c r="J123" i="1" s="1"/>
  <c r="M123" i="1" s="1"/>
  <c r="Q116" i="1"/>
  <c r="J116" i="1" s="1"/>
  <c r="Q115" i="1"/>
  <c r="J115" i="1" s="1"/>
  <c r="Q114" i="1"/>
  <c r="J114" i="1" s="1"/>
  <c r="K114" i="1" s="1"/>
  <c r="Q113" i="1"/>
  <c r="J113" i="1" s="1"/>
  <c r="M113" i="1" s="1"/>
  <c r="Q112" i="1"/>
  <c r="J112" i="1" s="1"/>
  <c r="Q111" i="1"/>
  <c r="J111" i="1" s="1"/>
  <c r="Q110" i="1"/>
  <c r="J110" i="1" s="1"/>
  <c r="K110" i="1" s="1"/>
  <c r="Q109" i="1"/>
  <c r="J109" i="1" s="1"/>
  <c r="Q108" i="1"/>
  <c r="J108" i="1" s="1"/>
  <c r="Q107" i="1"/>
  <c r="J107" i="1" s="1"/>
  <c r="Q99" i="1"/>
  <c r="J99" i="1" s="1"/>
  <c r="K99" i="1" s="1"/>
  <c r="Q106" i="1"/>
  <c r="J106" i="1" s="1"/>
  <c r="Q98" i="1"/>
  <c r="J98" i="1" s="1"/>
  <c r="Q97" i="1"/>
  <c r="J97" i="1" s="1"/>
  <c r="Q96" i="1"/>
  <c r="J96" i="1" s="1"/>
  <c r="K96" i="1" s="1"/>
  <c r="Q105" i="1"/>
  <c r="J105" i="1" s="1"/>
  <c r="Q104" i="1"/>
  <c r="J104" i="1" s="1"/>
  <c r="Q103" i="1"/>
  <c r="J103" i="1" s="1"/>
  <c r="Q102" i="1"/>
  <c r="J102" i="1" s="1"/>
  <c r="K102" i="1" s="1"/>
  <c r="Q101" i="1"/>
  <c r="J101" i="1" s="1"/>
  <c r="Q100" i="1"/>
  <c r="J100" i="1" s="1"/>
  <c r="Q95" i="1"/>
  <c r="J95" i="1" s="1"/>
  <c r="Q94" i="1"/>
  <c r="J94" i="1" s="1"/>
  <c r="K94" i="1" s="1"/>
  <c r="Q93" i="1"/>
  <c r="J93" i="1" s="1"/>
  <c r="Q92" i="1"/>
  <c r="J92" i="1" s="1"/>
  <c r="Q24" i="1"/>
  <c r="J24" i="1" s="1"/>
  <c r="L147" i="1" l="1"/>
  <c r="L159" i="1"/>
  <c r="L139" i="1"/>
  <c r="N153" i="1"/>
  <c r="J19" i="1"/>
  <c r="K19" i="1" s="1"/>
  <c r="L129" i="1"/>
  <c r="L157" i="1"/>
  <c r="L145" i="1"/>
  <c r="L141" i="1"/>
  <c r="L133" i="1"/>
  <c r="L131" i="1"/>
  <c r="L155" i="1"/>
  <c r="L135" i="1"/>
  <c r="N149" i="1"/>
  <c r="L151" i="1"/>
  <c r="L127" i="1"/>
  <c r="L143" i="1"/>
  <c r="N136" i="1"/>
  <c r="L136" i="1"/>
  <c r="N146" i="1"/>
  <c r="L146" i="1"/>
  <c r="N152" i="1"/>
  <c r="L152" i="1"/>
  <c r="L148" i="1"/>
  <c r="N148" i="1"/>
  <c r="N128" i="1"/>
  <c r="L128" i="1"/>
  <c r="N142" i="1"/>
  <c r="L142" i="1"/>
  <c r="N138" i="1"/>
  <c r="L138" i="1"/>
  <c r="N158" i="1"/>
  <c r="L158" i="1"/>
  <c r="L144" i="1"/>
  <c r="N144" i="1"/>
  <c r="N134" i="1"/>
  <c r="L134" i="1"/>
  <c r="N156" i="1"/>
  <c r="L156" i="1"/>
  <c r="N140" i="1"/>
  <c r="L140" i="1"/>
  <c r="N150" i="1"/>
  <c r="L150" i="1"/>
  <c r="N130" i="1"/>
  <c r="L130" i="1"/>
  <c r="N160" i="1"/>
  <c r="L160" i="1"/>
  <c r="L132" i="1"/>
  <c r="N132" i="1"/>
  <c r="N154" i="1"/>
  <c r="L154" i="1"/>
  <c r="K122" i="1"/>
  <c r="M122" i="1"/>
  <c r="N122" i="1" s="1"/>
  <c r="K82" i="1"/>
  <c r="M82" i="1"/>
  <c r="N82" i="1" s="1"/>
  <c r="K78" i="1"/>
  <c r="M78" i="1"/>
  <c r="N78" i="1" s="1"/>
  <c r="M46" i="1"/>
  <c r="N46" i="1" s="1"/>
  <c r="M28" i="1"/>
  <c r="N28" i="1" s="1"/>
  <c r="M32" i="1"/>
  <c r="N32" i="1" s="1"/>
  <c r="M20" i="1"/>
  <c r="N20" i="1" s="1"/>
  <c r="M38" i="1"/>
  <c r="N38" i="1" s="1"/>
  <c r="M42" i="1"/>
  <c r="N42" i="1" s="1"/>
  <c r="M47" i="1"/>
  <c r="N47" i="1" s="1"/>
  <c r="M51" i="1"/>
  <c r="N51" i="1" s="1"/>
  <c r="M55" i="1"/>
  <c r="N55" i="1" s="1"/>
  <c r="M59" i="1"/>
  <c r="N59" i="1" s="1"/>
  <c r="M63" i="1"/>
  <c r="N63" i="1" s="1"/>
  <c r="M67" i="1"/>
  <c r="N67" i="1" s="1"/>
  <c r="M71" i="1"/>
  <c r="N71" i="1" s="1"/>
  <c r="M74" i="1"/>
  <c r="N74" i="1" s="1"/>
  <c r="M89" i="1"/>
  <c r="N89" i="1" s="1"/>
  <c r="M26" i="1"/>
  <c r="N26" i="1" s="1"/>
  <c r="M30" i="1"/>
  <c r="N30" i="1" s="1"/>
  <c r="M34" i="1"/>
  <c r="N34" i="1" s="1"/>
  <c r="M36" i="1"/>
  <c r="N36" i="1" s="1"/>
  <c r="M40" i="1"/>
  <c r="N40" i="1" s="1"/>
  <c r="M44" i="1"/>
  <c r="N44" i="1" s="1"/>
  <c r="M49" i="1"/>
  <c r="N49" i="1" s="1"/>
  <c r="M53" i="1"/>
  <c r="N53" i="1" s="1"/>
  <c r="M57" i="1"/>
  <c r="N57" i="1" s="1"/>
  <c r="M61" i="1"/>
  <c r="N61" i="1" s="1"/>
  <c r="M65" i="1"/>
  <c r="N65" i="1" s="1"/>
  <c r="M69" i="1"/>
  <c r="N69" i="1" s="1"/>
  <c r="M73" i="1"/>
  <c r="N73" i="1" s="1"/>
  <c r="M85" i="1"/>
  <c r="N85" i="1" s="1"/>
  <c r="M87" i="1"/>
  <c r="K87" i="1"/>
  <c r="N91" i="1"/>
  <c r="L91" i="1"/>
  <c r="M79" i="1"/>
  <c r="K79" i="1"/>
  <c r="M19" i="1"/>
  <c r="M27" i="1"/>
  <c r="K27" i="1"/>
  <c r="K31" i="1"/>
  <c r="M31" i="1"/>
  <c r="M35" i="1"/>
  <c r="K35" i="1"/>
  <c r="K37" i="1"/>
  <c r="M37" i="1"/>
  <c r="M41" i="1"/>
  <c r="K41" i="1"/>
  <c r="K45" i="1"/>
  <c r="M45" i="1"/>
  <c r="M50" i="1"/>
  <c r="K50" i="1"/>
  <c r="K54" i="1"/>
  <c r="M54" i="1"/>
  <c r="K58" i="1"/>
  <c r="M58" i="1"/>
  <c r="M62" i="1"/>
  <c r="K62" i="1"/>
  <c r="M66" i="1"/>
  <c r="K66" i="1"/>
  <c r="M70" i="1"/>
  <c r="K70" i="1"/>
  <c r="M84" i="1"/>
  <c r="K84" i="1"/>
  <c r="M86" i="1"/>
  <c r="K86" i="1"/>
  <c r="N80" i="1"/>
  <c r="L80" i="1"/>
  <c r="M83" i="1"/>
  <c r="K83" i="1"/>
  <c r="N76" i="1"/>
  <c r="L76" i="1"/>
  <c r="M81" i="1"/>
  <c r="K81" i="1"/>
  <c r="M77" i="1"/>
  <c r="K77" i="1"/>
  <c r="M25" i="1"/>
  <c r="K25" i="1"/>
  <c r="M29" i="1"/>
  <c r="K29" i="1"/>
  <c r="M33" i="1"/>
  <c r="K33" i="1"/>
  <c r="M21" i="1"/>
  <c r="K21" i="1"/>
  <c r="M39" i="1"/>
  <c r="K39" i="1"/>
  <c r="M43" i="1"/>
  <c r="K43" i="1"/>
  <c r="M48" i="1"/>
  <c r="K48" i="1"/>
  <c r="M52" i="1"/>
  <c r="K52" i="1"/>
  <c r="M56" i="1"/>
  <c r="K56" i="1"/>
  <c r="M60" i="1"/>
  <c r="K60" i="1"/>
  <c r="M64" i="1"/>
  <c r="K64" i="1"/>
  <c r="M68" i="1"/>
  <c r="K68" i="1"/>
  <c r="M72" i="1"/>
  <c r="K72" i="1"/>
  <c r="M75" i="1"/>
  <c r="K75" i="1"/>
  <c r="M90" i="1"/>
  <c r="K90" i="1"/>
  <c r="N88" i="1"/>
  <c r="L88" i="1"/>
  <c r="K76" i="1"/>
  <c r="K80" i="1"/>
  <c r="K88" i="1"/>
  <c r="K91" i="1"/>
  <c r="M111" i="1"/>
  <c r="K111" i="1"/>
  <c r="N123" i="1"/>
  <c r="L123" i="1"/>
  <c r="M93" i="1"/>
  <c r="K93" i="1"/>
  <c r="M112" i="1"/>
  <c r="K112" i="1"/>
  <c r="K104" i="1"/>
  <c r="M104" i="1"/>
  <c r="M105" i="1"/>
  <c r="K105" i="1"/>
  <c r="M95" i="1"/>
  <c r="K95" i="1"/>
  <c r="M108" i="1"/>
  <c r="K108" i="1"/>
  <c r="M118" i="1"/>
  <c r="K118" i="1"/>
  <c r="M100" i="1"/>
  <c r="K100" i="1"/>
  <c r="M109" i="1"/>
  <c r="K109" i="1"/>
  <c r="M119" i="1"/>
  <c r="K119" i="1"/>
  <c r="M106" i="1"/>
  <c r="K106" i="1"/>
  <c r="M101" i="1"/>
  <c r="K101" i="1"/>
  <c r="M115" i="1"/>
  <c r="K115" i="1"/>
  <c r="N120" i="1"/>
  <c r="L120" i="1"/>
  <c r="M92" i="1"/>
  <c r="K92" i="1"/>
  <c r="M124" i="1"/>
  <c r="K124" i="1"/>
  <c r="M103" i="1"/>
  <c r="K103" i="1"/>
  <c r="N125" i="1"/>
  <c r="L125" i="1"/>
  <c r="N113" i="1"/>
  <c r="L113" i="1"/>
  <c r="M107" i="1"/>
  <c r="K107" i="1"/>
  <c r="M97" i="1"/>
  <c r="K97" i="1"/>
  <c r="M24" i="1"/>
  <c r="K24" i="1"/>
  <c r="M98" i="1"/>
  <c r="K98" i="1"/>
  <c r="M116" i="1"/>
  <c r="K116" i="1"/>
  <c r="M94" i="1"/>
  <c r="M96" i="1"/>
  <c r="M99" i="1"/>
  <c r="M110" i="1"/>
  <c r="K113" i="1"/>
  <c r="M114" i="1"/>
  <c r="K123" i="1"/>
  <c r="M117" i="1"/>
  <c r="K120" i="1"/>
  <c r="M121" i="1"/>
  <c r="K125" i="1"/>
  <c r="M126" i="1"/>
  <c r="M102" i="1"/>
  <c r="L53" i="1" l="1"/>
  <c r="L65" i="1"/>
  <c r="L71" i="1"/>
  <c r="L61" i="1"/>
  <c r="L57" i="1"/>
  <c r="L30" i="1"/>
  <c r="L26" i="1"/>
  <c r="L46" i="1"/>
  <c r="L28" i="1"/>
  <c r="L34" i="1"/>
  <c r="L55" i="1"/>
  <c r="L78" i="1"/>
  <c r="L51" i="1"/>
  <c r="L38" i="1"/>
  <c r="L74" i="1"/>
  <c r="L67" i="1"/>
  <c r="L85" i="1"/>
  <c r="L44" i="1"/>
  <c r="L49" i="1"/>
  <c r="L59" i="1"/>
  <c r="L122" i="1"/>
  <c r="L73" i="1"/>
  <c r="L40" i="1"/>
  <c r="L20" i="1"/>
  <c r="L69" i="1"/>
  <c r="L36" i="1"/>
  <c r="L42" i="1"/>
  <c r="L82" i="1"/>
  <c r="L63" i="1"/>
  <c r="L32" i="1"/>
  <c r="L89" i="1"/>
  <c r="L47" i="1"/>
  <c r="N33" i="1"/>
  <c r="L33" i="1"/>
  <c r="N75" i="1"/>
  <c r="L75" i="1"/>
  <c r="N60" i="1"/>
  <c r="L60" i="1"/>
  <c r="N43" i="1"/>
  <c r="L43" i="1"/>
  <c r="N29" i="1"/>
  <c r="L29" i="1"/>
  <c r="L41" i="1"/>
  <c r="N41" i="1"/>
  <c r="L27" i="1"/>
  <c r="N27" i="1"/>
  <c r="L87" i="1"/>
  <c r="N87" i="1"/>
  <c r="L54" i="1"/>
  <c r="N54" i="1"/>
  <c r="L37" i="1"/>
  <c r="N37" i="1"/>
  <c r="N56" i="1"/>
  <c r="L56" i="1"/>
  <c r="N83" i="1"/>
  <c r="L83" i="1"/>
  <c r="L70" i="1"/>
  <c r="N70" i="1"/>
  <c r="N19" i="1"/>
  <c r="L19" i="1"/>
  <c r="N72" i="1"/>
  <c r="L72" i="1"/>
  <c r="N25" i="1"/>
  <c r="L25" i="1"/>
  <c r="N77" i="1"/>
  <c r="L77" i="1"/>
  <c r="N39" i="1"/>
  <c r="L39" i="1"/>
  <c r="N68" i="1"/>
  <c r="L68" i="1"/>
  <c r="N52" i="1"/>
  <c r="L52" i="1"/>
  <c r="N21" i="1"/>
  <c r="L21" i="1"/>
  <c r="L66" i="1"/>
  <c r="N66" i="1"/>
  <c r="L50" i="1"/>
  <c r="N50" i="1"/>
  <c r="L35" i="1"/>
  <c r="N35" i="1"/>
  <c r="L79" i="1"/>
  <c r="N79" i="1"/>
  <c r="L45" i="1"/>
  <c r="N45" i="1"/>
  <c r="L31" i="1"/>
  <c r="N31" i="1"/>
  <c r="L90" i="1"/>
  <c r="N90" i="1"/>
  <c r="N48" i="1"/>
  <c r="L48" i="1"/>
  <c r="N81" i="1"/>
  <c r="L81" i="1"/>
  <c r="L62" i="1"/>
  <c r="N62" i="1"/>
  <c r="N64" i="1"/>
  <c r="L64" i="1"/>
  <c r="L86" i="1"/>
  <c r="N86" i="1"/>
  <c r="L58" i="1"/>
  <c r="N58" i="1"/>
  <c r="L84" i="1"/>
  <c r="N84" i="1"/>
  <c r="N124" i="1"/>
  <c r="L124" i="1"/>
  <c r="N110" i="1"/>
  <c r="L110" i="1"/>
  <c r="N106" i="1"/>
  <c r="L106" i="1"/>
  <c r="L111" i="1"/>
  <c r="N111" i="1"/>
  <c r="L94" i="1"/>
  <c r="N94" i="1"/>
  <c r="L97" i="1"/>
  <c r="N97" i="1"/>
  <c r="N119" i="1"/>
  <c r="L119" i="1"/>
  <c r="N108" i="1"/>
  <c r="L108" i="1"/>
  <c r="N112" i="1"/>
  <c r="L112" i="1"/>
  <c r="N98" i="1"/>
  <c r="L98" i="1"/>
  <c r="N101" i="1"/>
  <c r="L101" i="1"/>
  <c r="N104" i="1"/>
  <c r="L104" i="1"/>
  <c r="L24" i="1"/>
  <c r="N24" i="1"/>
  <c r="L118" i="1"/>
  <c r="N118" i="1"/>
  <c r="L121" i="1"/>
  <c r="N121" i="1"/>
  <c r="N96" i="1"/>
  <c r="L96" i="1"/>
  <c r="L117" i="1"/>
  <c r="N117" i="1"/>
  <c r="N102" i="1"/>
  <c r="L102" i="1"/>
  <c r="L107" i="1"/>
  <c r="N107" i="1"/>
  <c r="N100" i="1"/>
  <c r="L100" i="1"/>
  <c r="L126" i="1"/>
  <c r="N126" i="1"/>
  <c r="N99" i="1"/>
  <c r="L99" i="1"/>
  <c r="L92" i="1"/>
  <c r="N92" i="1"/>
  <c r="N116" i="1"/>
  <c r="L116" i="1"/>
  <c r="L103" i="1"/>
  <c r="N103" i="1"/>
  <c r="L115" i="1"/>
  <c r="N115" i="1"/>
  <c r="N109" i="1"/>
  <c r="L109" i="1"/>
  <c r="L95" i="1"/>
  <c r="N95" i="1"/>
  <c r="N93" i="1"/>
  <c r="L93" i="1"/>
  <c r="N114" i="1"/>
  <c r="L114" i="1"/>
  <c r="N105" i="1"/>
  <c r="L105" i="1"/>
  <c r="J62" i="2" l="1"/>
  <c r="L62" i="2"/>
  <c r="O62" i="2"/>
  <c r="Q62" i="2"/>
  <c r="R62" i="2"/>
  <c r="S62" i="2"/>
  <c r="R61" i="2"/>
  <c r="O61" i="2"/>
  <c r="N61" i="2"/>
  <c r="M61" i="2"/>
  <c r="L61" i="2"/>
  <c r="K61" i="2"/>
  <c r="R60" i="2"/>
  <c r="O60" i="2"/>
  <c r="N60" i="2"/>
  <c r="M60" i="2"/>
  <c r="L60" i="2"/>
  <c r="K60" i="2"/>
  <c r="R59" i="2"/>
  <c r="O59" i="2"/>
  <c r="N59" i="2"/>
  <c r="M59" i="2"/>
  <c r="L59" i="2"/>
  <c r="K59" i="2"/>
  <c r="R58" i="2"/>
  <c r="O58" i="2"/>
  <c r="N58" i="2"/>
  <c r="M58" i="2"/>
  <c r="L58" i="2"/>
  <c r="K58" i="2"/>
  <c r="R57" i="2"/>
  <c r="O57" i="2"/>
  <c r="N57" i="2"/>
  <c r="M57" i="2"/>
  <c r="L57" i="2"/>
  <c r="K57" i="2"/>
  <c r="R56" i="2"/>
  <c r="O56" i="2"/>
  <c r="N56" i="2"/>
  <c r="M56" i="2"/>
  <c r="L56" i="2"/>
  <c r="K56" i="2"/>
  <c r="R55" i="2"/>
  <c r="O55" i="2"/>
  <c r="N55" i="2"/>
  <c r="M55" i="2"/>
  <c r="L55" i="2"/>
  <c r="K55" i="2"/>
  <c r="R54" i="2"/>
  <c r="O54" i="2"/>
  <c r="N54" i="2"/>
  <c r="M54" i="2"/>
  <c r="K54" i="2"/>
  <c r="R53" i="2"/>
  <c r="O53" i="2"/>
  <c r="N53" i="2"/>
  <c r="M53" i="2"/>
  <c r="L53" i="2"/>
  <c r="K53" i="2"/>
  <c r="R52" i="2"/>
  <c r="O52" i="2"/>
  <c r="N52" i="2"/>
  <c r="M52" i="2"/>
  <c r="L52" i="2"/>
  <c r="K52" i="2"/>
  <c r="R51" i="2"/>
  <c r="O51" i="2"/>
  <c r="N51" i="2"/>
  <c r="M51" i="2"/>
  <c r="L51" i="2"/>
  <c r="K51" i="2"/>
  <c r="R50" i="2"/>
  <c r="O50" i="2"/>
  <c r="N50" i="2"/>
  <c r="M50" i="2"/>
  <c r="L50" i="2"/>
  <c r="K50" i="2"/>
  <c r="R49" i="2"/>
  <c r="O49" i="2"/>
  <c r="N49" i="2"/>
  <c r="M49" i="2"/>
  <c r="L49" i="2"/>
  <c r="K49" i="2"/>
  <c r="R48" i="2"/>
  <c r="O48" i="2"/>
  <c r="N48" i="2"/>
  <c r="M48" i="2"/>
  <c r="L48" i="2"/>
  <c r="K48" i="2"/>
  <c r="R47" i="2"/>
  <c r="O47" i="2"/>
  <c r="N47" i="2"/>
  <c r="M47" i="2"/>
  <c r="L47" i="2"/>
  <c r="K47" i="2"/>
  <c r="R46" i="2"/>
  <c r="O46" i="2"/>
  <c r="N46" i="2"/>
  <c r="M46" i="2"/>
  <c r="L46" i="2"/>
  <c r="K46" i="2"/>
  <c r="R45" i="2"/>
  <c r="O45" i="2"/>
  <c r="N45" i="2"/>
  <c r="M45" i="2"/>
  <c r="L45" i="2"/>
  <c r="K45" i="2"/>
  <c r="R44" i="2"/>
  <c r="O44" i="2"/>
  <c r="N44" i="2"/>
  <c r="M44" i="2"/>
  <c r="L44" i="2"/>
  <c r="K44" i="2"/>
  <c r="R43" i="2"/>
  <c r="O43" i="2"/>
  <c r="N43" i="2"/>
  <c r="M43" i="2"/>
  <c r="L43" i="2"/>
  <c r="K43" i="2"/>
  <c r="R42" i="2"/>
  <c r="O42" i="2"/>
  <c r="N42" i="2"/>
  <c r="M42" i="2"/>
  <c r="L42" i="2"/>
  <c r="K42" i="2"/>
  <c r="R41" i="2"/>
  <c r="O41" i="2"/>
  <c r="N41" i="2"/>
  <c r="M41" i="2"/>
  <c r="L41" i="2"/>
  <c r="K41" i="2"/>
  <c r="R40" i="2"/>
  <c r="O40" i="2"/>
  <c r="N40" i="2"/>
  <c r="M40" i="2"/>
  <c r="L40" i="2"/>
  <c r="K40" i="2"/>
  <c r="R39" i="2"/>
  <c r="O39" i="2"/>
  <c r="N39" i="2"/>
  <c r="M39" i="2"/>
  <c r="L39" i="2"/>
  <c r="K39" i="2"/>
  <c r="R38" i="2"/>
  <c r="O38" i="2"/>
  <c r="N38" i="2"/>
  <c r="M38" i="2"/>
  <c r="L38" i="2"/>
  <c r="K38" i="2"/>
  <c r="R37" i="2"/>
  <c r="O37" i="2"/>
  <c r="N37" i="2"/>
  <c r="M37" i="2"/>
  <c r="L37" i="2"/>
  <c r="K37" i="2"/>
  <c r="R36" i="2"/>
  <c r="O36" i="2"/>
  <c r="N36" i="2"/>
  <c r="M36" i="2"/>
  <c r="L36" i="2"/>
  <c r="K36" i="2"/>
  <c r="R35" i="2"/>
  <c r="O35" i="2"/>
  <c r="N35" i="2"/>
  <c r="M35" i="2"/>
  <c r="L35" i="2"/>
  <c r="K35" i="2"/>
  <c r="R34" i="2"/>
  <c r="O34" i="2"/>
  <c r="N34" i="2"/>
  <c r="M34" i="2"/>
  <c r="L34" i="2"/>
  <c r="K34" i="2"/>
  <c r="R33" i="2"/>
  <c r="O33" i="2"/>
  <c r="N33" i="2"/>
  <c r="M33" i="2"/>
  <c r="L33" i="2"/>
  <c r="K33" i="2"/>
  <c r="R32" i="2"/>
  <c r="O32" i="2"/>
  <c r="N32" i="2"/>
  <c r="M32" i="2"/>
  <c r="L32" i="2"/>
  <c r="K32" i="2"/>
  <c r="R31" i="2"/>
  <c r="O31" i="2"/>
  <c r="N31" i="2"/>
  <c r="M31" i="2"/>
  <c r="L31" i="2"/>
  <c r="K31" i="2"/>
  <c r="R30" i="2"/>
  <c r="O30" i="2"/>
  <c r="N30" i="2"/>
  <c r="M30" i="2"/>
  <c r="L30" i="2"/>
  <c r="K30" i="2"/>
  <c r="R29" i="2"/>
  <c r="O29" i="2"/>
  <c r="N29" i="2"/>
  <c r="M29" i="2"/>
  <c r="L29" i="2"/>
  <c r="K29" i="2"/>
  <c r="R28" i="2"/>
  <c r="O28" i="2"/>
  <c r="N28" i="2"/>
  <c r="M28" i="2"/>
  <c r="L28" i="2"/>
  <c r="K28" i="2"/>
  <c r="R27" i="2"/>
  <c r="O27" i="2"/>
  <c r="N27" i="2"/>
  <c r="M27" i="2"/>
  <c r="L27" i="2"/>
  <c r="K27" i="2"/>
  <c r="R26" i="2"/>
  <c r="O26" i="2"/>
  <c r="N26" i="2"/>
  <c r="M26" i="2"/>
  <c r="L26" i="2"/>
  <c r="K26" i="2"/>
  <c r="R25" i="2"/>
  <c r="O25" i="2"/>
  <c r="N25" i="2"/>
  <c r="M25" i="2"/>
  <c r="L25" i="2"/>
  <c r="K25" i="2"/>
  <c r="R24" i="2"/>
  <c r="O24" i="2"/>
  <c r="N24" i="2"/>
  <c r="M24" i="2"/>
  <c r="L24" i="2"/>
  <c r="K24" i="2"/>
  <c r="R23" i="2"/>
  <c r="O23" i="2"/>
  <c r="N23" i="2"/>
  <c r="M23" i="2"/>
  <c r="L23" i="2"/>
  <c r="K23" i="2"/>
  <c r="R22" i="2"/>
  <c r="O22" i="2"/>
  <c r="N22" i="2"/>
  <c r="M22" i="2"/>
  <c r="L22" i="2"/>
  <c r="K22" i="2"/>
  <c r="R21" i="2"/>
  <c r="O21" i="2"/>
  <c r="N21" i="2"/>
  <c r="M21" i="2"/>
  <c r="L21" i="2"/>
  <c r="K21" i="2"/>
  <c r="R20" i="2"/>
  <c r="O20" i="2"/>
  <c r="N20" i="2"/>
  <c r="M20" i="2"/>
  <c r="L20" i="2"/>
  <c r="K20" i="2"/>
  <c r="R19" i="2"/>
  <c r="O19" i="2"/>
  <c r="N19" i="2"/>
  <c r="M19" i="2"/>
  <c r="L19" i="2"/>
  <c r="K19" i="2"/>
  <c r="R18" i="2"/>
  <c r="O18" i="2"/>
  <c r="N18" i="2"/>
  <c r="M18" i="2"/>
  <c r="L18" i="2"/>
  <c r="K18" i="2"/>
  <c r="Y3" i="4" l="1"/>
  <c r="Y4" i="4"/>
  <c r="Y5" i="4"/>
  <c r="Y6" i="4"/>
  <c r="Y7" i="4"/>
  <c r="Y8" i="4"/>
  <c r="Y9" i="4"/>
  <c r="Y10" i="4"/>
  <c r="Y11" i="4"/>
  <c r="Y12" i="4"/>
  <c r="Y13" i="4"/>
  <c r="Y14" i="4"/>
  <c r="Y15" i="4"/>
  <c r="Y16" i="4"/>
  <c r="Y17" i="4"/>
  <c r="Y18" i="4"/>
  <c r="Y19" i="4"/>
  <c r="Y20" i="4"/>
  <c r="Y21" i="4"/>
  <c r="Y22" i="4"/>
  <c r="Y23" i="4"/>
  <c r="Y24" i="4"/>
  <c r="Y25" i="4"/>
  <c r="Y26" i="4"/>
  <c r="Y27" i="4"/>
  <c r="Y28" i="4"/>
  <c r="Y29" i="4"/>
  <c r="Y30" i="4"/>
  <c r="Y31" i="4"/>
  <c r="Y2" i="4"/>
  <c r="Q29" i="4"/>
  <c r="S29" i="4" s="1"/>
  <c r="Q20" i="4"/>
  <c r="S20" i="4" s="1"/>
  <c r="J20" i="4" s="1"/>
  <c r="Q31" i="4"/>
  <c r="S31" i="4" s="1"/>
  <c r="J31" i="4" s="1"/>
  <c r="Q30" i="4"/>
  <c r="S30" i="4" s="1"/>
  <c r="J30" i="4" s="1"/>
  <c r="Q28" i="4"/>
  <c r="S28" i="4" s="1"/>
  <c r="J28" i="4" s="1"/>
  <c r="Q27" i="4"/>
  <c r="S27" i="4" s="1"/>
  <c r="J27" i="4" s="1"/>
  <c r="Q26" i="4"/>
  <c r="S26" i="4" s="1"/>
  <c r="J26" i="4" s="1"/>
  <c r="Q25" i="4"/>
  <c r="S25" i="4" s="1"/>
  <c r="J25" i="4" s="1"/>
  <c r="Q24" i="4"/>
  <c r="S24" i="4" s="1"/>
  <c r="J24" i="4" s="1"/>
  <c r="Q23" i="4"/>
  <c r="S23" i="4" s="1"/>
  <c r="J23" i="4" s="1"/>
  <c r="Q22" i="4"/>
  <c r="S22" i="4" s="1"/>
  <c r="J22" i="4" s="1"/>
  <c r="Q21" i="4"/>
  <c r="S21" i="4" s="1"/>
  <c r="J21" i="4" s="1"/>
  <c r="Q19" i="4"/>
  <c r="S19" i="4" s="1"/>
  <c r="J19" i="4" s="1"/>
  <c r="Q18" i="4"/>
  <c r="S18" i="4" s="1"/>
  <c r="J18" i="4" s="1"/>
  <c r="Q17" i="4"/>
  <c r="S17" i="4" s="1"/>
  <c r="J17" i="4" s="1"/>
  <c r="Q16" i="4"/>
  <c r="S16" i="4" s="1"/>
  <c r="J16" i="4" s="1"/>
  <c r="Q15" i="4"/>
  <c r="S15" i="4" s="1"/>
  <c r="J15" i="4" s="1"/>
  <c r="Q14" i="4"/>
  <c r="S14" i="4" s="1"/>
  <c r="J14" i="4" s="1"/>
  <c r="Q13" i="4"/>
  <c r="S13" i="4" s="1"/>
  <c r="J13" i="4" s="1"/>
  <c r="Q12" i="4"/>
  <c r="S12" i="4" s="1"/>
  <c r="J12" i="4" s="1"/>
  <c r="Q11" i="4"/>
  <c r="S11" i="4" s="1"/>
  <c r="J11" i="4" s="1"/>
  <c r="Q10" i="4"/>
  <c r="S10" i="4" s="1"/>
  <c r="J10" i="4" s="1"/>
  <c r="Q9" i="4"/>
  <c r="S9" i="4" s="1"/>
  <c r="J9" i="4" s="1"/>
  <c r="Q8" i="4"/>
  <c r="S8" i="4" s="1"/>
  <c r="J8" i="4" s="1"/>
  <c r="Q7" i="4"/>
  <c r="S7" i="4" s="1"/>
  <c r="J7" i="4" s="1"/>
  <c r="Q6" i="4"/>
  <c r="S6" i="4" s="1"/>
  <c r="J6" i="4" s="1"/>
  <c r="Q5" i="4"/>
  <c r="S5" i="4" s="1"/>
  <c r="J5" i="4" s="1"/>
  <c r="Q4" i="4"/>
  <c r="S4" i="4" s="1"/>
  <c r="J4" i="4" s="1"/>
  <c r="Q3" i="4"/>
  <c r="S3" i="4" s="1"/>
  <c r="J3" i="4" s="1"/>
  <c r="Q2" i="4"/>
  <c r="S2" i="4" s="1"/>
  <c r="J2" i="4" s="1"/>
  <c r="J29" i="4" l="1"/>
  <c r="K29" i="4" s="1"/>
  <c r="K13" i="4"/>
  <c r="M13" i="4"/>
  <c r="L13" i="4" s="1"/>
  <c r="M17" i="4"/>
  <c r="K17" i="4"/>
  <c r="M30" i="4"/>
  <c r="K30" i="4"/>
  <c r="K18" i="4"/>
  <c r="M18" i="4"/>
  <c r="M31" i="4"/>
  <c r="K31" i="4"/>
  <c r="M8" i="4"/>
  <c r="K8" i="4"/>
  <c r="K19" i="4"/>
  <c r="M19" i="4"/>
  <c r="M25" i="4"/>
  <c r="K25" i="4"/>
  <c r="K7" i="4"/>
  <c r="M7" i="4"/>
  <c r="M24" i="4"/>
  <c r="K24" i="4"/>
  <c r="M2" i="4"/>
  <c r="K2" i="4"/>
  <c r="K3" i="4"/>
  <c r="M3" i="4"/>
  <c r="M9" i="4"/>
  <c r="K9" i="4"/>
  <c r="K26" i="4"/>
  <c r="M26" i="4"/>
  <c r="M14" i="4"/>
  <c r="K14" i="4"/>
  <c r="K27" i="4"/>
  <c r="M27" i="4"/>
  <c r="K11" i="4"/>
  <c r="M11" i="4"/>
  <c r="K5" i="4"/>
  <c r="M5" i="4"/>
  <c r="M22" i="4"/>
  <c r="K22" i="4"/>
  <c r="M28" i="4"/>
  <c r="K28" i="4"/>
  <c r="M10" i="4"/>
  <c r="K10" i="4"/>
  <c r="M20" i="4"/>
  <c r="K20" i="4"/>
  <c r="K4" i="4"/>
  <c r="M4" i="4"/>
  <c r="K15" i="4"/>
  <c r="M15" i="4"/>
  <c r="K21" i="4"/>
  <c r="M21" i="4"/>
  <c r="M6" i="4"/>
  <c r="K6" i="4"/>
  <c r="M12" i="4"/>
  <c r="K12" i="4"/>
  <c r="M16" i="4"/>
  <c r="K16" i="4"/>
  <c r="M23" i="4"/>
  <c r="K23" i="4"/>
  <c r="M29" i="4" l="1"/>
  <c r="N29" i="4" s="1"/>
  <c r="N13" i="4"/>
  <c r="L5" i="4"/>
  <c r="N5" i="4"/>
  <c r="N20" i="4"/>
  <c r="L20" i="4"/>
  <c r="N8" i="4"/>
  <c r="L8" i="4"/>
  <c r="N21" i="4"/>
  <c r="L21" i="4"/>
  <c r="L11" i="4"/>
  <c r="N11" i="4"/>
  <c r="N7" i="4"/>
  <c r="L7" i="4"/>
  <c r="N26" i="4"/>
  <c r="L26" i="4"/>
  <c r="N6" i="4"/>
  <c r="L6" i="4"/>
  <c r="L24" i="4"/>
  <c r="N24" i="4"/>
  <c r="N17" i="4"/>
  <c r="L17" i="4"/>
  <c r="N23" i="4"/>
  <c r="L23" i="4"/>
  <c r="N10" i="4"/>
  <c r="L10" i="4"/>
  <c r="N9" i="4"/>
  <c r="L9" i="4"/>
  <c r="N31" i="4"/>
  <c r="L31" i="4"/>
  <c r="L27" i="4"/>
  <c r="N27" i="4"/>
  <c r="N3" i="4"/>
  <c r="L3" i="4"/>
  <c r="N18" i="4"/>
  <c r="L18" i="4"/>
  <c r="N16" i="4"/>
  <c r="L16" i="4"/>
  <c r="L28" i="4"/>
  <c r="N28" i="4"/>
  <c r="N25" i="4"/>
  <c r="L25" i="4"/>
  <c r="L4" i="4"/>
  <c r="N4" i="4"/>
  <c r="L19" i="4"/>
  <c r="N19" i="4"/>
  <c r="N15" i="4"/>
  <c r="L15" i="4"/>
  <c r="L12" i="4"/>
  <c r="N12" i="4"/>
  <c r="L22" i="4"/>
  <c r="N22" i="4"/>
  <c r="L14" i="4"/>
  <c r="N14" i="4"/>
  <c r="N2" i="4"/>
  <c r="L2" i="4"/>
  <c r="L30" i="4"/>
  <c r="N30" i="4"/>
  <c r="Q23" i="1"/>
  <c r="J23" i="1" s="1"/>
  <c r="Q22" i="1"/>
  <c r="J22" i="1" l="1"/>
  <c r="Q162" i="1"/>
  <c r="M23" i="1"/>
  <c r="N23" i="1" s="1"/>
  <c r="K23" i="1"/>
  <c r="L29" i="4"/>
  <c r="P6" i="2" l="1"/>
  <c r="G6" i="2" s="1"/>
  <c r="M3" i="2"/>
  <c r="D1" i="2"/>
  <c r="T1" i="2" s="1"/>
  <c r="L23" i="1" l="1"/>
  <c r="K22" i="1" l="1"/>
  <c r="K162" i="1" s="1"/>
  <c r="M22" i="1" l="1"/>
  <c r="N22" i="1" s="1"/>
  <c r="N162" i="1" s="1"/>
  <c r="L22" i="1" l="1"/>
  <c r="O164" i="1" l="1"/>
  <c r="F164" i="1"/>
  <c r="F166" i="1"/>
  <c r="F165" i="1" l="1"/>
  <c r="F8" i="3" s="1"/>
  <c r="A3" i="3"/>
  <c r="B3" i="3"/>
  <c r="C3" i="3"/>
  <c r="D3" i="3"/>
  <c r="E3" i="3"/>
  <c r="F3" i="3"/>
  <c r="G3" i="3"/>
  <c r="H3" i="3"/>
  <c r="I3" i="3"/>
  <c r="J3" i="3"/>
  <c r="K3" i="3"/>
  <c r="L3" i="3"/>
  <c r="M3" i="3"/>
  <c r="N3" i="3"/>
  <c r="O3" i="3"/>
  <c r="P3" i="3"/>
  <c r="Q3" i="3"/>
  <c r="R3" i="3"/>
  <c r="S3" i="3"/>
  <c r="T3" i="3"/>
  <c r="U3" i="3"/>
  <c r="A4" i="3"/>
  <c r="B4" i="3"/>
  <c r="C4" i="3"/>
  <c r="D4" i="3"/>
  <c r="E4" i="3"/>
  <c r="F4" i="3"/>
  <c r="G4" i="3"/>
  <c r="H4" i="3"/>
  <c r="I4" i="3"/>
  <c r="J4" i="3"/>
  <c r="K4" i="3"/>
  <c r="L4" i="3"/>
  <c r="M4" i="3"/>
  <c r="N4" i="3"/>
  <c r="W4" i="3" s="1"/>
  <c r="O4" i="3"/>
  <c r="P4" i="3"/>
  <c r="Q4" i="3"/>
  <c r="R4" i="3"/>
  <c r="S4" i="3"/>
  <c r="T4" i="3"/>
  <c r="U4" i="3"/>
  <c r="A5" i="3"/>
  <c r="B5" i="3"/>
  <c r="C5" i="3"/>
  <c r="D5" i="3"/>
  <c r="E5" i="3"/>
  <c r="F5" i="3"/>
  <c r="G5" i="3"/>
  <c r="H5" i="3"/>
  <c r="I5" i="3"/>
  <c r="J5" i="3"/>
  <c r="K5" i="3"/>
  <c r="L5" i="3"/>
  <c r="M5" i="3"/>
  <c r="N5" i="3"/>
  <c r="W5" i="3" s="1"/>
  <c r="O5" i="3"/>
  <c r="P5" i="3"/>
  <c r="Q5" i="3"/>
  <c r="R5" i="3"/>
  <c r="S5" i="3"/>
  <c r="T5" i="3"/>
  <c r="U5" i="3"/>
  <c r="A6" i="3"/>
  <c r="B6" i="3"/>
  <c r="C6" i="3"/>
  <c r="D6" i="3"/>
  <c r="E6" i="3"/>
  <c r="F6" i="3"/>
  <c r="G6" i="3"/>
  <c r="H6" i="3"/>
  <c r="I6" i="3"/>
  <c r="J6" i="3"/>
  <c r="L6" i="3"/>
  <c r="N6" i="3"/>
  <c r="O6" i="3"/>
  <c r="Q6" i="3"/>
  <c r="A7" i="3"/>
  <c r="B7" i="3"/>
  <c r="C7" i="3"/>
  <c r="D7" i="3"/>
  <c r="E7" i="3"/>
  <c r="F7" i="3"/>
  <c r="G7" i="3"/>
  <c r="H7" i="3"/>
  <c r="I7" i="3"/>
  <c r="J7" i="3"/>
  <c r="K7" i="3"/>
  <c r="L7" i="3"/>
  <c r="N7" i="3"/>
  <c r="O7" i="3"/>
  <c r="P7" i="3"/>
  <c r="Q7" i="3"/>
  <c r="S7" i="3"/>
  <c r="T7" i="3"/>
  <c r="U7" i="3"/>
  <c r="A8" i="3"/>
  <c r="B8" i="3"/>
  <c r="C8" i="3"/>
  <c r="D8" i="3"/>
  <c r="E8" i="3"/>
  <c r="G8" i="3"/>
  <c r="H8" i="3"/>
  <c r="I8" i="3"/>
  <c r="J8" i="3"/>
  <c r="K8" i="3"/>
  <c r="L8" i="3"/>
  <c r="M8" i="3"/>
  <c r="N8" i="3"/>
  <c r="W8" i="3" s="1"/>
  <c r="O8" i="3"/>
  <c r="P8" i="3"/>
  <c r="Q8" i="3"/>
  <c r="R8" i="3"/>
  <c r="S8" i="3"/>
  <c r="T8" i="3"/>
  <c r="U8" i="3"/>
  <c r="A9" i="3"/>
  <c r="B9" i="3"/>
  <c r="C9" i="3"/>
  <c r="D9" i="3"/>
  <c r="E9" i="3"/>
  <c r="F9" i="3"/>
  <c r="G9" i="3"/>
  <c r="H9" i="3"/>
  <c r="I9" i="3"/>
  <c r="J9" i="3"/>
  <c r="K9" i="3"/>
  <c r="L9" i="3"/>
  <c r="M9" i="3"/>
  <c r="N9" i="3"/>
  <c r="W9" i="3" s="1"/>
  <c r="O9" i="3"/>
  <c r="P9" i="3"/>
  <c r="Q9" i="3"/>
  <c r="R9" i="3"/>
  <c r="S9" i="3"/>
  <c r="T9" i="3"/>
  <c r="U9" i="3"/>
  <c r="A10" i="3"/>
  <c r="B10" i="3"/>
  <c r="C10" i="3"/>
  <c r="D10" i="3"/>
  <c r="E10" i="3"/>
  <c r="F10" i="3"/>
  <c r="G10" i="3"/>
  <c r="H10" i="3"/>
  <c r="I10" i="3"/>
  <c r="J10" i="3"/>
  <c r="K10" i="3"/>
  <c r="L10" i="3"/>
  <c r="M10" i="3"/>
  <c r="N10" i="3"/>
  <c r="W10" i="3" s="1"/>
  <c r="O10" i="3"/>
  <c r="P10" i="3"/>
  <c r="Q10" i="3"/>
  <c r="R10" i="3"/>
  <c r="S10" i="3"/>
  <c r="T10" i="3"/>
  <c r="U10" i="3"/>
  <c r="A11" i="3"/>
  <c r="B11" i="3"/>
  <c r="C11" i="3"/>
  <c r="D11" i="3"/>
  <c r="E11" i="3"/>
  <c r="F11" i="3"/>
  <c r="G11" i="3"/>
  <c r="H11" i="3"/>
  <c r="I11" i="3"/>
  <c r="J11" i="3"/>
  <c r="K11" i="3"/>
  <c r="L11" i="3"/>
  <c r="M11" i="3"/>
  <c r="N11" i="3"/>
  <c r="O11" i="3"/>
  <c r="P11" i="3"/>
  <c r="Q11" i="3"/>
  <c r="R11" i="3"/>
  <c r="S11" i="3"/>
  <c r="T11" i="3"/>
  <c r="U11" i="3"/>
  <c r="A12" i="3"/>
  <c r="B12" i="3"/>
  <c r="C12" i="3"/>
  <c r="D12" i="3"/>
  <c r="E12" i="3"/>
  <c r="F12" i="3"/>
  <c r="G12" i="3"/>
  <c r="H12" i="3"/>
  <c r="I12" i="3"/>
  <c r="J12" i="3"/>
  <c r="K12" i="3"/>
  <c r="L12" i="3"/>
  <c r="M12" i="3"/>
  <c r="N12" i="3"/>
  <c r="W12" i="3" s="1"/>
  <c r="O12" i="3"/>
  <c r="P12" i="3"/>
  <c r="Q12" i="3"/>
  <c r="R12" i="3"/>
  <c r="S12" i="3"/>
  <c r="T12" i="3"/>
  <c r="U12" i="3"/>
  <c r="A13" i="3"/>
  <c r="B13" i="3"/>
  <c r="C13" i="3"/>
  <c r="D13" i="3"/>
  <c r="E13" i="3"/>
  <c r="F13" i="3"/>
  <c r="G13" i="3"/>
  <c r="H13" i="3"/>
  <c r="I13" i="3"/>
  <c r="J13" i="3"/>
  <c r="K13" i="3"/>
  <c r="L13" i="3"/>
  <c r="M13" i="3"/>
  <c r="N13" i="3"/>
  <c r="W13" i="3" s="1"/>
  <c r="O13" i="3"/>
  <c r="P13" i="3"/>
  <c r="Q13" i="3"/>
  <c r="R13" i="3"/>
  <c r="S13" i="3"/>
  <c r="T13" i="3"/>
  <c r="U13" i="3"/>
  <c r="A14" i="3"/>
  <c r="B14" i="3"/>
  <c r="C14" i="3"/>
  <c r="D14" i="3"/>
  <c r="E14" i="3"/>
  <c r="F14" i="3"/>
  <c r="G14" i="3"/>
  <c r="H14" i="3"/>
  <c r="I14" i="3"/>
  <c r="J14" i="3"/>
  <c r="K14" i="3"/>
  <c r="L14" i="3"/>
  <c r="M14" i="3"/>
  <c r="N14" i="3"/>
  <c r="W14" i="3" s="1"/>
  <c r="O14" i="3"/>
  <c r="P14" i="3"/>
  <c r="Q14" i="3"/>
  <c r="R14" i="3"/>
  <c r="S14" i="3"/>
  <c r="T14" i="3"/>
  <c r="U14" i="3"/>
  <c r="A15" i="3"/>
  <c r="B15" i="3"/>
  <c r="C15" i="3"/>
  <c r="D15" i="3"/>
  <c r="E15" i="3"/>
  <c r="F15" i="3"/>
  <c r="G15" i="3"/>
  <c r="H15" i="3"/>
  <c r="I15" i="3"/>
  <c r="J15" i="3"/>
  <c r="K15" i="3"/>
  <c r="L15" i="3"/>
  <c r="M15" i="3"/>
  <c r="N15" i="3"/>
  <c r="O15" i="3"/>
  <c r="P15" i="3"/>
  <c r="Q15" i="3"/>
  <c r="R15" i="3"/>
  <c r="S15" i="3"/>
  <c r="T15" i="3"/>
  <c r="U15" i="3"/>
  <c r="A16" i="3"/>
  <c r="B16" i="3"/>
  <c r="C16" i="3"/>
  <c r="D16" i="3"/>
  <c r="E16" i="3"/>
  <c r="F16" i="3"/>
  <c r="G16" i="3"/>
  <c r="H16" i="3"/>
  <c r="I16" i="3"/>
  <c r="J16" i="3"/>
  <c r="K16" i="3"/>
  <c r="L16" i="3"/>
  <c r="M16" i="3"/>
  <c r="N16" i="3"/>
  <c r="W16" i="3" s="1"/>
  <c r="O16" i="3"/>
  <c r="P16" i="3"/>
  <c r="Q16" i="3"/>
  <c r="R16" i="3"/>
  <c r="S16" i="3"/>
  <c r="T16" i="3"/>
  <c r="U16" i="3"/>
  <c r="A17" i="3"/>
  <c r="B17" i="3"/>
  <c r="C17" i="3"/>
  <c r="D17" i="3"/>
  <c r="E17" i="3"/>
  <c r="F17" i="3"/>
  <c r="G17" i="3"/>
  <c r="H17" i="3"/>
  <c r="I17" i="3"/>
  <c r="J17" i="3"/>
  <c r="K17" i="3"/>
  <c r="L17" i="3"/>
  <c r="M17" i="3"/>
  <c r="N17" i="3"/>
  <c r="W17" i="3" s="1"/>
  <c r="O17" i="3"/>
  <c r="P17" i="3"/>
  <c r="Q17" i="3"/>
  <c r="R17" i="3"/>
  <c r="S17" i="3"/>
  <c r="T17" i="3"/>
  <c r="U17" i="3"/>
  <c r="A18" i="3"/>
  <c r="B18" i="3"/>
  <c r="C18" i="3"/>
  <c r="D18" i="3"/>
  <c r="E18" i="3"/>
  <c r="F18" i="3"/>
  <c r="G18" i="3"/>
  <c r="H18" i="3"/>
  <c r="I18" i="3"/>
  <c r="J18" i="3"/>
  <c r="K18" i="3"/>
  <c r="L18" i="3"/>
  <c r="M18" i="3"/>
  <c r="N18" i="3"/>
  <c r="O18" i="3"/>
  <c r="P18" i="3"/>
  <c r="Q18" i="3"/>
  <c r="R18" i="3"/>
  <c r="S18" i="3"/>
  <c r="T18" i="3"/>
  <c r="U18" i="3"/>
  <c r="A19" i="3"/>
  <c r="B19" i="3"/>
  <c r="C19" i="3"/>
  <c r="D19" i="3"/>
  <c r="E19" i="3"/>
  <c r="F19" i="3"/>
  <c r="G19" i="3"/>
  <c r="H19" i="3"/>
  <c r="I19" i="3"/>
  <c r="J19" i="3"/>
  <c r="K19" i="3"/>
  <c r="L19" i="3"/>
  <c r="M19" i="3"/>
  <c r="N19" i="3"/>
  <c r="O19" i="3"/>
  <c r="P19" i="3"/>
  <c r="Q19" i="3"/>
  <c r="R19" i="3"/>
  <c r="S19" i="3"/>
  <c r="T19" i="3"/>
  <c r="U19" i="3"/>
  <c r="A20" i="3"/>
  <c r="B20" i="3"/>
  <c r="C20" i="3"/>
  <c r="D20" i="3"/>
  <c r="E20" i="3"/>
  <c r="F20" i="3"/>
  <c r="G20" i="3"/>
  <c r="H20" i="3"/>
  <c r="I20" i="3"/>
  <c r="J20" i="3"/>
  <c r="K20" i="3"/>
  <c r="L20" i="3"/>
  <c r="M20" i="3"/>
  <c r="N20" i="3"/>
  <c r="W20" i="3" s="1"/>
  <c r="O20" i="3"/>
  <c r="P20" i="3"/>
  <c r="Q20" i="3"/>
  <c r="R20" i="3"/>
  <c r="S20" i="3"/>
  <c r="T20" i="3"/>
  <c r="U20" i="3"/>
  <c r="A21" i="3"/>
  <c r="B21" i="3"/>
  <c r="C21" i="3"/>
  <c r="D21" i="3"/>
  <c r="E21" i="3"/>
  <c r="F21" i="3"/>
  <c r="G21" i="3"/>
  <c r="H21" i="3"/>
  <c r="I21" i="3"/>
  <c r="J21" i="3"/>
  <c r="K21" i="3"/>
  <c r="L21" i="3"/>
  <c r="M21" i="3"/>
  <c r="N21" i="3"/>
  <c r="W21" i="3" s="1"/>
  <c r="O21" i="3"/>
  <c r="P21" i="3"/>
  <c r="Q21" i="3"/>
  <c r="R21" i="3"/>
  <c r="S21" i="3"/>
  <c r="T21" i="3"/>
  <c r="U21" i="3"/>
  <c r="A22" i="3"/>
  <c r="B22" i="3"/>
  <c r="C22" i="3"/>
  <c r="D22" i="3"/>
  <c r="E22" i="3"/>
  <c r="F22" i="3"/>
  <c r="G22" i="3"/>
  <c r="H22" i="3"/>
  <c r="I22" i="3"/>
  <c r="J22" i="3"/>
  <c r="K22" i="3"/>
  <c r="L22" i="3"/>
  <c r="M22" i="3"/>
  <c r="N22" i="3"/>
  <c r="W22" i="3" s="1"/>
  <c r="O22" i="3"/>
  <c r="P22" i="3"/>
  <c r="Q22" i="3"/>
  <c r="R22" i="3"/>
  <c r="S22" i="3"/>
  <c r="T22" i="3"/>
  <c r="U22" i="3"/>
  <c r="A23" i="3"/>
  <c r="B23" i="3"/>
  <c r="C23" i="3"/>
  <c r="D23" i="3"/>
  <c r="E23" i="3"/>
  <c r="F23" i="3"/>
  <c r="G23" i="3"/>
  <c r="H23" i="3"/>
  <c r="I23" i="3"/>
  <c r="J23" i="3"/>
  <c r="K23" i="3"/>
  <c r="L23" i="3"/>
  <c r="M23" i="3"/>
  <c r="N23" i="3"/>
  <c r="O23" i="3"/>
  <c r="P23" i="3"/>
  <c r="Q23" i="3"/>
  <c r="R23" i="3"/>
  <c r="S23" i="3"/>
  <c r="T23" i="3"/>
  <c r="U23" i="3"/>
  <c r="A24" i="3"/>
  <c r="B24" i="3"/>
  <c r="C24" i="3"/>
  <c r="D24" i="3"/>
  <c r="E24" i="3"/>
  <c r="F24" i="3"/>
  <c r="G24" i="3"/>
  <c r="H24" i="3"/>
  <c r="I24" i="3"/>
  <c r="J24" i="3"/>
  <c r="K24" i="3"/>
  <c r="L24" i="3"/>
  <c r="M24" i="3"/>
  <c r="N24" i="3"/>
  <c r="W24" i="3" s="1"/>
  <c r="O24" i="3"/>
  <c r="P24" i="3"/>
  <c r="Q24" i="3"/>
  <c r="R24" i="3"/>
  <c r="S24" i="3"/>
  <c r="T24" i="3"/>
  <c r="U24" i="3"/>
  <c r="A25" i="3"/>
  <c r="B25" i="3"/>
  <c r="C25" i="3"/>
  <c r="D25" i="3"/>
  <c r="E25" i="3"/>
  <c r="F25" i="3"/>
  <c r="G25" i="3"/>
  <c r="H25" i="3"/>
  <c r="I25" i="3"/>
  <c r="J25" i="3"/>
  <c r="K25" i="3"/>
  <c r="L25" i="3"/>
  <c r="M25" i="3"/>
  <c r="N25" i="3"/>
  <c r="W25" i="3" s="1"/>
  <c r="O25" i="3"/>
  <c r="P25" i="3"/>
  <c r="Q25" i="3"/>
  <c r="R25" i="3"/>
  <c r="S25" i="3"/>
  <c r="T25" i="3"/>
  <c r="U25" i="3"/>
  <c r="A26" i="3"/>
  <c r="B26" i="3"/>
  <c r="C26" i="3"/>
  <c r="D26" i="3"/>
  <c r="E26" i="3"/>
  <c r="F26" i="3"/>
  <c r="G26" i="3"/>
  <c r="H26" i="3"/>
  <c r="I26" i="3"/>
  <c r="J26" i="3"/>
  <c r="K26" i="3"/>
  <c r="L26" i="3"/>
  <c r="M26" i="3"/>
  <c r="N26" i="3"/>
  <c r="W26" i="3" s="1"/>
  <c r="O26" i="3"/>
  <c r="P26" i="3"/>
  <c r="Q26" i="3"/>
  <c r="R26" i="3"/>
  <c r="S26" i="3"/>
  <c r="T26" i="3"/>
  <c r="U26" i="3"/>
  <c r="A27" i="3"/>
  <c r="B27" i="3"/>
  <c r="C27" i="3"/>
  <c r="D27" i="3"/>
  <c r="E27" i="3"/>
  <c r="F27" i="3"/>
  <c r="G27" i="3"/>
  <c r="H27" i="3"/>
  <c r="I27" i="3"/>
  <c r="J27" i="3"/>
  <c r="K27" i="3"/>
  <c r="L27" i="3"/>
  <c r="M27" i="3"/>
  <c r="N27" i="3"/>
  <c r="O27" i="3"/>
  <c r="P27" i="3"/>
  <c r="Q27" i="3"/>
  <c r="R27" i="3"/>
  <c r="S27" i="3"/>
  <c r="T27" i="3"/>
  <c r="U27" i="3"/>
  <c r="A28" i="3"/>
  <c r="B28" i="3"/>
  <c r="C28" i="3"/>
  <c r="D28" i="3"/>
  <c r="E28" i="3"/>
  <c r="F28" i="3"/>
  <c r="G28" i="3"/>
  <c r="H28" i="3"/>
  <c r="I28" i="3"/>
  <c r="J28" i="3"/>
  <c r="K28" i="3"/>
  <c r="L28" i="3"/>
  <c r="M28" i="3"/>
  <c r="N28" i="3"/>
  <c r="W28" i="3" s="1"/>
  <c r="O28" i="3"/>
  <c r="P28" i="3"/>
  <c r="Q28" i="3"/>
  <c r="R28" i="3"/>
  <c r="S28" i="3"/>
  <c r="T28" i="3"/>
  <c r="U28" i="3"/>
  <c r="A29" i="3"/>
  <c r="B29" i="3"/>
  <c r="C29" i="3"/>
  <c r="D29" i="3"/>
  <c r="E29" i="3"/>
  <c r="F29" i="3"/>
  <c r="G29" i="3"/>
  <c r="H29" i="3"/>
  <c r="I29" i="3"/>
  <c r="J29" i="3"/>
  <c r="K29" i="3"/>
  <c r="L29" i="3"/>
  <c r="M29" i="3"/>
  <c r="N29" i="3"/>
  <c r="W29" i="3" s="1"/>
  <c r="O29" i="3"/>
  <c r="P29" i="3"/>
  <c r="Q29" i="3"/>
  <c r="R29" i="3"/>
  <c r="S29" i="3"/>
  <c r="T29" i="3"/>
  <c r="U29" i="3"/>
  <c r="A30" i="3"/>
  <c r="B30" i="3"/>
  <c r="C30" i="3"/>
  <c r="D30" i="3"/>
  <c r="E30" i="3"/>
  <c r="F30" i="3"/>
  <c r="G30" i="3"/>
  <c r="H30" i="3"/>
  <c r="I30" i="3"/>
  <c r="J30" i="3"/>
  <c r="K30" i="3"/>
  <c r="L30" i="3"/>
  <c r="M30" i="3"/>
  <c r="N30" i="3"/>
  <c r="O30" i="3"/>
  <c r="P30" i="3"/>
  <c r="Q30" i="3"/>
  <c r="R30" i="3"/>
  <c r="S30" i="3"/>
  <c r="T30" i="3"/>
  <c r="U30" i="3"/>
  <c r="A31" i="3"/>
  <c r="B31" i="3"/>
  <c r="C31" i="3"/>
  <c r="D31" i="3"/>
  <c r="E31" i="3"/>
  <c r="F31" i="3"/>
  <c r="G31" i="3"/>
  <c r="H31" i="3"/>
  <c r="I31" i="3"/>
  <c r="J31" i="3"/>
  <c r="K31" i="3"/>
  <c r="L31" i="3"/>
  <c r="M31" i="3"/>
  <c r="N31" i="3"/>
  <c r="O31" i="3"/>
  <c r="P31" i="3"/>
  <c r="Q31" i="3"/>
  <c r="R31" i="3"/>
  <c r="S31" i="3"/>
  <c r="T31" i="3"/>
  <c r="U31" i="3"/>
  <c r="A32" i="3"/>
  <c r="B32" i="3"/>
  <c r="C32" i="3"/>
  <c r="D32" i="3"/>
  <c r="E32" i="3"/>
  <c r="F32" i="3"/>
  <c r="G32" i="3"/>
  <c r="H32" i="3"/>
  <c r="I32" i="3"/>
  <c r="J32" i="3"/>
  <c r="K32" i="3"/>
  <c r="L32" i="3"/>
  <c r="M32" i="3"/>
  <c r="N32" i="3"/>
  <c r="W32" i="3" s="1"/>
  <c r="O32" i="3"/>
  <c r="P32" i="3"/>
  <c r="Q32" i="3"/>
  <c r="R32" i="3"/>
  <c r="S32" i="3"/>
  <c r="T32" i="3"/>
  <c r="U32" i="3"/>
  <c r="A33" i="3"/>
  <c r="B33" i="3"/>
  <c r="C33" i="3"/>
  <c r="D33" i="3"/>
  <c r="E33" i="3"/>
  <c r="F33" i="3"/>
  <c r="G33" i="3"/>
  <c r="H33" i="3"/>
  <c r="I33" i="3"/>
  <c r="J33" i="3"/>
  <c r="K33" i="3"/>
  <c r="L33" i="3"/>
  <c r="M33" i="3"/>
  <c r="N33" i="3"/>
  <c r="W33" i="3" s="1"/>
  <c r="O33" i="3"/>
  <c r="P33" i="3"/>
  <c r="Q33" i="3"/>
  <c r="R33" i="3"/>
  <c r="S33" i="3"/>
  <c r="T33" i="3"/>
  <c r="U33" i="3"/>
  <c r="A34" i="3"/>
  <c r="B34" i="3"/>
  <c r="C34" i="3"/>
  <c r="D34" i="3"/>
  <c r="E34" i="3"/>
  <c r="F34" i="3"/>
  <c r="G34" i="3"/>
  <c r="H34" i="3"/>
  <c r="I34" i="3"/>
  <c r="J34" i="3"/>
  <c r="K34" i="3"/>
  <c r="L34" i="3"/>
  <c r="M34" i="3"/>
  <c r="N34" i="3"/>
  <c r="O34" i="3"/>
  <c r="P34" i="3"/>
  <c r="Q34" i="3"/>
  <c r="R34" i="3"/>
  <c r="S34" i="3"/>
  <c r="T34" i="3"/>
  <c r="U34" i="3"/>
  <c r="A35" i="3"/>
  <c r="B35" i="3"/>
  <c r="C35" i="3"/>
  <c r="D35" i="3"/>
  <c r="E35" i="3"/>
  <c r="F35" i="3"/>
  <c r="G35" i="3"/>
  <c r="H35" i="3"/>
  <c r="I35" i="3"/>
  <c r="J35" i="3"/>
  <c r="K35" i="3"/>
  <c r="L35" i="3"/>
  <c r="M35" i="3"/>
  <c r="N35" i="3"/>
  <c r="O35" i="3"/>
  <c r="P35" i="3"/>
  <c r="Q35" i="3"/>
  <c r="R35" i="3"/>
  <c r="S35" i="3"/>
  <c r="T35" i="3"/>
  <c r="U35" i="3"/>
  <c r="A36" i="3"/>
  <c r="B36" i="3"/>
  <c r="C36" i="3"/>
  <c r="D36" i="3"/>
  <c r="E36" i="3"/>
  <c r="F36" i="3"/>
  <c r="G36" i="3"/>
  <c r="H36" i="3"/>
  <c r="I36" i="3"/>
  <c r="J36" i="3"/>
  <c r="K36" i="3"/>
  <c r="L36" i="3"/>
  <c r="M36" i="3"/>
  <c r="N36" i="3"/>
  <c r="W36" i="3" s="1"/>
  <c r="O36" i="3"/>
  <c r="P36" i="3"/>
  <c r="Q36" i="3"/>
  <c r="R36" i="3"/>
  <c r="S36" i="3"/>
  <c r="T36" i="3"/>
  <c r="U36" i="3"/>
  <c r="A37" i="3"/>
  <c r="B37" i="3"/>
  <c r="C37" i="3"/>
  <c r="D37" i="3"/>
  <c r="E37" i="3"/>
  <c r="F37" i="3"/>
  <c r="G37" i="3"/>
  <c r="H37" i="3"/>
  <c r="I37" i="3"/>
  <c r="J37" i="3"/>
  <c r="K37" i="3"/>
  <c r="L37" i="3"/>
  <c r="M37" i="3"/>
  <c r="N37" i="3"/>
  <c r="W37" i="3" s="1"/>
  <c r="O37" i="3"/>
  <c r="P37" i="3"/>
  <c r="Q37" i="3"/>
  <c r="R37" i="3"/>
  <c r="S37" i="3"/>
  <c r="T37" i="3"/>
  <c r="U37" i="3"/>
  <c r="A38" i="3"/>
  <c r="B38" i="3"/>
  <c r="C38" i="3"/>
  <c r="D38" i="3"/>
  <c r="E38" i="3"/>
  <c r="F38" i="3"/>
  <c r="G38" i="3"/>
  <c r="H38" i="3"/>
  <c r="I38" i="3"/>
  <c r="J38" i="3"/>
  <c r="K38" i="3"/>
  <c r="L38" i="3"/>
  <c r="M38" i="3"/>
  <c r="N38" i="3"/>
  <c r="W38" i="3" s="1"/>
  <c r="O38" i="3"/>
  <c r="P38" i="3"/>
  <c r="Q38" i="3"/>
  <c r="R38" i="3"/>
  <c r="S38" i="3"/>
  <c r="T38" i="3"/>
  <c r="U38" i="3"/>
  <c r="A39" i="3"/>
  <c r="B39" i="3"/>
  <c r="C39" i="3"/>
  <c r="D39" i="3"/>
  <c r="E39" i="3"/>
  <c r="F39" i="3"/>
  <c r="G39" i="3"/>
  <c r="H39" i="3"/>
  <c r="I39" i="3"/>
  <c r="J39" i="3"/>
  <c r="K39" i="3"/>
  <c r="L39" i="3"/>
  <c r="M39" i="3"/>
  <c r="N39" i="3"/>
  <c r="O39" i="3"/>
  <c r="P39" i="3"/>
  <c r="Q39" i="3"/>
  <c r="R39" i="3"/>
  <c r="S39" i="3"/>
  <c r="T39" i="3"/>
  <c r="U39" i="3"/>
  <c r="A40" i="3"/>
  <c r="B40" i="3"/>
  <c r="C40" i="3"/>
  <c r="D40" i="3"/>
  <c r="E40" i="3"/>
  <c r="F40" i="3"/>
  <c r="G40" i="3"/>
  <c r="H40" i="3"/>
  <c r="I40" i="3"/>
  <c r="J40" i="3"/>
  <c r="K40" i="3"/>
  <c r="L40" i="3"/>
  <c r="M40" i="3"/>
  <c r="N40" i="3"/>
  <c r="W40" i="3" s="1"/>
  <c r="O40" i="3"/>
  <c r="P40" i="3"/>
  <c r="Q40" i="3"/>
  <c r="R40" i="3"/>
  <c r="S40" i="3"/>
  <c r="T40" i="3"/>
  <c r="U40" i="3"/>
  <c r="A41" i="3"/>
  <c r="B41" i="3"/>
  <c r="C41" i="3"/>
  <c r="D41" i="3"/>
  <c r="E41" i="3"/>
  <c r="F41" i="3"/>
  <c r="G41" i="3"/>
  <c r="H41" i="3"/>
  <c r="I41" i="3"/>
  <c r="J41" i="3"/>
  <c r="K41" i="3"/>
  <c r="L41" i="3"/>
  <c r="M41" i="3"/>
  <c r="N41" i="3"/>
  <c r="W41" i="3" s="1"/>
  <c r="O41" i="3"/>
  <c r="P41" i="3"/>
  <c r="Q41" i="3"/>
  <c r="R41" i="3"/>
  <c r="S41" i="3"/>
  <c r="T41" i="3"/>
  <c r="U41" i="3"/>
  <c r="A42" i="3"/>
  <c r="B42" i="3"/>
  <c r="C42" i="3"/>
  <c r="D42" i="3"/>
  <c r="E42" i="3"/>
  <c r="F42" i="3"/>
  <c r="G42" i="3"/>
  <c r="H42" i="3"/>
  <c r="I42" i="3"/>
  <c r="J42" i="3"/>
  <c r="K42" i="3"/>
  <c r="L42" i="3"/>
  <c r="M42" i="3"/>
  <c r="N42" i="3"/>
  <c r="O42" i="3"/>
  <c r="P42" i="3"/>
  <c r="Q42" i="3"/>
  <c r="R42" i="3"/>
  <c r="S42" i="3"/>
  <c r="T42" i="3"/>
  <c r="U42" i="3"/>
  <c r="A43" i="3"/>
  <c r="B43" i="3"/>
  <c r="C43" i="3"/>
  <c r="D43" i="3"/>
  <c r="E43" i="3"/>
  <c r="F43" i="3"/>
  <c r="G43" i="3"/>
  <c r="H43" i="3"/>
  <c r="I43" i="3"/>
  <c r="J43" i="3"/>
  <c r="K43" i="3"/>
  <c r="L43" i="3"/>
  <c r="M43" i="3"/>
  <c r="N43" i="3"/>
  <c r="O43" i="3"/>
  <c r="P43" i="3"/>
  <c r="Q43" i="3"/>
  <c r="R43" i="3"/>
  <c r="S43" i="3"/>
  <c r="T43" i="3"/>
  <c r="U43" i="3"/>
  <c r="A44" i="3"/>
  <c r="B44" i="3"/>
  <c r="C44" i="3"/>
  <c r="D44" i="3"/>
  <c r="E44" i="3"/>
  <c r="F44" i="3"/>
  <c r="G44" i="3"/>
  <c r="H44" i="3"/>
  <c r="I44" i="3"/>
  <c r="J44" i="3"/>
  <c r="K44" i="3"/>
  <c r="L44" i="3"/>
  <c r="M44" i="3"/>
  <c r="N44" i="3"/>
  <c r="W44" i="3" s="1"/>
  <c r="O44" i="3"/>
  <c r="P44" i="3"/>
  <c r="Q44" i="3"/>
  <c r="R44" i="3"/>
  <c r="S44" i="3"/>
  <c r="T44" i="3"/>
  <c r="U44" i="3"/>
  <c r="A45" i="3"/>
  <c r="B45" i="3"/>
  <c r="C45" i="3"/>
  <c r="D45" i="3"/>
  <c r="E45" i="3"/>
  <c r="F45" i="3"/>
  <c r="G45" i="3"/>
  <c r="H45" i="3"/>
  <c r="I45" i="3"/>
  <c r="J45" i="3"/>
  <c r="K45" i="3"/>
  <c r="L45" i="3"/>
  <c r="M45" i="3"/>
  <c r="N45" i="3"/>
  <c r="W45" i="3" s="1"/>
  <c r="O45" i="3"/>
  <c r="P45" i="3"/>
  <c r="Q45" i="3"/>
  <c r="R45" i="3"/>
  <c r="S45" i="3"/>
  <c r="T45" i="3"/>
  <c r="U45" i="3"/>
  <c r="A46" i="3"/>
  <c r="B46" i="3"/>
  <c r="C46" i="3"/>
  <c r="D46" i="3"/>
  <c r="E46" i="3"/>
  <c r="F46" i="3"/>
  <c r="G46" i="3"/>
  <c r="H46" i="3"/>
  <c r="I46" i="3"/>
  <c r="J46" i="3"/>
  <c r="K46" i="3"/>
  <c r="L46" i="3"/>
  <c r="M46" i="3"/>
  <c r="N46" i="3"/>
  <c r="O46" i="3"/>
  <c r="P46" i="3"/>
  <c r="Q46" i="3"/>
  <c r="R46" i="3"/>
  <c r="S46" i="3"/>
  <c r="T46" i="3"/>
  <c r="U46" i="3"/>
  <c r="A47" i="3"/>
  <c r="B47" i="3"/>
  <c r="C47" i="3"/>
  <c r="D47" i="3"/>
  <c r="E47" i="3"/>
  <c r="F47" i="3"/>
  <c r="G47" i="3"/>
  <c r="H47" i="3"/>
  <c r="I47" i="3"/>
  <c r="J47" i="3"/>
  <c r="K47" i="3"/>
  <c r="L47" i="3"/>
  <c r="M47" i="3"/>
  <c r="N47" i="3"/>
  <c r="O47" i="3"/>
  <c r="P47" i="3"/>
  <c r="Q47" i="3"/>
  <c r="R47" i="3"/>
  <c r="S47" i="3"/>
  <c r="T47" i="3"/>
  <c r="U47" i="3"/>
  <c r="A48" i="3"/>
  <c r="B48" i="3"/>
  <c r="C48" i="3"/>
  <c r="D48" i="3"/>
  <c r="E48" i="3"/>
  <c r="F48" i="3"/>
  <c r="G48" i="3"/>
  <c r="H48" i="3"/>
  <c r="I48" i="3"/>
  <c r="J48" i="3"/>
  <c r="K48" i="3"/>
  <c r="L48" i="3"/>
  <c r="M48" i="3"/>
  <c r="N48" i="3"/>
  <c r="W48" i="3" s="1"/>
  <c r="O48" i="3"/>
  <c r="P48" i="3"/>
  <c r="Q48" i="3"/>
  <c r="R48" i="3"/>
  <c r="S48" i="3"/>
  <c r="T48" i="3"/>
  <c r="U48" i="3"/>
  <c r="A49" i="3"/>
  <c r="B49" i="3"/>
  <c r="C49" i="3"/>
  <c r="D49" i="3"/>
  <c r="E49" i="3"/>
  <c r="F49" i="3"/>
  <c r="G49" i="3"/>
  <c r="H49" i="3"/>
  <c r="I49" i="3"/>
  <c r="J49" i="3"/>
  <c r="K49" i="3"/>
  <c r="L49" i="3"/>
  <c r="M49" i="3"/>
  <c r="N49" i="3"/>
  <c r="W49" i="3" s="1"/>
  <c r="O49" i="3"/>
  <c r="P49" i="3"/>
  <c r="Q49" i="3"/>
  <c r="R49" i="3"/>
  <c r="S49" i="3"/>
  <c r="T49" i="3"/>
  <c r="U49" i="3"/>
  <c r="A50" i="3"/>
  <c r="B50" i="3"/>
  <c r="C50" i="3"/>
  <c r="D50" i="3"/>
  <c r="E50" i="3"/>
  <c r="F50" i="3"/>
  <c r="G50" i="3"/>
  <c r="H50" i="3"/>
  <c r="I50" i="3"/>
  <c r="J50" i="3"/>
  <c r="K50" i="3"/>
  <c r="L50" i="3"/>
  <c r="M50" i="3"/>
  <c r="N50" i="3"/>
  <c r="W50" i="3" s="1"/>
  <c r="O50" i="3"/>
  <c r="P50" i="3"/>
  <c r="Q50" i="3"/>
  <c r="R50" i="3"/>
  <c r="S50" i="3"/>
  <c r="T50" i="3"/>
  <c r="U50" i="3"/>
  <c r="A51" i="3"/>
  <c r="B51" i="3"/>
  <c r="C51" i="3"/>
  <c r="D51" i="3"/>
  <c r="E51" i="3"/>
  <c r="F51" i="3"/>
  <c r="G51" i="3"/>
  <c r="H51" i="3"/>
  <c r="I51" i="3"/>
  <c r="J51" i="3"/>
  <c r="K51" i="3"/>
  <c r="L51" i="3"/>
  <c r="M51" i="3"/>
  <c r="N51" i="3"/>
  <c r="O51" i="3"/>
  <c r="P51" i="3"/>
  <c r="Q51" i="3"/>
  <c r="R51" i="3"/>
  <c r="S51" i="3"/>
  <c r="T51" i="3"/>
  <c r="U51" i="3"/>
  <c r="A52" i="3"/>
  <c r="B52" i="3"/>
  <c r="C52" i="3"/>
  <c r="D52" i="3"/>
  <c r="E52" i="3"/>
  <c r="F52" i="3"/>
  <c r="G52" i="3"/>
  <c r="H52" i="3"/>
  <c r="I52" i="3"/>
  <c r="J52" i="3"/>
  <c r="K52" i="3"/>
  <c r="L52" i="3"/>
  <c r="M52" i="3"/>
  <c r="N52" i="3"/>
  <c r="W52" i="3" s="1"/>
  <c r="O52" i="3"/>
  <c r="P52" i="3"/>
  <c r="Q52" i="3"/>
  <c r="R52" i="3"/>
  <c r="S52" i="3"/>
  <c r="T52" i="3"/>
  <c r="U52" i="3"/>
  <c r="A53" i="3"/>
  <c r="B53" i="3"/>
  <c r="C53" i="3"/>
  <c r="D53" i="3"/>
  <c r="E53" i="3"/>
  <c r="F53" i="3"/>
  <c r="G53" i="3"/>
  <c r="H53" i="3"/>
  <c r="I53" i="3"/>
  <c r="J53" i="3"/>
  <c r="K53" i="3"/>
  <c r="L53" i="3"/>
  <c r="M53" i="3"/>
  <c r="N53" i="3"/>
  <c r="W53" i="3" s="1"/>
  <c r="O53" i="3"/>
  <c r="P53" i="3"/>
  <c r="Q53" i="3"/>
  <c r="R53" i="3"/>
  <c r="S53" i="3"/>
  <c r="T53" i="3"/>
  <c r="U53" i="3"/>
  <c r="A54" i="3"/>
  <c r="B54" i="3"/>
  <c r="C54" i="3"/>
  <c r="D54" i="3"/>
  <c r="E54" i="3"/>
  <c r="F54" i="3"/>
  <c r="G54" i="3"/>
  <c r="H54" i="3"/>
  <c r="I54" i="3"/>
  <c r="J54" i="3"/>
  <c r="K54" i="3"/>
  <c r="L54" i="3"/>
  <c r="M54" i="3"/>
  <c r="N54" i="3"/>
  <c r="O54" i="3"/>
  <c r="P54" i="3"/>
  <c r="Q54" i="3"/>
  <c r="R54" i="3"/>
  <c r="S54" i="3"/>
  <c r="T54" i="3"/>
  <c r="U54" i="3"/>
  <c r="A55" i="3"/>
  <c r="B55" i="3"/>
  <c r="C55" i="3"/>
  <c r="D55" i="3"/>
  <c r="E55" i="3"/>
  <c r="F55" i="3"/>
  <c r="G55" i="3"/>
  <c r="H55" i="3"/>
  <c r="I55" i="3"/>
  <c r="J55" i="3"/>
  <c r="K55" i="3"/>
  <c r="L55" i="3"/>
  <c r="M55" i="3"/>
  <c r="N55" i="3"/>
  <c r="O55" i="3"/>
  <c r="P55" i="3"/>
  <c r="Q55" i="3"/>
  <c r="R55" i="3"/>
  <c r="S55" i="3"/>
  <c r="T55" i="3"/>
  <c r="U55" i="3"/>
  <c r="A56" i="3"/>
  <c r="B56" i="3"/>
  <c r="C56" i="3"/>
  <c r="D56" i="3"/>
  <c r="E56" i="3"/>
  <c r="F56" i="3"/>
  <c r="G56" i="3"/>
  <c r="H56" i="3"/>
  <c r="I56" i="3"/>
  <c r="J56" i="3"/>
  <c r="K56" i="3"/>
  <c r="L56" i="3"/>
  <c r="M56" i="3"/>
  <c r="N56" i="3"/>
  <c r="W56" i="3" s="1"/>
  <c r="O56" i="3"/>
  <c r="P56" i="3"/>
  <c r="Q56" i="3"/>
  <c r="R56" i="3"/>
  <c r="S56" i="3"/>
  <c r="T56" i="3"/>
  <c r="U56" i="3"/>
  <c r="A57" i="3"/>
  <c r="B57" i="3"/>
  <c r="C57" i="3"/>
  <c r="D57" i="3"/>
  <c r="E57" i="3"/>
  <c r="F57" i="3"/>
  <c r="G57" i="3"/>
  <c r="H57" i="3"/>
  <c r="I57" i="3"/>
  <c r="J57" i="3"/>
  <c r="K57" i="3"/>
  <c r="L57" i="3"/>
  <c r="M57" i="3"/>
  <c r="N57" i="3"/>
  <c r="W57" i="3" s="1"/>
  <c r="O57" i="3"/>
  <c r="P57" i="3"/>
  <c r="Q57" i="3"/>
  <c r="R57" i="3"/>
  <c r="S57" i="3"/>
  <c r="T57" i="3"/>
  <c r="U57" i="3"/>
  <c r="A58" i="3"/>
  <c r="B58" i="3"/>
  <c r="C58" i="3"/>
  <c r="D58" i="3"/>
  <c r="E58" i="3"/>
  <c r="F58" i="3"/>
  <c r="G58" i="3"/>
  <c r="H58" i="3"/>
  <c r="I58" i="3"/>
  <c r="J58" i="3"/>
  <c r="K58" i="3"/>
  <c r="L58" i="3"/>
  <c r="M58" i="3"/>
  <c r="N58" i="3"/>
  <c r="O58" i="3"/>
  <c r="P58" i="3"/>
  <c r="Q58" i="3"/>
  <c r="R58" i="3"/>
  <c r="S58" i="3"/>
  <c r="T58" i="3"/>
  <c r="U58" i="3"/>
  <c r="A59" i="3"/>
  <c r="B59" i="3"/>
  <c r="C59" i="3"/>
  <c r="D59" i="3"/>
  <c r="E59" i="3"/>
  <c r="F59" i="3"/>
  <c r="G59" i="3"/>
  <c r="H59" i="3"/>
  <c r="I59" i="3"/>
  <c r="J59" i="3"/>
  <c r="K59" i="3"/>
  <c r="L59" i="3"/>
  <c r="M59" i="3"/>
  <c r="N59" i="3"/>
  <c r="O59" i="3"/>
  <c r="P59" i="3"/>
  <c r="Q59" i="3"/>
  <c r="R59" i="3"/>
  <c r="S59" i="3"/>
  <c r="T59" i="3"/>
  <c r="U59" i="3"/>
  <c r="A60" i="3"/>
  <c r="B60" i="3"/>
  <c r="C60" i="3"/>
  <c r="D60" i="3"/>
  <c r="E60" i="3"/>
  <c r="F60" i="3"/>
  <c r="G60" i="3"/>
  <c r="H60" i="3"/>
  <c r="I60" i="3"/>
  <c r="J60" i="3"/>
  <c r="K60" i="3"/>
  <c r="L60" i="3"/>
  <c r="M60" i="3"/>
  <c r="N60" i="3"/>
  <c r="W60" i="3" s="1"/>
  <c r="O60" i="3"/>
  <c r="P60" i="3"/>
  <c r="Q60" i="3"/>
  <c r="R60" i="3"/>
  <c r="S60" i="3"/>
  <c r="T60" i="3"/>
  <c r="U60" i="3"/>
  <c r="B2" i="3"/>
  <c r="C2" i="3"/>
  <c r="D2" i="3"/>
  <c r="E2" i="3"/>
  <c r="F2" i="3"/>
  <c r="G2" i="3"/>
  <c r="H2" i="3"/>
  <c r="I2" i="3"/>
  <c r="J2" i="3"/>
  <c r="K2" i="3"/>
  <c r="L2" i="3"/>
  <c r="M2" i="3"/>
  <c r="N2" i="3"/>
  <c r="W2" i="3" s="1"/>
  <c r="O2" i="3"/>
  <c r="P2" i="3"/>
  <c r="Q2" i="3"/>
  <c r="R2" i="3"/>
  <c r="S2" i="3"/>
  <c r="T2" i="3"/>
  <c r="U2" i="3"/>
  <c r="A2" i="3"/>
  <c r="U6" i="3" l="1"/>
  <c r="W55" i="3"/>
  <c r="W47" i="3"/>
  <c r="W39" i="3"/>
  <c r="W35" i="3"/>
  <c r="W27" i="3"/>
  <c r="W19" i="3"/>
  <c r="W11" i="3"/>
  <c r="W7" i="3"/>
  <c r="W3" i="3"/>
  <c r="W58" i="3"/>
  <c r="W54" i="3"/>
  <c r="W46" i="3"/>
  <c r="W42" i="3"/>
  <c r="W34" i="3"/>
  <c r="W30" i="3"/>
  <c r="W18" i="3"/>
  <c r="W6" i="3"/>
  <c r="W59" i="3"/>
  <c r="W51" i="3"/>
  <c r="W43" i="3"/>
  <c r="W31" i="3"/>
  <c r="W23" i="3"/>
  <c r="W15" i="3"/>
  <c r="L1" i="3"/>
  <c r="L61" i="3"/>
  <c r="T6" i="3"/>
  <c r="S6" i="3"/>
  <c r="R6" i="3"/>
  <c r="M6" i="3"/>
  <c r="K6" i="3"/>
  <c r="P6" i="3" l="1"/>
  <c r="R7" i="3"/>
  <c r="U61" i="3"/>
  <c r="T61" i="3"/>
  <c r="S61" i="3"/>
  <c r="R61" i="3"/>
  <c r="Q61" i="3"/>
  <c r="P61" i="3"/>
  <c r="AA61" i="3" s="1"/>
  <c r="O61" i="3"/>
  <c r="N61" i="3"/>
  <c r="M61" i="3"/>
  <c r="J61" i="3"/>
  <c r="I61" i="3"/>
  <c r="H61" i="3"/>
  <c r="K61" i="3"/>
  <c r="G61" i="3"/>
  <c r="F61" i="3"/>
  <c r="E61" i="3"/>
  <c r="D61" i="3"/>
  <c r="B61" i="3"/>
  <c r="A61" i="3"/>
  <c r="AC1" i="3"/>
  <c r="U1" i="3"/>
  <c r="T1" i="3"/>
  <c r="S1" i="3"/>
  <c r="R1" i="3"/>
  <c r="Q1" i="3"/>
  <c r="P1" i="3"/>
  <c r="O1" i="3"/>
  <c r="N1" i="3"/>
  <c r="M1" i="3"/>
  <c r="J1" i="3"/>
  <c r="I1" i="3"/>
  <c r="H1" i="3"/>
  <c r="K1" i="3"/>
  <c r="G1" i="3"/>
  <c r="F1" i="3"/>
  <c r="E1" i="3"/>
  <c r="D1" i="3"/>
  <c r="B1" i="3"/>
  <c r="A1" i="3"/>
  <c r="X16" i="3" l="1"/>
  <c r="X32" i="3"/>
  <c r="X48" i="3"/>
  <c r="Y48" i="3" s="1"/>
  <c r="X55" i="3"/>
  <c r="Y55" i="3" s="1"/>
  <c r="X58" i="3"/>
  <c r="Y58" i="3" s="1"/>
  <c r="X27" i="3"/>
  <c r="Y27" i="3" s="1"/>
  <c r="X29" i="3"/>
  <c r="Y29" i="3" s="1"/>
  <c r="X25" i="3"/>
  <c r="Y25" i="3" s="1"/>
  <c r="X21" i="3"/>
  <c r="X47" i="3"/>
  <c r="Y47" i="3" s="1"/>
  <c r="X42" i="3"/>
  <c r="X19" i="3"/>
  <c r="X13" i="3"/>
  <c r="Y13" i="3" s="1"/>
  <c r="X9" i="3"/>
  <c r="Y9" i="3" s="1"/>
  <c r="X5" i="3"/>
  <c r="Y5" i="3" s="1"/>
  <c r="X34" i="3"/>
  <c r="Y34" i="3" s="1"/>
  <c r="X60" i="3"/>
  <c r="X56" i="3"/>
  <c r="X39" i="3"/>
  <c r="X11" i="3"/>
  <c r="X52" i="3"/>
  <c r="Y52" i="3" s="1"/>
  <c r="X31" i="3"/>
  <c r="Y31" i="3" s="1"/>
  <c r="X18" i="3"/>
  <c r="X54" i="3"/>
  <c r="Y54" i="3" s="1"/>
  <c r="X44" i="3"/>
  <c r="Y44" i="3" s="1"/>
  <c r="X40" i="3"/>
  <c r="X36" i="3"/>
  <c r="Y36" i="3" s="1"/>
  <c r="X38" i="3"/>
  <c r="X59" i="3"/>
  <c r="Y59" i="3" s="1"/>
  <c r="X46" i="3"/>
  <c r="Y46" i="3" s="1"/>
  <c r="X28" i="3"/>
  <c r="Y28" i="3" s="1"/>
  <c r="X24" i="3"/>
  <c r="X20" i="3"/>
  <c r="Y20" i="3" s="1"/>
  <c r="X26" i="3"/>
  <c r="Y26" i="3" s="1"/>
  <c r="X43" i="3"/>
  <c r="Y43" i="3" s="1"/>
  <c r="X53" i="3"/>
  <c r="X14" i="3"/>
  <c r="Y14" i="3" s="1"/>
  <c r="X23" i="3"/>
  <c r="Y23" i="3" s="1"/>
  <c r="X57" i="3"/>
  <c r="X15" i="3"/>
  <c r="Y15" i="3" s="1"/>
  <c r="X51" i="3"/>
  <c r="X30" i="3"/>
  <c r="Y30" i="3" s="1"/>
  <c r="X12" i="3"/>
  <c r="Y12" i="3" s="1"/>
  <c r="X8" i="3"/>
  <c r="X4" i="3"/>
  <c r="Y4" i="3" s="1"/>
  <c r="X22" i="3"/>
  <c r="Y22" i="3" s="1"/>
  <c r="X3" i="3"/>
  <c r="Y3" i="3" s="1"/>
  <c r="X7" i="3"/>
  <c r="X49" i="3"/>
  <c r="Y49" i="3" s="1"/>
  <c r="X6" i="3"/>
  <c r="Y6" i="3" s="1"/>
  <c r="X35" i="3"/>
  <c r="X45" i="3"/>
  <c r="X41" i="3"/>
  <c r="Y41" i="3" s="1"/>
  <c r="X37" i="3"/>
  <c r="X33" i="3"/>
  <c r="X10" i="3"/>
  <c r="Y10" i="3" s="1"/>
  <c r="X17" i="3"/>
  <c r="Y17" i="3" s="1"/>
  <c r="X50" i="3"/>
  <c r="M7" i="3"/>
  <c r="Y11" i="3"/>
  <c r="X2" i="3"/>
  <c r="Y2" i="3" s="1"/>
  <c r="Y19" i="3"/>
  <c r="Y45" i="3" l="1"/>
  <c r="Z45" i="3" s="1"/>
  <c r="Y18" i="3"/>
  <c r="Z18" i="3" s="1"/>
  <c r="Y57" i="3"/>
  <c r="AA57" i="3" s="1"/>
  <c r="Y16" i="3"/>
  <c r="Z16" i="3" s="1"/>
  <c r="Y24" i="3"/>
  <c r="AA24" i="3" s="1"/>
  <c r="Y35" i="3"/>
  <c r="Z35" i="3" s="1"/>
  <c r="Z47" i="3"/>
  <c r="AA47" i="3"/>
  <c r="Z27" i="3"/>
  <c r="AA27" i="3"/>
  <c r="Z30" i="3"/>
  <c r="AA30" i="3"/>
  <c r="Z29" i="3"/>
  <c r="AA29" i="3"/>
  <c r="Z55" i="3"/>
  <c r="AA55" i="3"/>
  <c r="Z49" i="3"/>
  <c r="AA49" i="3"/>
  <c r="Z36" i="3"/>
  <c r="AA36" i="3"/>
  <c r="Z43" i="3"/>
  <c r="AA43" i="3"/>
  <c r="Y60" i="3"/>
  <c r="Y53" i="3"/>
  <c r="Y56" i="3"/>
  <c r="Z52" i="3"/>
  <c r="AA52" i="3"/>
  <c r="Y50" i="3"/>
  <c r="Y21" i="3"/>
  <c r="AA21" i="3" s="1"/>
  <c r="Z26" i="3"/>
  <c r="AA26" i="3"/>
  <c r="Z59" i="3"/>
  <c r="AA59" i="3"/>
  <c r="Z28" i="3"/>
  <c r="AA28" i="3"/>
  <c r="Z58" i="3"/>
  <c r="AA58" i="3"/>
  <c r="Z48" i="3"/>
  <c r="AA48" i="3"/>
  <c r="Z44" i="3"/>
  <c r="AA44" i="3"/>
  <c r="Z31" i="3"/>
  <c r="AA31" i="3"/>
  <c r="Z34" i="3"/>
  <c r="AA34" i="3"/>
  <c r="Z54" i="3"/>
  <c r="AA54" i="3"/>
  <c r="Z23" i="3"/>
  <c r="AA23" i="3"/>
  <c r="Y7" i="3"/>
  <c r="Z7" i="3" s="1"/>
  <c r="Z25" i="3"/>
  <c r="AA25" i="3"/>
  <c r="Z41" i="3"/>
  <c r="AA41" i="3"/>
  <c r="Z46" i="3"/>
  <c r="AA46" i="3"/>
  <c r="Z22" i="3"/>
  <c r="AA22" i="3"/>
  <c r="Z11" i="3"/>
  <c r="AA11" i="3"/>
  <c r="Z13" i="3"/>
  <c r="AA13" i="3"/>
  <c r="Z2" i="3"/>
  <c r="Z61" i="3" s="1"/>
  <c r="AA2" i="3"/>
  <c r="Z6" i="3"/>
  <c r="AA6" i="3"/>
  <c r="Z9" i="3"/>
  <c r="AA9" i="3"/>
  <c r="Z14" i="3"/>
  <c r="AA14" i="3"/>
  <c r="Z17" i="3"/>
  <c r="AA17" i="3"/>
  <c r="Z5" i="3"/>
  <c r="AA5" i="3"/>
  <c r="Z12" i="3"/>
  <c r="AA12" i="3"/>
  <c r="Y33" i="3"/>
  <c r="Z15" i="3"/>
  <c r="AA15" i="3"/>
  <c r="Z4" i="3"/>
  <c r="AA4" i="3"/>
  <c r="Z20" i="3"/>
  <c r="AA20" i="3"/>
  <c r="Z3" i="3"/>
  <c r="AA3" i="3"/>
  <c r="Y32" i="3"/>
  <c r="Z10" i="3"/>
  <c r="AA10" i="3"/>
  <c r="Y42" i="3"/>
  <c r="Y39" i="3"/>
  <c r="Y38" i="3"/>
  <c r="Z19" i="3"/>
  <c r="AA19" i="3"/>
  <c r="Y37" i="3"/>
  <c r="Y40" i="3"/>
  <c r="Y51" i="3"/>
  <c r="W61" i="3"/>
  <c r="Y64" i="3" s="1"/>
  <c r="Y8" i="3"/>
  <c r="AA18" i="3" l="1"/>
  <c r="Z21" i="3"/>
  <c r="AA45" i="3"/>
  <c r="Z57" i="3"/>
  <c r="AA35" i="3"/>
  <c r="AA16" i="3"/>
  <c r="Z24" i="3"/>
  <c r="Z37" i="3"/>
  <c r="AA37" i="3"/>
  <c r="Z39" i="3"/>
  <c r="AA39" i="3"/>
  <c r="Z32" i="3"/>
  <c r="AA32" i="3"/>
  <c r="Z42" i="3"/>
  <c r="AA42" i="3"/>
  <c r="Z33" i="3"/>
  <c r="AA33" i="3"/>
  <c r="Z56" i="3"/>
  <c r="AA56" i="3"/>
  <c r="Z51" i="3"/>
  <c r="AA51" i="3"/>
  <c r="AA7" i="3"/>
  <c r="Z50" i="3"/>
  <c r="AA50" i="3"/>
  <c r="Z53" i="3"/>
  <c r="AA53" i="3"/>
  <c r="Z40" i="3"/>
  <c r="AA40" i="3"/>
  <c r="Z38" i="3"/>
  <c r="AA38" i="3"/>
  <c r="Z60" i="3"/>
  <c r="AA60" i="3"/>
  <c r="Z8" i="3"/>
  <c r="AA8" i="3"/>
  <c r="Z64" i="3"/>
</calcChain>
</file>

<file path=xl/sharedStrings.xml><?xml version="1.0" encoding="utf-8"?>
<sst xmlns="http://schemas.openxmlformats.org/spreadsheetml/2006/main" count="1759" uniqueCount="268">
  <si>
    <t>FAKTURA - daňový doklad</t>
  </si>
  <si>
    <t xml:space="preserve"> </t>
  </si>
  <si>
    <t>BRUTTO, kgs</t>
  </si>
  <si>
    <t>NETTO, kgs</t>
  </si>
  <si>
    <t>DATUM VYSTAVENÍ</t>
  </si>
  <si>
    <t>POR.Č.</t>
  </si>
  <si>
    <t>DATUM USKUTOČNENIA PLNENIA</t>
  </si>
  <si>
    <t>Fakturujeme Vám za tovar:</t>
  </si>
  <si>
    <t>VÝROBCA</t>
  </si>
  <si>
    <t>CENA PO ZĽAVE</t>
  </si>
  <si>
    <t>CELKOM na úhradu:</t>
  </si>
  <si>
    <t>SJ</t>
  </si>
  <si>
    <t>COLNÝ KÓD</t>
  </si>
  <si>
    <t>KRAJINA PÔVODU</t>
  </si>
  <si>
    <t>MJ</t>
  </si>
  <si>
    <t>POČET KS</t>
  </si>
  <si>
    <t>ZĽAVA</t>
  </si>
  <si>
    <t>MNOŽ. BÁLENÍ</t>
  </si>
  <si>
    <t>BALENIE</t>
  </si>
  <si>
    <t xml:space="preserve">Стоимость с учетом скидки, долл.США </t>
  </si>
  <si>
    <t>Род упаковки</t>
  </si>
  <si>
    <t xml:space="preserve">Стоим-ть, долл.США </t>
  </si>
  <si>
    <t xml:space="preserve">Цена долл.США/ед.изм. </t>
  </si>
  <si>
    <t>Кол-во единиц</t>
  </si>
  <si>
    <t>Ед. измерения</t>
  </si>
  <si>
    <t xml:space="preserve">Страна происхождения </t>
  </si>
  <si>
    <t xml:space="preserve">Код товара в  соответствии с ТН ВЭД </t>
  </si>
  <si>
    <t>Производитель</t>
  </si>
  <si>
    <t>Артикул</t>
  </si>
  <si>
    <t xml:space="preserve">Наименование товара </t>
  </si>
  <si>
    <t>№</t>
  </si>
  <si>
    <t>Цена со скидкой, долл.США/ед.измерения</t>
  </si>
  <si>
    <t>ZMLUVA / Договор:</t>
  </si>
  <si>
    <t>Кол-во упаковок</t>
  </si>
  <si>
    <t>ДАТА</t>
  </si>
  <si>
    <t>ДАТА ВЫПОЛНЕНИЯ</t>
  </si>
  <si>
    <r>
      <t xml:space="preserve">PODMIENKY </t>
    </r>
    <r>
      <rPr>
        <b/>
        <sz val="10"/>
        <color indexed="58"/>
        <rFont val="Bookman Old Style"/>
        <family val="1"/>
        <charset val="204"/>
      </rPr>
      <t>/ Условия :</t>
    </r>
  </si>
  <si>
    <t xml:space="preserve">Приложение № </t>
  </si>
  <si>
    <t xml:space="preserve">Annex № </t>
  </si>
  <si>
    <t>СПЕЦИФИКАЦИЯ / SPECIFICATION  №</t>
  </si>
  <si>
    <t>dated/от</t>
  </si>
  <si>
    <t>Общая стоимость товара по  настоящей   Спецификации  составляет:</t>
  </si>
  <si>
    <t>долларов</t>
  </si>
  <si>
    <t>The  total  value of  the  goods  under  this  Specification is</t>
  </si>
  <si>
    <t>US dollars</t>
  </si>
  <si>
    <t>США, в том числе НДС по ставке 0%.</t>
  </si>
  <si>
    <t xml:space="preserve"> including VAT at 0% - $ 0.00 (zero)</t>
  </si>
  <si>
    <t>Условия поставки товара: СПТ Минск (Инкотермс 2010)</t>
  </si>
  <si>
    <t xml:space="preserve">Terms of delivery: CPT Minsk (Incoterm 2010) </t>
  </si>
  <si>
    <t>Адрес поставки товара: РБ, 06533 ПТО «Минск-СЭЗ»,  г. Минск, ул. Промышленная, 4</t>
  </si>
  <si>
    <t>Delivery adress:  Bonded warehouse (SVH) No. 06533 PTO "Minsk-SEZ",  Minsk, ul. Promishlennaya 4</t>
  </si>
  <si>
    <t>Настоящая Спецификация может корректироваться Дополнениями, которые вступают в силу с момента подписания сторонами и являются неотъемлимыми частями настоящей Спецификации.</t>
  </si>
  <si>
    <t xml:space="preserve">This Specification can be adjusted by Supplements, Which are effective upon their signing and are integral parts of the present  Specification. </t>
  </si>
  <si>
    <t>THE SELLER/ПРОДАВЕЦ:</t>
  </si>
  <si>
    <t>ТНЕ BUYER/ПОКУПАТЕЛЬ:</t>
  </si>
  <si>
    <t>М.П.                 (подпись)                         (Ф.И.О.)</t>
  </si>
  <si>
    <t>Пошлина</t>
  </si>
  <si>
    <t>Пошлина, дол.США</t>
  </si>
  <si>
    <t>Маржа</t>
  </si>
  <si>
    <t>Опускная цена</t>
  </si>
  <si>
    <t>Опускная стоимость</t>
  </si>
  <si>
    <t>Курс конверсии евро/доллар</t>
  </si>
  <si>
    <t>СЧЁТ-ФАКТУРА</t>
  </si>
  <si>
    <t>Скидка</t>
  </si>
  <si>
    <t xml:space="preserve">Вес нетто, кг. </t>
  </si>
  <si>
    <t xml:space="preserve">Вес брутто,кг. </t>
  </si>
  <si>
    <t>ИТОГО:</t>
  </si>
  <si>
    <r>
      <t>SCHVÁLENO</t>
    </r>
    <r>
      <rPr>
        <sz val="10"/>
        <color indexed="58"/>
        <rFont val="Bookman Old Style"/>
        <family val="1"/>
        <charset val="204"/>
      </rPr>
      <t xml:space="preserve"> / УТВЕРЖДЕНО:</t>
    </r>
  </si>
  <si>
    <t>S  L  O  V  A  T  E  X   s. r. o.</t>
  </si>
  <si>
    <t>Adresa nakladania/ Адрес погрузки:</t>
  </si>
  <si>
    <t>SLOVATEX S.R.O.</t>
  </si>
  <si>
    <t xml:space="preserve">
Slovenská republika
</t>
  </si>
  <si>
    <t>Račianska 88 B, 831 02 Bratislava</t>
  </si>
  <si>
    <t xml:space="preserve">IČO: 50 515 004, IČ DPH/ EORI : SK 2120357558 
IČO: 35 969 008, IČ DPH/ EORI : SK 2022099013 
</t>
  </si>
  <si>
    <t>SWIFT/BIC:   POBNSKBA</t>
  </si>
  <si>
    <t xml:space="preserve">Poštová banka a.s., Dvořákovo nábrežie 4, 
811 02 Bratislava, SLOVENSKÁ REPUBLIKA
</t>
  </si>
  <si>
    <t>IBAN EUR:     SK33 6500 0000 0000 2056 5797</t>
  </si>
  <si>
    <t>IBAN USD:    SK31 6500 0000 0000 5303 1927</t>
  </si>
  <si>
    <t>Základ dodania / Базис поставки:</t>
  </si>
  <si>
    <t xml:space="preserve"> CPT - MINSK, BY</t>
  </si>
  <si>
    <t>Špecifikácia/ Спецификация:</t>
  </si>
  <si>
    <t>Adresa dodánia / Адрес доставки:</t>
  </si>
  <si>
    <t>№22-11-16-I ОТ 21/11/2016</t>
  </si>
  <si>
    <t xml:space="preserve">"S  L  O  V  A  T  E  X   s. r. o."  и  ООО «Газ Венчуре» договорились, что настоящая Спецификация является протоколом согласования цен. </t>
  </si>
  <si>
    <t xml:space="preserve">"S  L  O  V  A  T  E  X   s. r. o."   and «Gas Venture» LLC agreed that the present Specification  is  a  price  negotiation  memorandum.  </t>
  </si>
  <si>
    <t xml:space="preserve">к Договору №№22-11-16-I ОТ 21/11/2016 </t>
  </si>
  <si>
    <t xml:space="preserve"> to the Contract  №22-11-16-I OF 21/11/2016 </t>
  </si>
  <si>
    <t>ПРОВЕРКА ОТПУСКНОЙ ЦЕНЫ</t>
  </si>
  <si>
    <t>Торговая марка</t>
  </si>
  <si>
    <t>OBCHODNÁ  ZNAMKA</t>
  </si>
  <si>
    <t>NÁZOV VÝROBKU</t>
  </si>
  <si>
    <t>CELKOM PO  ZĽAVE</t>
  </si>
  <si>
    <t>CELKOM</t>
  </si>
  <si>
    <t>CENA ZA MJ</t>
  </si>
  <si>
    <t>pcs</t>
  </si>
  <si>
    <t>Netto váha, kg/ Вес нетто, кг:</t>
  </si>
  <si>
    <t>Brutto váha, kg/ Вес брутто,кг:</t>
  </si>
  <si>
    <t>Množstvo balení / Кол-во упаковок</t>
  </si>
  <si>
    <t>China</t>
  </si>
  <si>
    <t>Box</t>
  </si>
  <si>
    <t>ODBERATEĽ /ПОКУПАТЕЛЬ:</t>
  </si>
  <si>
    <t>GAS VENTURE, LLC
220035, Republic of Belarus, Minsk, Timirjazeva str., 46, ap. 1</t>
  </si>
  <si>
    <t>CELKOM / ИТОГО:</t>
  </si>
  <si>
    <t xml:space="preserve">SLOVATEX S.R.O.                                                                                            Račianska 88 B, 831 02 Bratislava    
Slovenská republika                                                                                                Poštová banka a.s., Dvořákovo nábrežie 4, 
811 02 Bratislava, SLOVENSKÁ REPUBLIKA      "  
</t>
  </si>
  <si>
    <t>Italy</t>
  </si>
  <si>
    <t>Knitted sweaters Women kotton 100% Кофта женская трикотажная  хлопок 100%</t>
  </si>
  <si>
    <t>Trousers for women kotton 100% Брюки женские  хлопок 100%</t>
  </si>
  <si>
    <t>Women's denim overalls kotton 95% elastan 5% Комбинезон женский джинсовый  хлопок 95% эластан 5%</t>
  </si>
  <si>
    <t>Women's blouse kotton 100% Блузка женская  хлопок 100%</t>
  </si>
  <si>
    <t>T-shirts for women kotton 100% Майки женские  хлопок 100%</t>
  </si>
  <si>
    <t>Knitted Jackets Women 40% - acrylic, 30% - a polyamide 22% - Mohair, 8% - Lama Кофта трикотажная женская 40% - акрил, 30% - полиамид, 22% - мохер, 8% - лама размер 48-50</t>
  </si>
  <si>
    <t>Jumper Women's Knitwear 40% - acrylic, 30% - a polyamide 22% - Mohair, 8% - Lama Джемпер трикотажный женский 40% - акрил, 30% - полиамид, 22% - мохер, 8% - лама размер 48-50</t>
  </si>
  <si>
    <t>Jumper Women's Knitwear 55% - viscose, 45% - acrylic Джемпер трикотажный женский 55% - вискоза, 45% - акрил размер 48-50</t>
  </si>
  <si>
    <t>FAIBIS zab</t>
  </si>
  <si>
    <t>Knitted sweaters Women 50% - Viscose 50% - Polyester Кофта женская трикотажная 50% - вискоза, 50% - полиэстер размер 52-54</t>
  </si>
  <si>
    <t>Knitted sweaters Women 55% - modal, 45% - acrylic Кофта женская трикотажная 55% - модал, 45% - акрил размер 48-50</t>
  </si>
  <si>
    <t>Knitted sweaters Women 60% - acrylic, 20% - llama-wool, 20% - Mohair Кофта женская трикотажная 60% - акрил, 20% - лама-шерсть, 20% - мохер размер 48-50</t>
  </si>
  <si>
    <t>Knitted sweaters Women 64% - acrylic, 25% - Lama, 5% - alpaca, 4% - a polyamide, 2% - Viscose Кофта женская трикотажная 64% - акрил, 25% - лама, 5% - альпака, 4% - полиамид, 2% - вискоза размер 48-50</t>
  </si>
  <si>
    <t>Knitted sweaters Women 90% - acrylic, 5% - Lama - 5% elastane Кофта женская трикотажная 90% - акрил, 5% - лама, 5% - эластан размер 48-50</t>
  </si>
  <si>
    <t>Knitted sweaters Women 95% - cotton, 5% - lycra Кофта женская трикотажная 95% - хлопок, 5% - эластан размер 48-50</t>
  </si>
  <si>
    <t>part</t>
  </si>
  <si>
    <t>dins tricot</t>
  </si>
  <si>
    <t>vanila</t>
  </si>
  <si>
    <t>F.D</t>
  </si>
  <si>
    <t>Stella milani</t>
  </si>
  <si>
    <t>Maglificio S.Y.</t>
  </si>
  <si>
    <t>Women's blouse kotton 100% Блузка женская  хлопок 100% трикотаж</t>
  </si>
  <si>
    <t>Agencja Celna EURO-WAY, Przejazdowa 25, 05-800 Pruszków, Poland</t>
  </si>
  <si>
    <t>CPT MINSK, Bielorusko</t>
  </si>
  <si>
    <t>LIQUI</t>
  </si>
  <si>
    <t>WIYA</t>
  </si>
  <si>
    <t>MODA ITALIA</t>
  </si>
  <si>
    <t>POZOR:</t>
  </si>
  <si>
    <t>oslobodené od DPH podľa § 47 (vývoz tovaru) Zákona č. 222/2004 Z. z. SR o DPH</t>
  </si>
  <si>
    <t>ВНИМАНИЕ:</t>
  </si>
  <si>
    <t>освобождено от НДС, согласно § 47 (вывоз товара) Закона СР  № 222/2004 С.з. об НДС</t>
  </si>
  <si>
    <t>Slobodné zóny sú špeciálne oblasti v rámci colného územia EÚ.</t>
  </si>
  <si>
    <t>Tovary v týchto oblastiach sú oslobodené od cla, DPH a ostatných dovozných poplatkov.</t>
  </si>
  <si>
    <t>Pre ďalšie iinformation pozri http://ec.europa.eu/taxation_customs/customs/procedural_aspects/imports/free_zones/index_en.htm</t>
  </si>
  <si>
    <t>Skirt 89% POLYESTER, 11% ELASTAN Юбка 89% полиэстер, 11% эластан размер: 46-50</t>
  </si>
  <si>
    <t>BLU ROYAL</t>
  </si>
  <si>
    <t>BSH</t>
  </si>
  <si>
    <t>CRYSTAL GIRL</t>
  </si>
  <si>
    <t>DINS TRICOT</t>
  </si>
  <si>
    <t>DRIM LAND</t>
  </si>
  <si>
    <t>GYSUAL</t>
  </si>
  <si>
    <t>MAX</t>
  </si>
  <si>
    <t>NAIIF</t>
  </si>
  <si>
    <t>NEW COLLECTION</t>
  </si>
  <si>
    <t>ONE LOVE</t>
  </si>
  <si>
    <t>SLEEK CHIE</t>
  </si>
  <si>
    <t>STELLA MILANI</t>
  </si>
  <si>
    <t>WENDY TRENDY</t>
  </si>
  <si>
    <t>MOOILI</t>
  </si>
  <si>
    <t>MICHELMI</t>
  </si>
  <si>
    <t>SARAH</t>
  </si>
  <si>
    <t>ANY CASE</t>
  </si>
  <si>
    <t>MODAPIU</t>
  </si>
  <si>
    <t>ONLY</t>
  </si>
  <si>
    <t>SUNFA</t>
  </si>
  <si>
    <t>W COLLECTION</t>
  </si>
  <si>
    <t>WUSIDE</t>
  </si>
  <si>
    <t>CRYSTAL</t>
  </si>
  <si>
    <t>HONEY WINTER</t>
  </si>
  <si>
    <t>___</t>
  </si>
  <si>
    <t>COCOMORE</t>
  </si>
  <si>
    <t>MANILLA</t>
  </si>
  <si>
    <t>TERASZYK</t>
  </si>
  <si>
    <t>PAPARAZII</t>
  </si>
  <si>
    <t>PARA MI</t>
  </si>
  <si>
    <t>TERESA</t>
  </si>
  <si>
    <t>Poland</t>
  </si>
  <si>
    <t>Knitted Jackets Women 100% COTTON Кофта трикотажная женская 100% хлопок размер: 46-50, обхват груди: 92-100</t>
  </si>
  <si>
    <t>Sweater women 65% COTTON, 35% POLYESTER, PODSZEWKA: 100% POLYESTER Свитер женский 65% хлопок, 35% полиэстер, PODSZEWKA: 100% полиэстер размер: 46-50, обхват груди: 92-100</t>
  </si>
  <si>
    <t>Sweater women 100% COTTON Свитер женский 100% хлопок размер: 46-50, обхват груди: 92-100</t>
  </si>
  <si>
    <t>Knitted Jackets Women 95% COTTON, 5% SPANDEX Кофта трикотажная женская 95% хлопок, 5% спандекс размер: 46-50, обхват груди: 92-100</t>
  </si>
  <si>
    <t>Knitted Jackets Women 95% COTTON, 5% ELASTAN Кофта трикотажная женская 95% хлопок, 5% эластан размер: 46-50, обхват груди: 92-100</t>
  </si>
  <si>
    <t>Knitted Jackets Women 81% COTTON, 19% METALIC Кофта трикотажная женская 81% хлопок, 19% METALIC размер: 46-50, обхват груди: 92-100</t>
  </si>
  <si>
    <t>Knitted Tunic Women 60% COTTON, 30% POLYESTER, 10% LUREX Туника трикотажная женская 60% хлопок, 30% полиэстер, 10% люрекс размер: 46-50, обхват груди: 92-100</t>
  </si>
  <si>
    <t>Knitted Jackets Women 65% COTTON, 20% POLYESTER, 15% LUREX Кофта трикотажная женская 65% хлопок, 20% полиэстер, 15% люрекс размер: 46-50, обхват груди: 92-100</t>
  </si>
  <si>
    <t>Sweater women 95% COTTON, 5% ELASTAN Свитер женский 95% хлопок, 5% эластан размер: 46-50, обхват груди: 92-100</t>
  </si>
  <si>
    <t>Knitted Jackets Women 60% COTTON, 40% POLYESTER Кофта трикотажная женская 60% хлопок, 40% полиэстер размер: 46-50, обхват груди: 92-100</t>
  </si>
  <si>
    <t>Knitted Tunic Women 95% COTTON, 5% ELASTAN Туника трикотажная женская 95% хлопок, 5% эластан размер: 46-50, обхват груди: 92-100</t>
  </si>
  <si>
    <t>Knitted Tunic Women 100% COTON  Туника трикотажная женская 100% хлопок  размер: 46-50, обхват груди: 92-100</t>
  </si>
  <si>
    <t>Knitted Jackets Women 50% COTTON, 50% ACRYLIC Кофта трикотажная женская 50% хлопок, 50% акрил размер: 46-50, обхват груди: 92-100</t>
  </si>
  <si>
    <t>Knitted Jackets Women 27,5% COTTON, 69% POLYESTER, 3,5% ELASTAN Кофта трикотажная женская 27,5% хлопок, 69% полиэстер, 3,5% эластан размер: 46-50, обхват груди: 92-100</t>
  </si>
  <si>
    <t>Knitted Jackets Women 23% POLYESTER, 11% NYLON, 33% ACRYLIC, 33% LANA Кофта трикотажная женская 23% полиэстер, 11% нейлон, 33% акрил, 33% лана размер: 46-50, обхват груди: 92-100</t>
  </si>
  <si>
    <t>Knitted Jackets Women 50% COTON, 50% ACRYLIC Кофта трикотажная женская 50% хлопок, 50% акрил размер: 46-50, обхват груди: 92-100</t>
  </si>
  <si>
    <t>Knitted Jackets Women 20% POLYESTER, 80% VISCOSE Кофта трикотажная женская 20% полиэстер, 80% вискоза размер: 46-50, обхват груди: 92-100</t>
  </si>
  <si>
    <t>Knitted Jackets Women 5% ELASTAN, 95% VISCOSE Кофта трикотажная женская 5% эластан, 95% вискоза размер: 46-50, обхват груди: 92-100</t>
  </si>
  <si>
    <t>Knitted Jackets Women 39% VISCOSE, 61% RAYON Кофта трикотажная женская 39% вискоза, 61% район размер: 46-50, обхват груди: 92-100</t>
  </si>
  <si>
    <t>Knitted Jackets Women 50% COTTON, 50% POLYESTER Кофта трикотажная женская 50% хлопок, 50% полиэстер размер: 46-50, обхват груди: 92-100</t>
  </si>
  <si>
    <t>Knitted Jackets Women 100% VISCOSE Кофта трикотажная женская 100% вискоза размер: 46-50, обхват груди: 92-100</t>
  </si>
  <si>
    <t>Knitted Jackets Women 6% ELASTAN, 94% VISCOSE Кофта трикотажная женская 6% эластан, 94% вискоза размер: 46-50, обхват груди: 92-100</t>
  </si>
  <si>
    <t>Knitted Jackets Women 50% COTTON, 50% VISCOSE Кофта трикотажная женская 50% хлопок, 50% вискоза размер: 46-50, обхват груди: 92-100</t>
  </si>
  <si>
    <t>Knitted Jackets Women 45% COTTON, 55% POLYESTER Кофта трикотажная женская 45% хлопок, 55% полиэстер размер: 46-50, обхват груди: 92-100</t>
  </si>
  <si>
    <t>Knitted Jackets Women 5% ELASTAN, 80% VISCOSE, 15% LUREX Кофта трикотажная женская 5% эластан, 80% вискоза, 15% люрекс размер: 46-50, обхват груди: 92-100</t>
  </si>
  <si>
    <t>Knitted Jackets Women 50% RASO, 50% SETA Кофта трикотажная женская 50% синтетические нити, 50% шелк размер: 46-50, обхват груди: 92-100</t>
  </si>
  <si>
    <t>women's Blazer 100% COTTON Блейзер женский 100% хлопок размер: 46-50, обхват груди: 92-100</t>
  </si>
  <si>
    <t>Famale Jaket 95% COTTON, 5% ELASTAN Жакет женский 95% хлопок, 5% эластан размер: 46-50, обхват груди: 92-100</t>
  </si>
  <si>
    <t>Famale Jaket 100% COTON Жакет женский 100% хлопок размер: 46-50, обхват груди: 92-100</t>
  </si>
  <si>
    <t>women's Blazer 80% COTTON, 20% POLYESTER Блейзер женский 80% хлопок, 20% полиэстер размер: 46-50, обхват груди: 92-100</t>
  </si>
  <si>
    <t>women's Blazer 65% COTTON, 20% POLYESTER, 15% LUREX Блейзер женский 65% хлопок, 20% полиэстер, 15% люрекс размер: 46-50, обхват груди: 92-100</t>
  </si>
  <si>
    <t>Famale Jaket 90% COTON, 10% VISCOSE Жакет женский 90% хлопок, 10% вискоза размер: 46-50, обхват груди: 92-100</t>
  </si>
  <si>
    <t>women's Blazer 47% COTTON, 16% POLYESTER, 34% POLIAMIDE Блейзер женский 47% хлопок, 16% полиэстер, 34% полиамид размер: 46-50, обхват груди: 92-100</t>
  </si>
  <si>
    <t>Famale Jaket 84% COTON, 16% POLYESTER Жакет женский 84% хлопок, 16% полиэстер размер: 46-50, обхват груди: 92-100</t>
  </si>
  <si>
    <t>Famale Jaket 100% POLYESTER Жакет женский 100% полиэстер размер: 46-50, обхват груди: 92-100</t>
  </si>
  <si>
    <t>Famale Jaket 40% COTTON, 60% POLIURETAN Жакет женский 40% хлопок, 60% POLIURETAN размер: 46-50, обхват груди: 92-100</t>
  </si>
  <si>
    <t>Famale Jaket 100% POLIAMIDE Жакет женский 100% полиамид размер: 46-50, обхват груди: 92-100</t>
  </si>
  <si>
    <t>Famale Jaket 45% POLYESTER, 55% POLIURETAN Жакет женский 45% полиэстер, 55% полиуретан размер: 46-50, обхват груди: 92-100</t>
  </si>
  <si>
    <t>women's Blazer 89% POLYESTER, 11% ELASTAN Блейзер женский 89% полиэстер, 11% эластан размер: 46-50, обхват груди: 92-100</t>
  </si>
  <si>
    <t>Famale Jaket 25% COTTON, 53% POLYESTER, 22% ACRYLIC Жакет женский 25% хлопок, 53% полиэстер, 22% акрил размер: 46-50, обхват груди: 92-100</t>
  </si>
  <si>
    <t>women's Blazer 10% VISCOSE, 60% ACRYLIC, 15% LANA-WOOL, 15% ALPACA Блейзер женский 10% вискоза, 60% акрил, 15% лана, 15% альпака размер: 46-50, обхват груди: 92-100</t>
  </si>
  <si>
    <t>women's Blazer 46% POLYESTER, 39% ACRYLIC, 15% LANA Блейзер женский 46% полиэстер, 39% акрил, 15% лана размер: 46-50, обхват груди: 92-100</t>
  </si>
  <si>
    <t>women's Blazer 62% POLYESTER, 4% ELASTAN, 34% VISCOSE Блейзер женский 62% полиэстер, 4% эластан, 34% вискоза размер: 46-50, обхват груди: 92-100</t>
  </si>
  <si>
    <t>Famale Jaket 14% COTTON, 84% VISCOSE,2% POLIAMIDE Жакет женский 14% хлопок, 84% вискоза,2% полиамид размер: 46-50, обхват груди: 92-100</t>
  </si>
  <si>
    <t>women's Blazer 55% VISCOSE, 45% PU Блейзер женский 55% вискоза, 45% полиуретан размер: 46-50, обхват груди: 92-100</t>
  </si>
  <si>
    <t>Dress 95% COTTON, 5% ELASTAN Платье 95% хлопок, 5% эластан размер: 46-50, обхват груди: 92-100</t>
  </si>
  <si>
    <t>Dress 100% COTTON Платье 100% хлопок размер: 46-50, обхват груди: 92-100</t>
  </si>
  <si>
    <t>Women's blouse 68% COTTON, 6% ELASTAN. 26% NYLON Блузка женская 68% хлопок, 6% эластан. 26% нейлон размер: 46-50, обхват груди: 92-100</t>
  </si>
  <si>
    <t>Women's blouse 95% COTTON, 5% ELASTAN Блузка женская 95% хлопок, 5% эластан размер: 46-50, обхват груди: 92-100</t>
  </si>
  <si>
    <t>Women's blouse 97% COTTON, 3% POLYESTER Блузка женская 97% хлопок, 3% полиэстер размер: 46-50, обхват груди: 92-100</t>
  </si>
  <si>
    <t>Women's blouse 95% COTTON, 5% POLYESTER Блузка женская 95% хлопок, 5% полиэстер размер: 46-50, обхват груди: 92-100</t>
  </si>
  <si>
    <t>Women's blouse 30% COTTON, 15% POLYESTER, 20% ACRYLIC, 30% LANA, 5% ALTER Блузка женская 30% хлопок, 15% полиэстер, 20% акрил, 30% лана, 5% ALTER размер: 46-50, обхват груди: 92-100</t>
  </si>
  <si>
    <t>Women's blouse 100% VISCOSE Блузка женская 100% вискоза размер: 46-50, обхват груди: 92-100</t>
  </si>
  <si>
    <t>Women's blouse 100% TENCEL Блузка женская 100% тенсел размер: 46-50, обхват груди: 92-100</t>
  </si>
  <si>
    <t>sleeveless vumen 100% NYLON Безрукавка женская 100% нейлон размер: 46-50, обхват груди: 92-100</t>
  </si>
  <si>
    <t>Knitted Jackets Women 52%COTTONN   22%POLYSTER 3%LUREX 23% MODAKRYL Кофта трикотажная женская 52%хлопок   22%полиэстер 3%люрекс 23% акрил размер: 46-50, обхват груди: 92-100</t>
  </si>
  <si>
    <t>Knitted Jackets Women 95%COTTONN 5% POLIURETAN Кофта трикотажная женская 95%хлопок 5% полиуретан размер: 46-50, обхват груди: 92-100</t>
  </si>
  <si>
    <t>Skirt 4% ELASTAN, 96% POLIAMIDE Юбка 4% эластан, 96% полиамид размер: 46-50</t>
  </si>
  <si>
    <t>Trousers for women 98% COTTON, 2% ELASTAN Брюки женские 98% хлопок, 2% эластан размер: 46-50</t>
  </si>
  <si>
    <t>Trousers for women 100% COTTON Брюки женские 100% хлопок размер: 46-50</t>
  </si>
  <si>
    <t>Trousers for women 77% COTTON, 21% POLYESTER, 2% ELASTAN Брюки женские 77% хлопок, 21% полиэстер, 2% эластан размер: 46-50</t>
  </si>
  <si>
    <t>Trousers for women 95% COTTON, 5% SPANDEX Брюки женские 95% хлопок, 5% спандекс размер: 46-50</t>
  </si>
  <si>
    <t>Trousers for women 90% COTON, 10% POLYESTER Брюки женские 90% хлопок, 10% полиэстер размер: 46-50</t>
  </si>
  <si>
    <t>Trousers for women 95% COTTON, 5% ELASTAN Брюки женские 95% хлопок, 5% эластан размер: 46-50</t>
  </si>
  <si>
    <t>Trousers for women 60% COTTON, 40% POLYESTER Брюки женские 60% хлопок, 40% полиэстер размер: 46-50</t>
  </si>
  <si>
    <t>Trousers for women 80% COTTON, 20% POLYESTER Брюки женские 80% хлопок, 20% полиэстер размер: 46-50</t>
  </si>
  <si>
    <t>Trousers for women 95% POLYESTER, 5% ELASTAN Брюки женские 95% полиэстер, 5% эластан размер: 46-50</t>
  </si>
  <si>
    <t>Trousers for women 25% POLYESTER, 50% ACRYLIC, 2% POLIAMIDE, 21% LANA, 2% ALTER Брюки женские 25% полиэстер, 50% акрил, 2% полиамид, 21% лана, 2% ALTER размер: 46-50</t>
  </si>
  <si>
    <t>Trousers for women 5% ELASTAN, 95% POLIAMIDE Брюки женские 5% эластан, 95% полиамид размер: 46-50</t>
  </si>
  <si>
    <t>Trousers for women 100% POLYESTER Брюки женские 100% полиэстер размер: 46-50</t>
  </si>
  <si>
    <t>women's shorts 100% PU Шорты женские 100% полиуретан размер: 46-50</t>
  </si>
  <si>
    <t>Trousers for women 5% ELASTAN, 95% VISCOSE Брюки женские 5% эластан, 95% вискоза размер: 46-50</t>
  </si>
  <si>
    <t>Women's blouse 100% COTTON Блузка женская 100% хлопок размер: 46-50, обхват груди: 92-100</t>
  </si>
  <si>
    <t>Knitted Jackets Women 100% PC Кофта трикотажная женская 100% акрил размер: 46-50, обхват груди: 92-100</t>
  </si>
  <si>
    <t>Knitted Jackets Women 14%VISCOSE 2%ELASTAN 28%POLIAMIDE 14%WOOL 42%MODAKRYL Кофта трикотажная женская 14%вискоза 2%эластан 28%полиамид 14%шерсть 42%акрил размер: 46-50, обхват груди: 92-100</t>
  </si>
  <si>
    <t>Knitted Jackets Women 20% LANA 5%MOHAIR 10% WOOL 65% PC Кофта трикотажная женская 20% лана-шерсть 5%мохер 10% шерсть 65% акрил размер: 46-50, обхват груди: 92-100</t>
  </si>
  <si>
    <t>Knitted Jackets Women 5%ELASTAN 95%VISCOSE Кофта трикотажная женская 5%эластан 95%вискоза размер: 46-50, обхват груди: 92-100</t>
  </si>
  <si>
    <t>Knitted Jackets Women 50%COTTON 50%ACRYL Кофта трикотажная женская 50%хлопок 50%АКРИЛ размер: 46-50, обхват груди: 92-100</t>
  </si>
  <si>
    <t>Dress 73% COTTONN 24%POLYESTER 3%ELASTAN Платье 73% хлопок 24%полиэстер 3%эластан размер: 46-50, обхват груди: 92-100</t>
  </si>
  <si>
    <t>Dress 95 % COTTONN 5% ELASTAN Платье 95 % хлопок 5% эластан размер: 46-50, обхват груди: 92-100</t>
  </si>
  <si>
    <t>Dress 96 % COTTONN 5% ELASTAN Платье 96 % хлопок 5% эластан размер: 46-50, обхват груди: 92-100</t>
  </si>
  <si>
    <t>Dress 95%COTTONN 5% POLIURETAN Платье 95%хлопок 5% полиуретан размер: 46-50, обхват груди: 92-100</t>
  </si>
  <si>
    <t>Dress 5%ELASTAN 95%POLYESTER Платье 5%эластан 95%полиэстер размер: 46-50, обхват груди: 92-100</t>
  </si>
  <si>
    <t>Dress 90%POLYESTER 10%VISKOZE Платье 90%полиэстер 10%вискоза размер: 46-50, обхват груди: 92-100</t>
  </si>
  <si>
    <t>Dress 95%POLYESTER 5%ELASTAN Платье 95%полиэстер 5%эластан размер: 46-50, обхват груди: 92-100</t>
  </si>
  <si>
    <t>Dress 5%ELASTAN 95%VISCOSE Платье 5%эластан 95%вискоза размер: 46-50, обхват груди: 92-100</t>
  </si>
  <si>
    <t>Women's blouse 95 % COTTONN 5% ELASTAN Блузка женская 95 % хлопок 5% эластан размер: 46-50, обхват груди: 92-100</t>
  </si>
  <si>
    <t>Women's blouse 5%ELASTAN 95%VISCOSE Блузка женская 5%эластан 95%вискоза размер: 46-50, обхват груди: 92-100</t>
  </si>
  <si>
    <t>KÓD TOVARU</t>
  </si>
  <si>
    <t>WOMEN'S KNITTED JACKET 100% CO Кофта трикотажная женская 100% хлопок размер: 46-50, обхват груди: 92-100</t>
  </si>
  <si>
    <t>WOMEN'S KNITTED JACKET 10% PA 90% PC Кофта трикотажная женская 10% полиамид 90% акрил размер: 46-50, обхват груди: 92-100</t>
  </si>
  <si>
    <t>WOMEN'S KNITTED JACKET 10% PA 90% WO Кофта трикотажная женская 10%полиамид  90% шерсть размер: 46-50, обхват груди: 92-100</t>
  </si>
  <si>
    <t>WOMEN'S COAT 95% CO, 5% EL пальто женское 95% хлопок, 5% эластан размер: 46-50, обхват груди: 92-100</t>
  </si>
  <si>
    <t>WOMEN'S COAT 10% EL, 90% VI пальто женское 10% эластан, 90% вискоза размер: 46-50, обхват груди: 92-100</t>
  </si>
  <si>
    <t>Настоящая Спецификация является неотъемлемой частью Договора № 22-11-16-I от 2016.11.21, вступает в силу с момента подписания и действует до надлежащего исполнения Сторонами своих обязательств или до подписания новой Спецификации (Дополнения к Спецификации)</t>
  </si>
  <si>
    <t>The present Specification is an integral part of the Contract No.22-11-16-I от 2016.11.21 and shall be effective upon its signin and is valid up to the proper performance of the obligations proper performance of obligations by the Parties or up to the signin of a new Specification (a Supplement to the Specification).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</si>
</sst>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р_._-;\-* #,##0.00_р_._-;_-* &quot;-&quot;??_р_._-;_-@_-"/>
    <numFmt numFmtId="165" formatCode="_(&quot;$&quot;* #,##0.00_);_(&quot;$&quot;* \(#,##0.00\);_(&quot;$&quot;* &quot;-&quot;??_);_(@_)"/>
    <numFmt numFmtId="166" formatCode="[$$-C09]#,##0.00"/>
    <numFmt numFmtId="167" formatCode="_-* #,##0.00\ _T_L_-;\-* #,##0.00\ _T_L_-;_-* &quot;-&quot;??\ _T_L_-;_-@_-"/>
    <numFmt numFmtId="168" formatCode="0.000"/>
  </numFmts>
  <fonts count="86" x14ac:knownFonts="1">
    <font>
      <sz val="11"/>
      <color indexed="8"/>
      <name val="Calibri"/>
      <family val="2"/>
      <charset val="204"/>
    </font>
    <font>
      <sz val="11"/>
      <color theme="1"/>
      <name val="Calibri"/>
      <family val="2"/>
      <charset val="204"/>
      <scheme val="minor"/>
    </font>
    <font>
      <sz val="11"/>
      <color indexed="8"/>
      <name val="Calibri"/>
      <family val="2"/>
      <charset val="204"/>
    </font>
    <font>
      <sz val="11"/>
      <color indexed="8"/>
      <name val="Calibri"/>
      <family val="2"/>
      <charset val="204"/>
    </font>
    <font>
      <sz val="11"/>
      <color indexed="8"/>
      <name val="Calibri"/>
      <family val="2"/>
      <charset val="238"/>
    </font>
    <font>
      <sz val="11"/>
      <color indexed="9"/>
      <name val="Calibri"/>
      <family val="2"/>
      <charset val="238"/>
    </font>
    <font>
      <sz val="11"/>
      <color indexed="9"/>
      <name val="Calibri"/>
      <family val="2"/>
      <charset val="204"/>
    </font>
    <font>
      <sz val="11"/>
      <color indexed="20"/>
      <name val="Calibri"/>
      <family val="2"/>
      <charset val="204"/>
    </font>
    <font>
      <b/>
      <sz val="11"/>
      <color indexed="52"/>
      <name val="Calibri"/>
      <family val="2"/>
      <charset val="204"/>
    </font>
    <font>
      <b/>
      <sz val="11"/>
      <color indexed="8"/>
      <name val="Calibri"/>
      <family val="2"/>
      <charset val="238"/>
    </font>
    <font>
      <b/>
      <sz val="11"/>
      <color indexed="9"/>
      <name val="Calibri"/>
      <family val="2"/>
      <charset val="204"/>
    </font>
    <font>
      <sz val="11"/>
      <color indexed="20"/>
      <name val="Calibri"/>
      <family val="2"/>
      <charset val="238"/>
    </font>
    <font>
      <i/>
      <sz val="11"/>
      <color indexed="23"/>
      <name val="Calibri"/>
      <family val="2"/>
      <charset val="204"/>
    </font>
    <font>
      <sz val="11"/>
      <color indexed="17"/>
      <name val="Calibri"/>
      <family val="2"/>
      <charset val="204"/>
    </font>
    <font>
      <b/>
      <sz val="15"/>
      <color indexed="56"/>
      <name val="Calibri"/>
      <family val="2"/>
      <charset val="204"/>
    </font>
    <font>
      <b/>
      <sz val="13"/>
      <color indexed="56"/>
      <name val="Calibri"/>
      <family val="2"/>
      <charset val="204"/>
    </font>
    <font>
      <b/>
      <sz val="11"/>
      <color indexed="56"/>
      <name val="Calibri"/>
      <family val="2"/>
      <charset val="204"/>
    </font>
    <font>
      <sz val="11"/>
      <color indexed="62"/>
      <name val="Calibri"/>
      <family val="2"/>
      <charset val="204"/>
    </font>
    <font>
      <b/>
      <sz val="11"/>
      <color indexed="9"/>
      <name val="Calibri"/>
      <family val="2"/>
      <charset val="238"/>
    </font>
    <font>
      <sz val="11"/>
      <color indexed="52"/>
      <name val="Calibri"/>
      <family val="2"/>
      <charset val="204"/>
    </font>
    <font>
      <b/>
      <sz val="15"/>
      <color indexed="56"/>
      <name val="Calibri"/>
      <family val="2"/>
      <charset val="238"/>
    </font>
    <font>
      <b/>
      <sz val="13"/>
      <color indexed="56"/>
      <name val="Calibri"/>
      <family val="2"/>
      <charset val="238"/>
    </font>
    <font>
      <b/>
      <sz val="11"/>
      <color indexed="56"/>
      <name val="Calibri"/>
      <family val="2"/>
      <charset val="238"/>
    </font>
    <font>
      <b/>
      <sz val="18"/>
      <color indexed="56"/>
      <name val="Cambria"/>
      <family val="2"/>
      <charset val="238"/>
    </font>
    <font>
      <sz val="11"/>
      <color indexed="60"/>
      <name val="Calibri"/>
      <family val="2"/>
      <charset val="204"/>
    </font>
    <font>
      <sz val="11"/>
      <color indexed="60"/>
      <name val="Calibri"/>
      <family val="2"/>
      <charset val="238"/>
    </font>
    <font>
      <b/>
      <sz val="11"/>
      <color indexed="63"/>
      <name val="Calibri"/>
      <family val="2"/>
      <charset val="204"/>
    </font>
    <font>
      <sz val="11"/>
      <color indexed="52"/>
      <name val="Calibri"/>
      <family val="2"/>
      <charset val="238"/>
    </font>
    <font>
      <sz val="11"/>
      <color indexed="17"/>
      <name val="Calibri"/>
      <family val="2"/>
      <charset val="238"/>
    </font>
    <font>
      <sz val="11"/>
      <color indexed="10"/>
      <name val="Calibri"/>
      <family val="2"/>
      <charset val="238"/>
    </font>
    <font>
      <b/>
      <sz val="18"/>
      <color indexed="56"/>
      <name val="Cambria"/>
      <family val="2"/>
      <charset val="204"/>
    </font>
    <font>
      <b/>
      <sz val="11"/>
      <color indexed="8"/>
      <name val="Calibri"/>
      <family val="2"/>
      <charset val="204"/>
    </font>
    <font>
      <sz val="11"/>
      <color indexed="62"/>
      <name val="Calibri"/>
      <family val="2"/>
      <charset val="238"/>
    </font>
    <font>
      <b/>
      <sz val="11"/>
      <color indexed="52"/>
      <name val="Calibri"/>
      <family val="2"/>
      <charset val="238"/>
    </font>
    <font>
      <b/>
      <sz val="11"/>
      <color indexed="63"/>
      <name val="Calibri"/>
      <family val="2"/>
      <charset val="238"/>
    </font>
    <font>
      <i/>
      <sz val="11"/>
      <color indexed="23"/>
      <name val="Calibri"/>
      <family val="2"/>
      <charset val="238"/>
    </font>
    <font>
      <sz val="11"/>
      <color indexed="10"/>
      <name val="Calibri"/>
      <family val="2"/>
      <charset val="204"/>
    </font>
    <font>
      <sz val="10"/>
      <name val="Arial Cyr"/>
      <charset val="204"/>
    </font>
    <font>
      <sz val="8"/>
      <name val="Calibri"/>
      <family val="2"/>
      <charset val="204"/>
    </font>
    <font>
      <sz val="11"/>
      <color indexed="58"/>
      <name val="Bookman Old Style"/>
      <family val="1"/>
      <charset val="204"/>
    </font>
    <font>
      <sz val="20"/>
      <color indexed="58"/>
      <name val="Bookman Old Style"/>
      <family val="1"/>
      <charset val="204"/>
    </font>
    <font>
      <sz val="12"/>
      <color indexed="58"/>
      <name val="Bookman Old Style"/>
      <family val="1"/>
      <charset val="204"/>
    </font>
    <font>
      <b/>
      <sz val="12"/>
      <color indexed="58"/>
      <name val="Bookman Old Style"/>
      <family val="1"/>
      <charset val="204"/>
    </font>
    <font>
      <sz val="16"/>
      <color indexed="58"/>
      <name val="Bookman Old Style"/>
      <family val="1"/>
      <charset val="204"/>
    </font>
    <font>
      <sz val="10"/>
      <color indexed="58"/>
      <name val="Bookman Old Style"/>
      <family val="1"/>
      <charset val="204"/>
    </font>
    <font>
      <b/>
      <sz val="22"/>
      <color indexed="58"/>
      <name val="Bookman Old Style"/>
      <family val="1"/>
      <charset val="204"/>
    </font>
    <font>
      <sz val="14"/>
      <color indexed="58"/>
      <name val="Bookman Old Style"/>
      <family val="1"/>
      <charset val="204"/>
    </font>
    <font>
      <b/>
      <sz val="16"/>
      <color indexed="58"/>
      <name val="Bookman Old Style"/>
      <family val="1"/>
      <charset val="204"/>
    </font>
    <font>
      <b/>
      <sz val="10"/>
      <color indexed="58"/>
      <name val="Bookman Old Style"/>
      <family val="1"/>
      <charset val="204"/>
    </font>
    <font>
      <b/>
      <sz val="11"/>
      <color indexed="58"/>
      <name val="Bookman Old Style"/>
      <family val="1"/>
      <charset val="204"/>
    </font>
    <font>
      <b/>
      <sz val="14"/>
      <color indexed="58"/>
      <name val="Bookman Old Style"/>
      <family val="1"/>
      <charset val="204"/>
    </font>
    <font>
      <sz val="8"/>
      <color indexed="8"/>
      <name val="Arial Narrow"/>
      <family val="2"/>
      <charset val="204"/>
    </font>
    <font>
      <sz val="8"/>
      <color indexed="63"/>
      <name val="Arial Narrow"/>
      <family val="2"/>
      <charset val="204"/>
    </font>
    <font>
      <b/>
      <sz val="9"/>
      <name val="Arial"/>
      <family val="2"/>
      <charset val="204"/>
    </font>
    <font>
      <b/>
      <sz val="9"/>
      <color indexed="58"/>
      <name val="Calibri"/>
      <family val="2"/>
      <charset val="204"/>
    </font>
    <font>
      <sz val="10"/>
      <name val="Arial"/>
      <family val="2"/>
      <charset val="204"/>
    </font>
    <font>
      <b/>
      <sz val="12"/>
      <name val="Arial"/>
      <family val="2"/>
      <charset val="204"/>
    </font>
    <font>
      <sz val="14"/>
      <name val="Arial"/>
      <family val="2"/>
      <charset val="204"/>
    </font>
    <font>
      <b/>
      <sz val="14"/>
      <color indexed="12"/>
      <name val="Arial Cyr"/>
      <charset val="204"/>
    </font>
    <font>
      <b/>
      <sz val="14"/>
      <name val="Arial Cyr"/>
      <charset val="204"/>
    </font>
    <font>
      <sz val="10"/>
      <name val="Arial"/>
      <family val="2"/>
      <charset val="204"/>
    </font>
    <font>
      <sz val="14"/>
      <color indexed="30"/>
      <name val="Arial"/>
      <family val="2"/>
      <charset val="204"/>
    </font>
    <font>
      <sz val="12"/>
      <name val="Arial"/>
      <family val="2"/>
      <charset val="204"/>
    </font>
    <font>
      <sz val="12"/>
      <color indexed="30"/>
      <name val="Arial"/>
      <family val="2"/>
      <charset val="204"/>
    </font>
    <font>
      <sz val="11"/>
      <name val="Arial"/>
      <family val="2"/>
      <charset val="204"/>
    </font>
    <font>
      <b/>
      <sz val="10"/>
      <name val="Arial"/>
      <family val="2"/>
      <charset val="204"/>
    </font>
    <font>
      <sz val="11"/>
      <name val="Arial Cyr"/>
      <family val="2"/>
      <charset val="204"/>
    </font>
    <font>
      <sz val="10"/>
      <name val="Arial Tur"/>
      <charset val="162"/>
    </font>
    <font>
      <sz val="11"/>
      <color indexed="8"/>
      <name val="Calibri"/>
      <family val="2"/>
      <charset val="1"/>
    </font>
    <font>
      <sz val="10"/>
      <name val="Arial"/>
      <family val="2"/>
      <charset val="162"/>
    </font>
    <font>
      <sz val="12"/>
      <color theme="1"/>
      <name val="Calibri"/>
      <family val="2"/>
      <charset val="204"/>
      <scheme val="minor"/>
    </font>
    <font>
      <b/>
      <sz val="11"/>
      <color indexed="8"/>
      <name val="Arial Narrow"/>
      <family val="2"/>
      <charset val="204"/>
    </font>
    <font>
      <b/>
      <sz val="12"/>
      <color indexed="8"/>
      <name val="Arial Narrow"/>
      <family val="2"/>
      <charset val="204"/>
    </font>
    <font>
      <b/>
      <sz val="12"/>
      <name val="Arial Narrow"/>
      <family val="2"/>
      <charset val="204"/>
    </font>
    <font>
      <sz val="11"/>
      <name val="Bookman Old Style"/>
      <family val="1"/>
      <charset val="204"/>
    </font>
    <font>
      <b/>
      <sz val="12"/>
      <name val="Calibri"/>
      <family val="2"/>
      <charset val="204"/>
    </font>
    <font>
      <sz val="12"/>
      <name val="Bookman Old Style"/>
      <family val="1"/>
      <charset val="204"/>
    </font>
    <font>
      <sz val="11"/>
      <color rgb="FFFF0000"/>
      <name val="Arial"/>
      <family val="2"/>
      <charset val="204"/>
    </font>
    <font>
      <b/>
      <sz val="12"/>
      <name val="Bookman Old Style"/>
      <family val="1"/>
      <charset val="204"/>
    </font>
    <font>
      <sz val="12"/>
      <color indexed="8"/>
      <name val="Bookman Old Style"/>
      <family val="1"/>
      <charset val="204"/>
    </font>
    <font>
      <sz val="11"/>
      <color rgb="FFFF0000"/>
      <name val="Bookman Old Style"/>
      <family val="1"/>
      <charset val="204"/>
    </font>
    <font>
      <b/>
      <sz val="12"/>
      <color indexed="8"/>
      <name val="Bookman Old Style"/>
      <family val="1"/>
      <charset val="204"/>
    </font>
    <font>
      <b/>
      <sz val="12"/>
      <color indexed="58"/>
      <name val="Calibri"/>
      <family val="2"/>
      <charset val="204"/>
    </font>
    <font>
      <sz val="11"/>
      <color theme="0" tint="-0.34998626667073579"/>
      <name val="Bookman Old Style"/>
      <family val="1"/>
      <charset val="204"/>
    </font>
    <font>
      <b/>
      <sz val="11"/>
      <color theme="0" tint="-0.34998626667073579"/>
      <name val="Bookman Old Style"/>
      <family val="1"/>
      <charset val="204"/>
    </font>
    <font>
      <sz val="11"/>
      <color theme="0" tint="-0.34998626667073579"/>
      <name val="Arial"/>
      <family val="2"/>
      <charset val="204"/>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theme="0"/>
        <bgColor indexed="64"/>
      </patternFill>
    </fill>
    <fill>
      <patternFill patternType="solid">
        <fgColor rgb="FFFFFF00"/>
        <bgColor indexed="64"/>
      </patternFill>
    </fill>
  </fills>
  <borders count="4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style="thin">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top/>
      <bottom style="thin">
        <color indexed="64"/>
      </bottom>
      <diagonal/>
    </border>
    <border>
      <left/>
      <right style="medium">
        <color indexed="64"/>
      </right>
      <top/>
      <bottom style="thin">
        <color indexed="64"/>
      </bottom>
      <diagonal/>
    </border>
  </borders>
  <cellStyleXfs count="95">
    <xf numFmtId="0" fontId="0" fillId="0" borderId="0">
      <alignment vertical="center"/>
    </xf>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167" fontId="67" fillId="0" borderId="0" applyFont="0" applyFill="0" applyBorder="0" applyAlignment="0" applyProtection="0"/>
    <xf numFmtId="0" fontId="8" fillId="20" borderId="1" applyNumberFormat="0" applyAlignment="0" applyProtection="0"/>
    <xf numFmtId="0" fontId="10" fillId="21" borderId="2" applyNumberFormat="0" applyAlignment="0" applyProtection="0"/>
    <xf numFmtId="0" fontId="68" fillId="0" borderId="0"/>
    <xf numFmtId="0" fontId="12" fillId="0" borderId="0" applyNumberFormat="0" applyFill="0" applyBorder="0" applyAlignment="0" applyProtection="0"/>
    <xf numFmtId="0" fontId="13" fillId="4"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17" fillId="7" borderId="1" applyNumberFormat="0" applyAlignment="0" applyProtection="0"/>
    <xf numFmtId="0" fontId="19" fillId="0" borderId="6" applyNumberFormat="0" applyFill="0" applyAlignment="0" applyProtection="0"/>
    <xf numFmtId="0" fontId="24" fillId="22" borderId="0" applyNumberFormat="0" applyBorder="0" applyAlignment="0" applyProtection="0"/>
    <xf numFmtId="0" fontId="67" fillId="0" borderId="0"/>
    <xf numFmtId="0" fontId="69" fillId="0" borderId="0"/>
    <xf numFmtId="0" fontId="70" fillId="0" borderId="0"/>
    <xf numFmtId="0" fontId="37" fillId="0" borderId="0"/>
    <xf numFmtId="0" fontId="3" fillId="23" borderId="7" applyNumberFormat="0" applyFont="0" applyAlignment="0" applyProtection="0"/>
    <xf numFmtId="0" fontId="26" fillId="20" borderId="8" applyNumberFormat="0" applyAlignment="0" applyProtection="0"/>
    <xf numFmtId="0" fontId="30" fillId="0" borderId="0" applyNumberFormat="0" applyFill="0" applyBorder="0" applyAlignment="0" applyProtection="0"/>
    <xf numFmtId="0" fontId="31" fillId="0" borderId="9" applyNumberFormat="0" applyFill="0" applyAlignment="0" applyProtection="0"/>
    <xf numFmtId="0" fontId="36" fillId="0" borderId="0" applyNumberFormat="0" applyFill="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32" fillId="7" borderId="1" applyNumberFormat="0" applyAlignment="0" applyProtection="0"/>
    <xf numFmtId="0" fontId="34" fillId="20" borderId="8" applyNumberFormat="0" applyAlignment="0" applyProtection="0"/>
    <xf numFmtId="0" fontId="33" fillId="20" borderId="1" applyNumberFormat="0" applyAlignment="0" applyProtection="0"/>
    <xf numFmtId="0" fontId="20" fillId="0" borderId="3" applyNumberFormat="0" applyFill="0" applyAlignment="0" applyProtection="0"/>
    <xf numFmtId="0" fontId="21" fillId="0" borderId="4" applyNumberFormat="0" applyFill="0" applyAlignment="0" applyProtection="0"/>
    <xf numFmtId="0" fontId="22" fillId="0" borderId="5" applyNumberFormat="0" applyFill="0" applyAlignment="0" applyProtection="0"/>
    <xf numFmtId="0" fontId="22" fillId="0" borderId="0" applyNumberFormat="0" applyFill="0" applyBorder="0" applyAlignment="0" applyProtection="0"/>
    <xf numFmtId="0" fontId="9" fillId="0" borderId="9" applyNumberFormat="0" applyFill="0" applyAlignment="0" applyProtection="0"/>
    <xf numFmtId="0" fontId="18" fillId="21" borderId="2" applyNumberFormat="0" applyAlignment="0" applyProtection="0"/>
    <xf numFmtId="0" fontId="23" fillId="0" borderId="0" applyNumberFormat="0" applyFill="0" applyBorder="0" applyAlignment="0" applyProtection="0"/>
    <xf numFmtId="0" fontId="25" fillId="22" borderId="0" applyNumberFormat="0" applyBorder="0" applyAlignment="0" applyProtection="0"/>
    <xf numFmtId="0" fontId="37" fillId="0" borderId="0"/>
    <xf numFmtId="0" fontId="37" fillId="0" borderId="0"/>
    <xf numFmtId="0" fontId="55" fillId="0" borderId="0"/>
    <xf numFmtId="0" fontId="11" fillId="3" borderId="0" applyNumberFormat="0" applyBorder="0" applyAlignment="0" applyProtection="0"/>
    <xf numFmtId="0" fontId="35" fillId="0" borderId="0" applyNumberFormat="0" applyFill="0" applyBorder="0" applyAlignment="0" applyProtection="0"/>
    <xf numFmtId="0" fontId="4" fillId="23" borderId="7" applyNumberFormat="0" applyFont="0" applyAlignment="0" applyProtection="0"/>
    <xf numFmtId="0" fontId="27" fillId="0" borderId="6" applyNumberFormat="0" applyFill="0" applyAlignment="0" applyProtection="0"/>
    <xf numFmtId="0" fontId="29" fillId="0" borderId="0" applyNumberForma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0" fontId="28" fillId="4" borderId="0" applyNumberFormat="0" applyBorder="0" applyAlignment="0" applyProtection="0"/>
    <xf numFmtId="0" fontId="1" fillId="0" borderId="0"/>
  </cellStyleXfs>
  <cellXfs count="325">
    <xf numFmtId="0" fontId="0" fillId="0" borderId="0" xfId="0">
      <alignment vertical="center"/>
    </xf>
    <xf numFmtId="0" fontId="39" fillId="0" borderId="0" xfId="0" applyFont="1">
      <alignment vertical="center"/>
    </xf>
    <xf numFmtId="0" fontId="43" fillId="24" borderId="10" xfId="0" applyFont="1" applyFill="1" applyBorder="1">
      <alignment vertical="center"/>
    </xf>
    <xf numFmtId="0" fontId="41" fillId="24" borderId="10" xfId="0" applyFont="1" applyFill="1" applyBorder="1">
      <alignment vertical="center"/>
    </xf>
    <xf numFmtId="0" fontId="41" fillId="24" borderId="0" xfId="0" applyFont="1" applyFill="1" applyBorder="1">
      <alignment vertical="center"/>
    </xf>
    <xf numFmtId="0" fontId="41" fillId="24" borderId="11" xfId="0" applyFont="1" applyFill="1" applyBorder="1">
      <alignment vertical="center"/>
    </xf>
    <xf numFmtId="0" fontId="39" fillId="24" borderId="0" xfId="0" applyFont="1" applyFill="1" applyBorder="1">
      <alignment vertical="center"/>
    </xf>
    <xf numFmtId="0" fontId="49" fillId="0" borderId="0" xfId="0" applyFont="1">
      <alignment vertical="center"/>
    </xf>
    <xf numFmtId="165" fontId="44" fillId="24" borderId="0" xfId="0" applyNumberFormat="1" applyFont="1" applyFill="1" applyBorder="1">
      <alignment vertical="center"/>
    </xf>
    <xf numFmtId="0" fontId="44" fillId="0" borderId="0" xfId="0" applyFont="1">
      <alignment vertical="center"/>
    </xf>
    <xf numFmtId="0" fontId="39" fillId="24" borderId="10" xfId="0" applyFont="1" applyFill="1" applyBorder="1">
      <alignment vertical="center"/>
    </xf>
    <xf numFmtId="0" fontId="39" fillId="24" borderId="11" xfId="0" applyFont="1" applyFill="1" applyBorder="1">
      <alignment vertical="center"/>
    </xf>
    <xf numFmtId="0" fontId="40" fillId="24" borderId="11" xfId="0" applyFont="1" applyFill="1" applyBorder="1">
      <alignment vertical="center"/>
    </xf>
    <xf numFmtId="0" fontId="39" fillId="24" borderId="14" xfId="0" applyFont="1" applyFill="1" applyBorder="1">
      <alignment vertical="center"/>
    </xf>
    <xf numFmtId="0" fontId="39" fillId="24" borderId="15" xfId="0" applyFont="1" applyFill="1" applyBorder="1">
      <alignment vertical="center"/>
    </xf>
    <xf numFmtId="0" fontId="42" fillId="24" borderId="0" xfId="0" applyFont="1" applyFill="1" applyBorder="1">
      <alignment vertical="center"/>
    </xf>
    <xf numFmtId="0" fontId="44" fillId="24" borderId="0" xfId="0" applyFont="1" applyFill="1" applyBorder="1">
      <alignment vertical="center"/>
    </xf>
    <xf numFmtId="0" fontId="46" fillId="24" borderId="0" xfId="0" applyFont="1" applyFill="1" applyBorder="1">
      <alignment vertical="center"/>
    </xf>
    <xf numFmtId="0" fontId="39" fillId="0" borderId="0" xfId="0" applyFont="1" applyBorder="1">
      <alignment vertical="center"/>
    </xf>
    <xf numFmtId="0" fontId="44" fillId="24" borderId="15" xfId="0" applyFont="1" applyFill="1" applyBorder="1">
      <alignment vertical="center"/>
    </xf>
    <xf numFmtId="0" fontId="41" fillId="24" borderId="13" xfId="0" applyFont="1" applyFill="1" applyBorder="1">
      <alignment vertical="center"/>
    </xf>
    <xf numFmtId="0" fontId="39" fillId="24" borderId="17" xfId="0" applyFont="1" applyFill="1" applyBorder="1">
      <alignment vertical="center"/>
    </xf>
    <xf numFmtId="0" fontId="41" fillId="24" borderId="14" xfId="0" applyFont="1" applyFill="1" applyBorder="1">
      <alignment vertical="center"/>
    </xf>
    <xf numFmtId="0" fontId="42" fillId="24" borderId="0" xfId="0" applyFont="1" applyFill="1" applyBorder="1" applyAlignment="1">
      <alignment vertical="center" wrapText="1"/>
    </xf>
    <xf numFmtId="0" fontId="42" fillId="24" borderId="0" xfId="0" applyFont="1" applyFill="1" applyBorder="1" applyAlignment="1">
      <alignment horizontal="center" vertical="center"/>
    </xf>
    <xf numFmtId="0" fontId="54" fillId="24" borderId="18" xfId="0" applyFont="1" applyFill="1" applyBorder="1" applyAlignment="1">
      <alignment horizontal="center" vertical="center" wrapText="1"/>
    </xf>
    <xf numFmtId="10" fontId="54" fillId="24" borderId="18" xfId="83" applyNumberFormat="1" applyFont="1" applyFill="1" applyBorder="1" applyAlignment="1">
      <alignment horizontal="center" vertical="center" wrapText="1"/>
    </xf>
    <xf numFmtId="0" fontId="54" fillId="24" borderId="18" xfId="0" applyFont="1" applyFill="1" applyBorder="1" applyAlignment="1">
      <alignment horizontal="center" vertical="center"/>
    </xf>
    <xf numFmtId="2" fontId="54" fillId="24" borderId="18" xfId="83" applyNumberFormat="1" applyFont="1" applyFill="1" applyBorder="1" applyAlignment="1">
      <alignment horizontal="center" vertical="center" wrapText="1"/>
    </xf>
    <xf numFmtId="0" fontId="39" fillId="24" borderId="25" xfId="0" applyFont="1" applyFill="1" applyBorder="1">
      <alignment vertical="center"/>
    </xf>
    <xf numFmtId="1" fontId="44" fillId="24" borderId="0" xfId="83" applyNumberFormat="1" applyFont="1" applyFill="1" applyBorder="1" applyAlignment="1"/>
    <xf numFmtId="0" fontId="40" fillId="24" borderId="13" xfId="0" applyNumberFormat="1" applyFont="1" applyFill="1" applyBorder="1" applyAlignment="1">
      <alignment vertical="center"/>
    </xf>
    <xf numFmtId="0" fontId="40" fillId="24" borderId="11" xfId="0" applyNumberFormat="1" applyFont="1" applyFill="1" applyBorder="1" applyAlignment="1">
      <alignment vertical="center"/>
    </xf>
    <xf numFmtId="0" fontId="40" fillId="24" borderId="14" xfId="0" applyNumberFormat="1" applyFont="1" applyFill="1" applyBorder="1" applyAlignment="1">
      <alignment vertical="center"/>
    </xf>
    <xf numFmtId="0" fontId="40" fillId="24" borderId="16" xfId="0" applyNumberFormat="1" applyFont="1" applyFill="1" applyBorder="1" applyAlignment="1">
      <alignment vertical="center"/>
    </xf>
    <xf numFmtId="0" fontId="40" fillId="24" borderId="10" xfId="0" applyNumberFormat="1" applyFont="1" applyFill="1" applyBorder="1" applyAlignment="1">
      <alignment vertical="center"/>
    </xf>
    <xf numFmtId="0" fontId="40" fillId="24" borderId="25" xfId="0" applyNumberFormat="1" applyFont="1" applyFill="1" applyBorder="1" applyAlignment="1">
      <alignment vertical="center"/>
    </xf>
    <xf numFmtId="0" fontId="41" fillId="24" borderId="11" xfId="0" applyFont="1" applyFill="1" applyBorder="1" applyAlignment="1">
      <alignment horizontal="left" vertical="center" indent="1"/>
    </xf>
    <xf numFmtId="0" fontId="41" fillId="24" borderId="14" xfId="0" applyFont="1" applyFill="1" applyBorder="1" applyAlignment="1">
      <alignment horizontal="left" vertical="center" indent="1"/>
    </xf>
    <xf numFmtId="0" fontId="41" fillId="24" borderId="13" xfId="0" applyFont="1" applyFill="1" applyBorder="1" applyAlignment="1">
      <alignment horizontal="left" vertical="center" indent="1"/>
    </xf>
    <xf numFmtId="0" fontId="56" fillId="0" borderId="0" xfId="85" applyFont="1"/>
    <xf numFmtId="0" fontId="55" fillId="0" borderId="0" xfId="85"/>
    <xf numFmtId="0" fontId="56" fillId="0" borderId="0" xfId="85" applyFont="1" applyFill="1"/>
    <xf numFmtId="0" fontId="55" fillId="0" borderId="0" xfId="85" applyFill="1"/>
    <xf numFmtId="0" fontId="58" fillId="0" borderId="0" xfId="85" applyFont="1" applyAlignment="1">
      <alignment horizontal="center" vertical="center"/>
    </xf>
    <xf numFmtId="0" fontId="59" fillId="0" borderId="0" xfId="85" applyFont="1" applyAlignment="1">
      <alignment horizontal="center" vertical="center"/>
    </xf>
    <xf numFmtId="14" fontId="58" fillId="0" borderId="0" xfId="85" applyNumberFormat="1" applyFont="1" applyAlignment="1">
      <alignment horizontal="left" vertical="center" wrapText="1"/>
    </xf>
    <xf numFmtId="0" fontId="55" fillId="0" borderId="0" xfId="85" applyAlignment="1">
      <alignment horizontal="right"/>
    </xf>
    <xf numFmtId="0" fontId="60" fillId="0" borderId="0" xfId="85" applyFont="1"/>
    <xf numFmtId="1" fontId="57" fillId="24" borderId="0" xfId="85" applyNumberFormat="1" applyFont="1" applyFill="1" applyBorder="1" applyAlignment="1">
      <alignment wrapText="1" shrinkToFit="1"/>
    </xf>
    <xf numFmtId="0" fontId="57" fillId="0" borderId="0" xfId="85" applyFont="1"/>
    <xf numFmtId="4" fontId="61" fillId="0" borderId="0" xfId="85" applyNumberFormat="1" applyFont="1" applyFill="1" applyBorder="1" applyAlignment="1">
      <alignment horizontal="right" vertical="center" wrapText="1" shrinkToFit="1"/>
    </xf>
    <xf numFmtId="1" fontId="57" fillId="0" borderId="0" xfId="85" applyNumberFormat="1" applyFont="1" applyFill="1" applyBorder="1" applyAlignment="1">
      <alignment wrapText="1" shrinkToFit="1"/>
    </xf>
    <xf numFmtId="2" fontId="61" fillId="0" borderId="0" xfId="85" applyNumberFormat="1" applyFont="1" applyFill="1" applyBorder="1" applyAlignment="1">
      <alignment horizontal="right" vertical="center" wrapText="1" shrinkToFit="1"/>
    </xf>
    <xf numFmtId="1" fontId="57" fillId="0" borderId="0" xfId="85" applyNumberFormat="1" applyFont="1" applyFill="1" applyBorder="1" applyAlignment="1">
      <alignment vertical="center" wrapText="1" shrinkToFit="1"/>
    </xf>
    <xf numFmtId="0" fontId="57" fillId="0" borderId="0" xfId="85" applyFont="1" applyBorder="1" applyAlignment="1"/>
    <xf numFmtId="1" fontId="62" fillId="24" borderId="0" xfId="85" applyNumberFormat="1" applyFont="1" applyFill="1" applyBorder="1" applyAlignment="1">
      <alignment wrapText="1" shrinkToFit="1"/>
    </xf>
    <xf numFmtId="0" fontId="55" fillId="0" borderId="0" xfId="85" applyBorder="1"/>
    <xf numFmtId="1" fontId="57" fillId="0" borderId="29" xfId="85" applyNumberFormat="1" applyFont="1" applyFill="1" applyBorder="1" applyAlignment="1">
      <alignment wrapText="1" shrinkToFit="1"/>
    </xf>
    <xf numFmtId="0" fontId="57" fillId="0" borderId="0" xfId="85" applyFont="1" applyFill="1" applyBorder="1"/>
    <xf numFmtId="49" fontId="57" fillId="0" borderId="0" xfId="85" applyNumberFormat="1" applyFont="1" applyFill="1" applyBorder="1" applyAlignment="1">
      <alignment horizontal="right"/>
    </xf>
    <xf numFmtId="0" fontId="57" fillId="0" borderId="0" xfId="85" applyFont="1" applyBorder="1"/>
    <xf numFmtId="0" fontId="55" fillId="0" borderId="0" xfId="85" applyBorder="1" applyAlignment="1"/>
    <xf numFmtId="2" fontId="63" fillId="0" borderId="0" xfId="85" applyNumberFormat="1" applyFont="1" applyFill="1" applyBorder="1" applyAlignment="1">
      <alignment wrapText="1" shrinkToFit="1"/>
    </xf>
    <xf numFmtId="1" fontId="62" fillId="0" borderId="0" xfId="85" applyNumberFormat="1" applyFont="1" applyFill="1" applyBorder="1" applyAlignment="1">
      <alignment shrinkToFit="1"/>
    </xf>
    <xf numFmtId="166" fontId="55" fillId="0" borderId="0" xfId="85" applyNumberFormat="1" applyBorder="1"/>
    <xf numFmtId="1" fontId="57" fillId="0" borderId="0" xfId="85" applyNumberFormat="1" applyFont="1" applyFill="1" applyBorder="1" applyAlignment="1"/>
    <xf numFmtId="49" fontId="57" fillId="0" borderId="0" xfId="85" applyNumberFormat="1" applyFont="1" applyFill="1" applyBorder="1" applyAlignment="1"/>
    <xf numFmtId="0" fontId="62" fillId="0" borderId="0" xfId="85" applyFont="1" applyBorder="1" applyAlignment="1"/>
    <xf numFmtId="1" fontId="57" fillId="0" borderId="0" xfId="85" applyNumberFormat="1" applyFont="1" applyFill="1" applyBorder="1" applyAlignment="1">
      <alignment shrinkToFit="1"/>
    </xf>
    <xf numFmtId="1" fontId="57" fillId="0" borderId="29" xfId="85" applyNumberFormat="1" applyFont="1" applyFill="1" applyBorder="1" applyAlignment="1">
      <alignment shrinkToFit="1"/>
    </xf>
    <xf numFmtId="49" fontId="57" fillId="0" borderId="0" xfId="85" applyNumberFormat="1" applyFont="1" applyFill="1" applyBorder="1" applyAlignment="1">
      <alignment wrapText="1"/>
    </xf>
    <xf numFmtId="49" fontId="57" fillId="0" borderId="0" xfId="85" applyNumberFormat="1" applyFont="1" applyFill="1" applyBorder="1"/>
    <xf numFmtId="0" fontId="57" fillId="0" borderId="0" xfId="85" applyFont="1" applyBorder="1" applyAlignment="1">
      <alignment wrapText="1"/>
    </xf>
    <xf numFmtId="49" fontId="62" fillId="0" borderId="0" xfId="85" applyNumberFormat="1" applyFont="1" applyFill="1" applyBorder="1" applyAlignment="1">
      <alignment horizontal="right"/>
    </xf>
    <xf numFmtId="1" fontId="57" fillId="0" borderId="0" xfId="85" applyNumberFormat="1" applyFont="1" applyFill="1" applyBorder="1" applyAlignment="1">
      <alignment vertical="center" wrapText="1"/>
    </xf>
    <xf numFmtId="49" fontId="62" fillId="0" borderId="0" xfId="85" applyNumberFormat="1" applyFont="1" applyFill="1" applyBorder="1" applyAlignment="1"/>
    <xf numFmtId="1" fontId="57" fillId="0" borderId="29" xfId="85" applyNumberFormat="1" applyFont="1" applyFill="1" applyBorder="1" applyAlignment="1">
      <alignment vertical="center" wrapText="1"/>
    </xf>
    <xf numFmtId="1" fontId="57" fillId="24" borderId="0" xfId="85" applyNumberFormat="1" applyFont="1" applyFill="1" applyBorder="1" applyAlignment="1">
      <alignment vertical="center" wrapText="1"/>
    </xf>
    <xf numFmtId="49" fontId="62" fillId="0" borderId="0" xfId="85" applyNumberFormat="1" applyFont="1" applyFill="1" applyBorder="1" applyAlignment="1">
      <alignment wrapText="1"/>
    </xf>
    <xf numFmtId="1" fontId="57" fillId="0" borderId="0" xfId="85" applyNumberFormat="1" applyFont="1" applyFill="1" applyBorder="1" applyAlignment="1">
      <alignment horizontal="left" wrapText="1"/>
    </xf>
    <xf numFmtId="1" fontId="57" fillId="0" borderId="29" xfId="85" applyNumberFormat="1" applyFont="1" applyFill="1" applyBorder="1" applyAlignment="1">
      <alignment horizontal="left" wrapText="1"/>
    </xf>
    <xf numFmtId="1" fontId="57" fillId="0" borderId="0" xfId="85" applyNumberFormat="1" applyFont="1" applyFill="1" applyBorder="1" applyAlignment="1">
      <alignment wrapText="1"/>
    </xf>
    <xf numFmtId="0" fontId="64" fillId="0" borderId="0" xfId="85" applyFont="1" applyFill="1" applyBorder="1"/>
    <xf numFmtId="1" fontId="62" fillId="0" borderId="0" xfId="85" applyNumberFormat="1" applyFont="1" applyFill="1" applyBorder="1" applyAlignment="1"/>
    <xf numFmtId="49" fontId="62" fillId="0" borderId="0" xfId="85" applyNumberFormat="1" applyFont="1" applyFill="1" applyBorder="1"/>
    <xf numFmtId="0" fontId="62" fillId="0" borderId="0" xfId="85" applyFont="1" applyFill="1" applyBorder="1"/>
    <xf numFmtId="49" fontId="64" fillId="0" borderId="0" xfId="85" applyNumberFormat="1" applyFont="1" applyFill="1"/>
    <xf numFmtId="0" fontId="55" fillId="0" borderId="0" xfId="85" applyAlignment="1"/>
    <xf numFmtId="49" fontId="64" fillId="0" borderId="0" xfId="85" applyNumberFormat="1" applyFont="1" applyFill="1" applyAlignment="1"/>
    <xf numFmtId="49" fontId="64" fillId="24" borderId="0" xfId="85" applyNumberFormat="1" applyFont="1" applyFill="1" applyAlignment="1">
      <alignment horizontal="right"/>
    </xf>
    <xf numFmtId="1" fontId="64" fillId="24" borderId="0" xfId="85" applyNumberFormat="1" applyFont="1" applyFill="1" applyAlignment="1">
      <alignment wrapText="1"/>
    </xf>
    <xf numFmtId="49" fontId="64" fillId="24" borderId="0" xfId="85" applyNumberFormat="1" applyFont="1" applyFill="1" applyAlignment="1"/>
    <xf numFmtId="0" fontId="64" fillId="24" borderId="0" xfId="85" applyFont="1" applyFill="1"/>
    <xf numFmtId="49" fontId="64" fillId="24" borderId="0" xfId="85" applyNumberFormat="1" applyFont="1" applyFill="1"/>
    <xf numFmtId="0" fontId="66" fillId="0" borderId="0" xfId="85" applyFont="1" applyBorder="1" applyAlignment="1">
      <alignment horizontal="left" vertical="center" wrapText="1"/>
    </xf>
    <xf numFmtId="1" fontId="64" fillId="0" borderId="0" xfId="85" applyNumberFormat="1" applyFont="1" applyFill="1"/>
    <xf numFmtId="0" fontId="64" fillId="0" borderId="0" xfId="85" applyFont="1" applyFill="1"/>
    <xf numFmtId="2" fontId="64" fillId="0" borderId="0" xfId="85" applyNumberFormat="1" applyFont="1" applyFill="1" applyBorder="1"/>
    <xf numFmtId="49" fontId="65" fillId="0" borderId="12" xfId="85" applyNumberFormat="1" applyFont="1" applyBorder="1" applyAlignment="1">
      <alignment horizontal="center" vertical="center" wrapText="1"/>
    </xf>
    <xf numFmtId="10" fontId="65" fillId="0" borderId="12" xfId="85" applyNumberFormat="1" applyFont="1" applyBorder="1" applyAlignment="1">
      <alignment horizontal="center" vertical="center" wrapText="1"/>
    </xf>
    <xf numFmtId="4" fontId="65" fillId="0" borderId="12" xfId="85" applyNumberFormat="1" applyFont="1" applyBorder="1" applyAlignment="1">
      <alignment horizontal="center" vertical="center" wrapText="1"/>
    </xf>
    <xf numFmtId="4" fontId="65" fillId="0" borderId="0" xfId="85" applyNumberFormat="1" applyFont="1" applyAlignment="1">
      <alignment horizontal="center" vertical="center" wrapText="1"/>
    </xf>
    <xf numFmtId="4" fontId="65" fillId="0" borderId="0" xfId="85" applyNumberFormat="1" applyFont="1" applyAlignment="1">
      <alignment wrapText="1"/>
    </xf>
    <xf numFmtId="0" fontId="65" fillId="0" borderId="0" xfId="85" applyFont="1" applyAlignment="1">
      <alignment wrapText="1"/>
    </xf>
    <xf numFmtId="10" fontId="60" fillId="0" borderId="12" xfId="85" applyNumberFormat="1" applyFont="1" applyBorder="1" applyAlignment="1">
      <alignment horizontal="center" vertical="center"/>
    </xf>
    <xf numFmtId="0" fontId="60" fillId="0" borderId="12" xfId="85" applyNumberFormat="1" applyFont="1" applyBorder="1" applyAlignment="1">
      <alignment horizontal="center" vertical="center"/>
    </xf>
    <xf numFmtId="4" fontId="60" fillId="0" borderId="12" xfId="85" applyNumberFormat="1" applyFont="1" applyBorder="1" applyAlignment="1">
      <alignment horizontal="center" vertical="center"/>
    </xf>
    <xf numFmtId="4" fontId="60" fillId="0" borderId="0" xfId="85" applyNumberFormat="1" applyFont="1" applyAlignment="1">
      <alignment horizontal="center" vertical="center"/>
    </xf>
    <xf numFmtId="4" fontId="60" fillId="0" borderId="0" xfId="85" applyNumberFormat="1" applyFont="1"/>
    <xf numFmtId="0" fontId="60" fillId="0" borderId="0" xfId="85" applyNumberFormat="1" applyFont="1"/>
    <xf numFmtId="10" fontId="60" fillId="0" borderId="0" xfId="85" applyNumberFormat="1" applyFont="1" applyAlignment="1">
      <alignment horizontal="center" vertical="center"/>
    </xf>
    <xf numFmtId="0" fontId="55" fillId="0" borderId="0" xfId="85" applyNumberFormat="1"/>
    <xf numFmtId="10" fontId="55" fillId="0" borderId="0" xfId="85" applyNumberFormat="1" applyAlignment="1">
      <alignment horizontal="center" vertical="center"/>
    </xf>
    <xf numFmtId="4" fontId="55" fillId="0" borderId="0" xfId="85" applyNumberFormat="1" applyAlignment="1">
      <alignment horizontal="center" vertical="center"/>
    </xf>
    <xf numFmtId="4" fontId="55" fillId="0" borderId="0" xfId="85" applyNumberFormat="1"/>
    <xf numFmtId="0" fontId="40" fillId="24" borderId="0" xfId="0" applyFont="1" applyFill="1" applyBorder="1">
      <alignment vertical="center"/>
    </xf>
    <xf numFmtId="0" fontId="51" fillId="24" borderId="0" xfId="0" applyFont="1" applyFill="1" applyBorder="1" applyAlignment="1">
      <alignment vertical="top"/>
    </xf>
    <xf numFmtId="0" fontId="39" fillId="24" borderId="0" xfId="0" applyFont="1" applyFill="1" applyBorder="1" applyAlignment="1">
      <alignment vertical="center"/>
    </xf>
    <xf numFmtId="0" fontId="52" fillId="24" borderId="0" xfId="0" applyFont="1" applyFill="1" applyBorder="1" applyAlignment="1">
      <alignment vertical="top"/>
    </xf>
    <xf numFmtId="0" fontId="39" fillId="24" borderId="10" xfId="0" applyFont="1" applyFill="1" applyBorder="1" applyAlignment="1">
      <alignment vertical="center"/>
    </xf>
    <xf numFmtId="0" fontId="73" fillId="25" borderId="0" xfId="0" applyFont="1" applyFill="1" applyBorder="1" applyAlignment="1">
      <alignment vertical="center"/>
    </xf>
    <xf numFmtId="0" fontId="74" fillId="25" borderId="0" xfId="0" applyFont="1" applyFill="1" applyBorder="1">
      <alignment vertical="center"/>
    </xf>
    <xf numFmtId="0" fontId="75" fillId="25" borderId="0" xfId="0" applyFont="1" applyFill="1" applyBorder="1">
      <alignment vertical="center"/>
    </xf>
    <xf numFmtId="0" fontId="65" fillId="0" borderId="0" xfId="0" applyFont="1" applyAlignment="1">
      <alignment horizontal="center" vertical="center" wrapText="1"/>
    </xf>
    <xf numFmtId="168" fontId="55" fillId="0" borderId="12" xfId="0" applyNumberFormat="1" applyFont="1" applyBorder="1" applyAlignment="1">
      <alignment horizontal="center" vertical="center"/>
    </xf>
    <xf numFmtId="0" fontId="55" fillId="0" borderId="0" xfId="0" applyFont="1" applyAlignment="1"/>
    <xf numFmtId="0" fontId="0" fillId="0" borderId="0" xfId="0" applyAlignment="1"/>
    <xf numFmtId="49" fontId="65" fillId="0" borderId="12" xfId="0" applyNumberFormat="1" applyFont="1" applyBorder="1" applyAlignment="1">
      <alignment horizontal="center" vertical="center" wrapText="1"/>
    </xf>
    <xf numFmtId="0" fontId="55" fillId="0" borderId="12" xfId="85" applyNumberFormat="1" applyFont="1" applyBorder="1" applyAlignment="1">
      <alignment horizontal="center" vertical="center" wrapText="1"/>
    </xf>
    <xf numFmtId="0" fontId="54" fillId="0" borderId="18" xfId="83" applyFont="1" applyFill="1" applyBorder="1" applyAlignment="1">
      <alignment horizontal="center" vertical="center" wrapText="1"/>
    </xf>
    <xf numFmtId="0" fontId="54" fillId="0" borderId="18" xfId="0" applyFont="1" applyFill="1" applyBorder="1" applyAlignment="1">
      <alignment horizontal="center" vertical="center" wrapText="1"/>
    </xf>
    <xf numFmtId="0" fontId="54" fillId="0" borderId="18" xfId="0" applyFont="1" applyFill="1" applyBorder="1" applyAlignment="1">
      <alignment horizontal="center" vertical="center"/>
    </xf>
    <xf numFmtId="0" fontId="76" fillId="0" borderId="23" xfId="0" applyFont="1" applyFill="1" applyBorder="1" applyAlignment="1">
      <alignment horizontal="center" vertical="center" wrapText="1"/>
    </xf>
    <xf numFmtId="2" fontId="76" fillId="0" borderId="23" xfId="0" applyNumberFormat="1" applyFont="1" applyFill="1" applyBorder="1" applyAlignment="1">
      <alignment horizontal="center" vertical="center" wrapText="1"/>
    </xf>
    <xf numFmtId="10" fontId="76" fillId="0" borderId="23" xfId="0" applyNumberFormat="1" applyFont="1" applyFill="1" applyBorder="1" applyAlignment="1">
      <alignment horizontal="center" vertical="center" wrapText="1"/>
    </xf>
    <xf numFmtId="0" fontId="76" fillId="0" borderId="32" xfId="0" applyFont="1" applyFill="1" applyBorder="1" applyAlignment="1">
      <alignment horizontal="center" vertical="center" wrapText="1"/>
    </xf>
    <xf numFmtId="2" fontId="41" fillId="24" borderId="0" xfId="0" applyNumberFormat="1" applyFont="1" applyFill="1" applyBorder="1">
      <alignment vertical="center"/>
    </xf>
    <xf numFmtId="0" fontId="39" fillId="0" borderId="0" xfId="0" applyFont="1" applyAlignment="1">
      <alignment horizontal="center" vertical="center"/>
    </xf>
    <xf numFmtId="0" fontId="44" fillId="0" borderId="0" xfId="0" applyFont="1" applyAlignment="1">
      <alignment horizontal="center" vertical="center"/>
    </xf>
    <xf numFmtId="0" fontId="41" fillId="24" borderId="0" xfId="0" applyNumberFormat="1" applyFont="1" applyFill="1" applyBorder="1">
      <alignment vertical="center"/>
    </xf>
    <xf numFmtId="2" fontId="44" fillId="0" borderId="0" xfId="0" applyNumberFormat="1" applyFont="1">
      <alignment vertical="center"/>
    </xf>
    <xf numFmtId="0" fontId="76" fillId="0" borderId="22" xfId="83" applyNumberFormat="1" applyFont="1" applyFill="1" applyBorder="1" applyAlignment="1">
      <alignment horizontal="center" vertical="center" wrapText="1"/>
    </xf>
    <xf numFmtId="0" fontId="77" fillId="0" borderId="0" xfId="0" applyFont="1" applyFill="1" applyBorder="1" applyAlignment="1">
      <alignment horizontal="center" vertical="center"/>
    </xf>
    <xf numFmtId="0" fontId="76" fillId="0" borderId="33" xfId="83" applyNumberFormat="1" applyFont="1" applyFill="1" applyBorder="1" applyAlignment="1">
      <alignment horizontal="center" vertical="center" wrapText="1"/>
    </xf>
    <xf numFmtId="0" fontId="76" fillId="0" borderId="12" xfId="0" applyNumberFormat="1" applyFont="1" applyFill="1" applyBorder="1" applyAlignment="1">
      <alignment horizontal="center" vertical="center" wrapText="1"/>
    </xf>
    <xf numFmtId="0" fontId="76" fillId="0" borderId="12" xfId="0" applyFont="1" applyFill="1" applyBorder="1" applyAlignment="1">
      <alignment horizontal="center" vertical="center" wrapText="1"/>
    </xf>
    <xf numFmtId="2" fontId="76" fillId="0" borderId="12" xfId="0" applyNumberFormat="1" applyFont="1" applyFill="1" applyBorder="1" applyAlignment="1">
      <alignment horizontal="center" vertical="center" wrapText="1"/>
    </xf>
    <xf numFmtId="10" fontId="76" fillId="0" borderId="12" xfId="0" applyNumberFormat="1" applyFont="1" applyFill="1" applyBorder="1" applyAlignment="1">
      <alignment horizontal="center" vertical="center" wrapText="1"/>
    </xf>
    <xf numFmtId="2" fontId="76" fillId="0" borderId="34" xfId="0" applyNumberFormat="1" applyFont="1" applyFill="1" applyBorder="1" applyAlignment="1">
      <alignment horizontal="center" vertical="center" wrapText="1"/>
    </xf>
    <xf numFmtId="49" fontId="53" fillId="24" borderId="35" xfId="0" applyNumberFormat="1" applyFont="1" applyFill="1" applyBorder="1" applyAlignment="1">
      <alignment horizontal="center" vertical="center" wrapText="1"/>
    </xf>
    <xf numFmtId="49" fontId="53" fillId="24" borderId="36" xfId="0" applyNumberFormat="1" applyFont="1" applyFill="1" applyBorder="1" applyAlignment="1">
      <alignment horizontal="center" vertical="center" wrapText="1"/>
    </xf>
    <xf numFmtId="0" fontId="53" fillId="24" borderId="37" xfId="0" applyFont="1" applyFill="1" applyBorder="1" applyAlignment="1">
      <alignment horizontal="center" vertical="center" wrapText="1"/>
    </xf>
    <xf numFmtId="49" fontId="53" fillId="0" borderId="36" xfId="0" applyNumberFormat="1" applyFont="1" applyFill="1" applyBorder="1" applyAlignment="1">
      <alignment horizontal="center" vertical="center" wrapText="1"/>
    </xf>
    <xf numFmtId="0" fontId="53" fillId="24" borderId="38" xfId="0" applyFont="1" applyFill="1" applyBorder="1" applyAlignment="1">
      <alignment horizontal="center" vertical="center" wrapText="1"/>
    </xf>
    <xf numFmtId="0" fontId="76" fillId="0" borderId="31" xfId="83" applyNumberFormat="1" applyFont="1" applyFill="1" applyBorder="1" applyAlignment="1">
      <alignment horizontal="center" vertical="center" wrapText="1"/>
    </xf>
    <xf numFmtId="0" fontId="76" fillId="0" borderId="39" xfId="83" applyNumberFormat="1" applyFont="1" applyFill="1" applyBorder="1" applyAlignment="1">
      <alignment horizontal="center" vertical="center" wrapText="1"/>
    </xf>
    <xf numFmtId="0" fontId="45" fillId="24" borderId="15" xfId="0" applyFont="1" applyFill="1" applyBorder="1">
      <alignment vertical="center"/>
    </xf>
    <xf numFmtId="0" fontId="46" fillId="24" borderId="15" xfId="0" applyFont="1" applyFill="1" applyBorder="1">
      <alignment vertical="center"/>
    </xf>
    <xf numFmtId="0" fontId="41" fillId="24" borderId="15" xfId="0" applyFont="1" applyFill="1" applyBorder="1">
      <alignment vertical="center"/>
    </xf>
    <xf numFmtId="0" fontId="47" fillId="24" borderId="15" xfId="0" applyFont="1" applyFill="1" applyBorder="1">
      <alignment vertical="center"/>
    </xf>
    <xf numFmtId="0" fontId="42" fillId="24" borderId="15" xfId="0" applyFont="1" applyFill="1" applyBorder="1">
      <alignment vertical="center"/>
    </xf>
    <xf numFmtId="0" fontId="42" fillId="0" borderId="15" xfId="0" applyFont="1" applyBorder="1">
      <alignment vertical="center"/>
    </xf>
    <xf numFmtId="0" fontId="39" fillId="25" borderId="17" xfId="0" applyFont="1" applyFill="1" applyBorder="1">
      <alignment vertical="center"/>
    </xf>
    <xf numFmtId="0" fontId="72" fillId="24" borderId="15" xfId="0" applyFont="1" applyFill="1" applyBorder="1" applyAlignment="1">
      <alignment vertical="top"/>
    </xf>
    <xf numFmtId="0" fontId="71" fillId="24" borderId="15" xfId="0" applyFont="1" applyFill="1" applyBorder="1" applyAlignment="1">
      <alignment vertical="top"/>
    </xf>
    <xf numFmtId="0" fontId="73" fillId="25" borderId="0" xfId="0" applyFont="1" applyFill="1" applyBorder="1" applyAlignment="1">
      <alignment horizontal="left" vertical="center" readingOrder="1"/>
    </xf>
    <xf numFmtId="0" fontId="39" fillId="24" borderId="16" xfId="0" applyFont="1" applyFill="1" applyBorder="1">
      <alignment vertical="center"/>
    </xf>
    <xf numFmtId="0" fontId="39" fillId="25" borderId="25" xfId="0" applyFont="1" applyFill="1" applyBorder="1">
      <alignment vertical="center"/>
    </xf>
    <xf numFmtId="0" fontId="42" fillId="24" borderId="10" xfId="0" applyFont="1" applyFill="1" applyBorder="1" applyAlignment="1">
      <alignment vertical="center"/>
    </xf>
    <xf numFmtId="0" fontId="42" fillId="24" borderId="18" xfId="0" applyFont="1" applyFill="1" applyBorder="1" applyAlignment="1">
      <alignment horizontal="center" vertical="center"/>
    </xf>
    <xf numFmtId="2" fontId="42" fillId="24" borderId="30" xfId="0" applyNumberFormat="1" applyFont="1" applyFill="1" applyBorder="1" applyAlignment="1">
      <alignment horizontal="center" vertical="center"/>
    </xf>
    <xf numFmtId="2" fontId="42" fillId="24" borderId="20" xfId="0" applyNumberFormat="1" applyFont="1" applyFill="1" applyBorder="1" applyAlignment="1">
      <alignment horizontal="center" vertical="center"/>
    </xf>
    <xf numFmtId="0" fontId="42" fillId="24" borderId="20" xfId="0" applyFont="1" applyFill="1" applyBorder="1" applyAlignment="1">
      <alignment horizontal="center" vertical="center"/>
    </xf>
    <xf numFmtId="0" fontId="42" fillId="24" borderId="20" xfId="0" applyNumberFormat="1" applyFont="1" applyFill="1" applyBorder="1" applyAlignment="1">
      <alignment horizontal="center" vertical="center"/>
    </xf>
    <xf numFmtId="2" fontId="42" fillId="24" borderId="19" xfId="0" applyNumberFormat="1" applyFont="1" applyFill="1" applyBorder="1" applyAlignment="1">
      <alignment horizontal="center" vertical="center"/>
    </xf>
    <xf numFmtId="2" fontId="42" fillId="0" borderId="21" xfId="0" applyNumberFormat="1" applyFont="1" applyBorder="1" applyAlignment="1">
      <alignment horizontal="center" vertical="center"/>
    </xf>
    <xf numFmtId="2" fontId="76" fillId="0" borderId="32" xfId="0" applyNumberFormat="1" applyFont="1" applyFill="1" applyBorder="1" applyAlignment="1">
      <alignment horizontal="center" vertical="center" wrapText="1"/>
    </xf>
    <xf numFmtId="10" fontId="76" fillId="0" borderId="32" xfId="0" applyNumberFormat="1" applyFont="1" applyFill="1" applyBorder="1" applyAlignment="1">
      <alignment horizontal="center" vertical="center" wrapText="1"/>
    </xf>
    <xf numFmtId="0" fontId="79" fillId="0" borderId="23" xfId="0" applyFont="1" applyFill="1" applyBorder="1" applyAlignment="1">
      <alignment horizontal="center" vertical="center" wrapText="1"/>
    </xf>
    <xf numFmtId="0" fontId="79" fillId="0" borderId="12" xfId="0" applyFont="1" applyFill="1" applyBorder="1" applyAlignment="1">
      <alignment horizontal="center" vertical="center" wrapText="1"/>
    </xf>
    <xf numFmtId="0" fontId="79" fillId="0" borderId="32" xfId="0" applyFont="1" applyFill="1" applyBorder="1" applyAlignment="1">
      <alignment horizontal="center" vertical="center" wrapText="1"/>
    </xf>
    <xf numFmtId="1" fontId="57" fillId="0" borderId="29" xfId="85" applyNumberFormat="1" applyFont="1" applyFill="1" applyBorder="1" applyAlignment="1">
      <alignment horizontal="left" vertical="center" wrapText="1" shrinkToFit="1"/>
    </xf>
    <xf numFmtId="0" fontId="55" fillId="0" borderId="0" xfId="85" applyFont="1" applyAlignment="1">
      <alignment horizontal="right"/>
    </xf>
    <xf numFmtId="0" fontId="55" fillId="0" borderId="0" xfId="85" applyFont="1"/>
    <xf numFmtId="0" fontId="55" fillId="0" borderId="0" xfId="85" applyFont="1" applyAlignment="1"/>
    <xf numFmtId="0" fontId="79" fillId="26" borderId="23" xfId="0" applyFont="1" applyFill="1" applyBorder="1" applyAlignment="1">
      <alignment horizontal="center" vertical="center" wrapText="1"/>
    </xf>
    <xf numFmtId="0" fontId="79" fillId="26" borderId="12" xfId="0" applyFont="1" applyFill="1" applyBorder="1" applyAlignment="1">
      <alignment horizontal="center" vertical="center" wrapText="1"/>
    </xf>
    <xf numFmtId="0" fontId="42" fillId="24" borderId="41" xfId="0" applyFont="1" applyFill="1" applyBorder="1" applyAlignment="1">
      <alignment horizontal="center" vertical="center"/>
    </xf>
    <xf numFmtId="2" fontId="42" fillId="24" borderId="42" xfId="0" applyNumberFormat="1" applyFont="1" applyFill="1" applyBorder="1" applyAlignment="1">
      <alignment horizontal="center" vertical="center"/>
    </xf>
    <xf numFmtId="0" fontId="42" fillId="24" borderId="43" xfId="0" applyFont="1" applyFill="1" applyBorder="1" applyAlignment="1">
      <alignment horizontal="center" vertical="center"/>
    </xf>
    <xf numFmtId="2" fontId="42" fillId="24" borderId="43" xfId="0" applyNumberFormat="1" applyFont="1" applyFill="1" applyBorder="1" applyAlignment="1">
      <alignment horizontal="center" vertical="center"/>
    </xf>
    <xf numFmtId="0" fontId="42" fillId="24" borderId="43" xfId="0" applyNumberFormat="1" applyFont="1" applyFill="1" applyBorder="1" applyAlignment="1">
      <alignment horizontal="center" vertical="center"/>
    </xf>
    <xf numFmtId="2" fontId="42" fillId="24" borderId="44" xfId="0" applyNumberFormat="1" applyFont="1" applyFill="1" applyBorder="1" applyAlignment="1">
      <alignment horizontal="center" vertical="center"/>
    </xf>
    <xf numFmtId="2" fontId="42" fillId="0" borderId="45" xfId="0" applyNumberFormat="1" applyFont="1" applyBorder="1" applyAlignment="1">
      <alignment horizontal="center" vertical="center"/>
    </xf>
    <xf numFmtId="0" fontId="0" fillId="26" borderId="0" xfId="0" applyFill="1">
      <alignment vertical="center"/>
    </xf>
    <xf numFmtId="2" fontId="0" fillId="26" borderId="0" xfId="0" applyNumberFormat="1" applyFill="1">
      <alignment vertical="center"/>
    </xf>
    <xf numFmtId="2" fontId="79" fillId="0" borderId="24" xfId="0" applyNumberFormat="1" applyFont="1" applyFill="1" applyBorder="1" applyAlignment="1">
      <alignment horizontal="center" vertical="center" wrapText="1"/>
    </xf>
    <xf numFmtId="2" fontId="79" fillId="0" borderId="34" xfId="0" applyNumberFormat="1" applyFont="1" applyFill="1" applyBorder="1" applyAlignment="1">
      <alignment horizontal="center" vertical="center" wrapText="1"/>
    </xf>
    <xf numFmtId="2" fontId="79" fillId="0" borderId="40" xfId="0" applyNumberFormat="1" applyFont="1" applyFill="1" applyBorder="1" applyAlignment="1">
      <alignment horizontal="center" vertical="center" wrapText="1"/>
    </xf>
    <xf numFmtId="0" fontId="78" fillId="0" borderId="10" xfId="83" applyNumberFormat="1" applyFont="1" applyFill="1" applyBorder="1" applyAlignment="1">
      <alignment vertical="center" wrapText="1"/>
    </xf>
    <xf numFmtId="0" fontId="78" fillId="0" borderId="25" xfId="83" applyNumberFormat="1" applyFont="1" applyFill="1" applyBorder="1" applyAlignment="1">
      <alignment vertical="center" wrapText="1"/>
    </xf>
    <xf numFmtId="2" fontId="78" fillId="0" borderId="43" xfId="0" applyNumberFormat="1" applyFont="1" applyFill="1" applyBorder="1" applyAlignment="1">
      <alignment horizontal="center" vertical="center" wrapText="1"/>
    </xf>
    <xf numFmtId="0" fontId="78" fillId="0" borderId="16" xfId="83" applyNumberFormat="1" applyFont="1" applyFill="1" applyBorder="1" applyAlignment="1">
      <alignment horizontal="left" vertical="center"/>
    </xf>
    <xf numFmtId="0" fontId="79" fillId="0" borderId="12" xfId="0" applyFont="1" applyFill="1" applyBorder="1" applyAlignment="1">
      <alignment horizontal="center" vertical="center" wrapText="1"/>
    </xf>
    <xf numFmtId="0" fontId="50" fillId="25" borderId="0" xfId="0" applyFont="1" applyFill="1" applyBorder="1">
      <alignment vertical="center"/>
    </xf>
    <xf numFmtId="0" fontId="39" fillId="25" borderId="0" xfId="0" applyFont="1" applyFill="1">
      <alignment vertical="center"/>
    </xf>
    <xf numFmtId="0" fontId="46" fillId="25" borderId="0" xfId="0" applyFont="1" applyFill="1" applyBorder="1">
      <alignment vertical="center"/>
    </xf>
    <xf numFmtId="0" fontId="80" fillId="0" borderId="0" xfId="0" applyFont="1" applyBorder="1">
      <alignment vertical="center"/>
    </xf>
    <xf numFmtId="0" fontId="39" fillId="25" borderId="0" xfId="0" applyFont="1" applyFill="1" applyBorder="1">
      <alignment vertical="center"/>
    </xf>
    <xf numFmtId="0" fontId="46" fillId="25" borderId="46" xfId="0" applyFont="1" applyFill="1" applyBorder="1">
      <alignment vertical="center"/>
    </xf>
    <xf numFmtId="0" fontId="39" fillId="25" borderId="46" xfId="0" applyFont="1" applyFill="1" applyBorder="1">
      <alignment vertical="center"/>
    </xf>
    <xf numFmtId="0" fontId="46" fillId="24" borderId="46" xfId="0" applyFont="1" applyFill="1" applyBorder="1">
      <alignment vertical="center"/>
    </xf>
    <xf numFmtId="0" fontId="42" fillId="25" borderId="0" xfId="0" applyFont="1" applyFill="1" applyBorder="1" applyAlignment="1">
      <alignment vertical="center" wrapText="1"/>
    </xf>
    <xf numFmtId="0" fontId="44" fillId="25" borderId="0" xfId="0" applyFont="1" applyFill="1" applyBorder="1">
      <alignment vertical="center"/>
    </xf>
    <xf numFmtId="0" fontId="46" fillId="24" borderId="17" xfId="0" applyFont="1" applyFill="1" applyBorder="1">
      <alignment vertical="center"/>
    </xf>
    <xf numFmtId="0" fontId="46" fillId="24" borderId="47" xfId="0" applyFont="1" applyFill="1" applyBorder="1">
      <alignment vertical="center"/>
    </xf>
    <xf numFmtId="0" fontId="42" fillId="25" borderId="15" xfId="0" applyFont="1" applyFill="1" applyBorder="1" applyAlignment="1">
      <alignment vertical="center" wrapText="1"/>
    </xf>
    <xf numFmtId="0" fontId="42" fillId="25" borderId="17" xfId="0" applyFont="1" applyFill="1" applyBorder="1" applyAlignment="1">
      <alignment vertical="center" wrapText="1"/>
    </xf>
    <xf numFmtId="0" fontId="39" fillId="0" borderId="0" xfId="0" applyFont="1" applyFill="1">
      <alignment vertical="center"/>
    </xf>
    <xf numFmtId="9" fontId="76" fillId="0" borderId="12" xfId="0" applyNumberFormat="1" applyFont="1" applyFill="1" applyBorder="1" applyAlignment="1">
      <alignment horizontal="center" vertical="center" wrapText="1"/>
    </xf>
    <xf numFmtId="9" fontId="76" fillId="0" borderId="23" xfId="0" applyNumberFormat="1" applyFont="1" applyFill="1" applyBorder="1" applyAlignment="1">
      <alignment horizontal="center" vertical="center" wrapText="1"/>
    </xf>
    <xf numFmtId="9" fontId="76" fillId="0" borderId="32" xfId="0" applyNumberFormat="1" applyFont="1" applyFill="1" applyBorder="1" applyAlignment="1">
      <alignment horizontal="center" vertical="center" wrapText="1"/>
    </xf>
    <xf numFmtId="0" fontId="0" fillId="0" borderId="0" xfId="0" applyFill="1">
      <alignment vertical="center"/>
    </xf>
    <xf numFmtId="0" fontId="42" fillId="24" borderId="0" xfId="83" applyFont="1" applyFill="1" applyBorder="1" applyAlignment="1">
      <alignment horizontal="right"/>
    </xf>
    <xf numFmtId="10" fontId="42" fillId="24" borderId="0" xfId="83" applyNumberFormat="1" applyFont="1" applyFill="1" applyBorder="1" applyAlignment="1">
      <alignment horizontal="center" vertical="center" wrapText="1"/>
    </xf>
    <xf numFmtId="0" fontId="42" fillId="24" borderId="0" xfId="83" applyFont="1" applyFill="1" applyBorder="1" applyAlignment="1">
      <alignment horizontal="center" vertical="center" wrapText="1"/>
    </xf>
    <xf numFmtId="2" fontId="42" fillId="24" borderId="0" xfId="83" applyNumberFormat="1" applyFont="1" applyFill="1" applyBorder="1" applyAlignment="1">
      <alignment horizontal="center" vertical="center" wrapText="1"/>
    </xf>
    <xf numFmtId="0" fontId="42" fillId="24" borderId="10" xfId="0" applyFont="1" applyFill="1" applyBorder="1">
      <alignment vertical="center"/>
    </xf>
    <xf numFmtId="0" fontId="42" fillId="0" borderId="28" xfId="0" applyFont="1" applyBorder="1">
      <alignment vertical="center"/>
    </xf>
    <xf numFmtId="0" fontId="82" fillId="24" borderId="18" xfId="0" applyFont="1" applyFill="1" applyBorder="1" applyAlignment="1">
      <alignment horizontal="center" vertical="center" wrapText="1"/>
    </xf>
    <xf numFmtId="0" fontId="82" fillId="0" borderId="18" xfId="83" applyFont="1" applyFill="1" applyBorder="1" applyAlignment="1">
      <alignment horizontal="center" vertical="center" wrapText="1"/>
    </xf>
    <xf numFmtId="10" fontId="82" fillId="24" borderId="18" xfId="83" applyNumberFormat="1" applyFont="1" applyFill="1" applyBorder="1" applyAlignment="1">
      <alignment horizontal="center" vertical="center" wrapText="1"/>
    </xf>
    <xf numFmtId="0" fontId="82" fillId="24" borderId="18" xfId="0" applyFont="1" applyFill="1" applyBorder="1" applyAlignment="1">
      <alignment horizontal="center" vertical="center"/>
    </xf>
    <xf numFmtId="2" fontId="82" fillId="24" borderId="18" xfId="83" applyNumberFormat="1" applyFont="1" applyFill="1" applyBorder="1" applyAlignment="1">
      <alignment horizontal="center" vertical="center" wrapText="1"/>
    </xf>
    <xf numFmtId="0" fontId="82" fillId="0" borderId="18" xfId="0" applyFont="1" applyFill="1" applyBorder="1" applyAlignment="1">
      <alignment horizontal="center" vertical="center" wrapText="1"/>
    </xf>
    <xf numFmtId="0" fontId="82" fillId="0" borderId="18" xfId="0" applyFont="1" applyFill="1" applyBorder="1" applyAlignment="1">
      <alignment horizontal="center" vertical="center"/>
    </xf>
    <xf numFmtId="49" fontId="56" fillId="24" borderId="35" xfId="0" applyNumberFormat="1" applyFont="1" applyFill="1" applyBorder="1" applyAlignment="1">
      <alignment horizontal="center" vertical="center" wrapText="1"/>
    </xf>
    <xf numFmtId="49" fontId="56" fillId="24" borderId="36" xfId="0" applyNumberFormat="1" applyFont="1" applyFill="1" applyBorder="1" applyAlignment="1">
      <alignment horizontal="center" vertical="center" wrapText="1"/>
    </xf>
    <xf numFmtId="0" fontId="56" fillId="24" borderId="37" xfId="0" applyFont="1" applyFill="1" applyBorder="1" applyAlignment="1">
      <alignment horizontal="center" vertical="center" wrapText="1"/>
    </xf>
    <xf numFmtId="49" fontId="56" fillId="0" borderId="36" xfId="0" applyNumberFormat="1" applyFont="1" applyFill="1" applyBorder="1" applyAlignment="1">
      <alignment horizontal="center" vertical="center" wrapText="1"/>
    </xf>
    <xf numFmtId="0" fontId="56" fillId="24" borderId="38" xfId="0" applyFont="1" applyFill="1" applyBorder="1" applyAlignment="1">
      <alignment horizontal="center" vertical="center" wrapText="1"/>
    </xf>
    <xf numFmtId="0" fontId="41" fillId="0" borderId="13" xfId="0" applyFont="1" applyBorder="1">
      <alignment vertical="center"/>
    </xf>
    <xf numFmtId="0" fontId="41" fillId="0" borderId="11" xfId="0" applyFont="1" applyBorder="1">
      <alignment vertical="center"/>
    </xf>
    <xf numFmtId="2" fontId="41" fillId="0" borderId="11" xfId="0" applyNumberFormat="1" applyFont="1" applyBorder="1">
      <alignment vertical="center"/>
    </xf>
    <xf numFmtId="0" fontId="41" fillId="0" borderId="14" xfId="0" applyFont="1" applyBorder="1">
      <alignment vertical="center"/>
    </xf>
    <xf numFmtId="0" fontId="41" fillId="24" borderId="17" xfId="0" applyFont="1" applyFill="1" applyBorder="1">
      <alignment vertical="center"/>
    </xf>
    <xf numFmtId="0" fontId="41" fillId="24" borderId="17" xfId="0" applyNumberFormat="1" applyFont="1" applyFill="1" applyBorder="1">
      <alignment vertical="center"/>
    </xf>
    <xf numFmtId="2" fontId="41" fillId="24" borderId="17" xfId="0" applyNumberFormat="1" applyFont="1" applyFill="1" applyBorder="1">
      <alignment vertical="center"/>
    </xf>
    <xf numFmtId="0" fontId="39" fillId="24" borderId="13" xfId="0" applyFont="1" applyFill="1" applyBorder="1">
      <alignment vertical="center"/>
    </xf>
    <xf numFmtId="0" fontId="39" fillId="24" borderId="16" xfId="0" applyFont="1" applyFill="1" applyBorder="1" applyAlignment="1">
      <alignment vertical="center"/>
    </xf>
    <xf numFmtId="0" fontId="73" fillId="25" borderId="10" xfId="0" applyFont="1" applyFill="1" applyBorder="1">
      <alignment vertical="center"/>
    </xf>
    <xf numFmtId="0" fontId="74" fillId="25" borderId="10" xfId="0" applyFont="1" applyFill="1" applyBorder="1">
      <alignment vertical="center"/>
    </xf>
    <xf numFmtId="0" fontId="42" fillId="24" borderId="26" xfId="0" applyFont="1" applyFill="1" applyBorder="1" applyAlignment="1">
      <alignment horizontal="center" vertical="center"/>
    </xf>
    <xf numFmtId="0" fontId="42" fillId="24" borderId="27" xfId="0" applyFont="1" applyFill="1" applyBorder="1" applyAlignment="1">
      <alignment horizontal="center" vertical="center"/>
    </xf>
    <xf numFmtId="0" fontId="42" fillId="24" borderId="28" xfId="0" applyFont="1" applyFill="1" applyBorder="1" applyAlignment="1">
      <alignment horizontal="center" vertical="center"/>
    </xf>
    <xf numFmtId="0" fontId="41" fillId="24" borderId="13" xfId="0" applyFont="1" applyFill="1" applyBorder="1" applyAlignment="1">
      <alignment horizontal="center" vertical="center" wrapText="1"/>
    </xf>
    <xf numFmtId="0" fontId="41" fillId="24" borderId="11" xfId="0" applyFont="1" applyFill="1" applyBorder="1" applyAlignment="1">
      <alignment horizontal="center" vertical="center" wrapText="1"/>
    </xf>
    <xf numFmtId="0" fontId="41" fillId="24" borderId="14" xfId="0" applyFont="1" applyFill="1" applyBorder="1" applyAlignment="1">
      <alignment horizontal="center" vertical="center" wrapText="1"/>
    </xf>
    <xf numFmtId="0" fontId="41" fillId="24" borderId="16" xfId="0" applyFont="1" applyFill="1" applyBorder="1" applyAlignment="1">
      <alignment horizontal="center" vertical="center" wrapText="1"/>
    </xf>
    <xf numFmtId="0" fontId="41" fillId="24" borderId="10" xfId="0" applyFont="1" applyFill="1" applyBorder="1" applyAlignment="1">
      <alignment horizontal="center" vertical="center" wrapText="1"/>
    </xf>
    <xf numFmtId="0" fontId="41" fillId="24" borderId="25" xfId="0" applyFont="1" applyFill="1" applyBorder="1" applyAlignment="1">
      <alignment horizontal="center" vertical="center" wrapText="1"/>
    </xf>
    <xf numFmtId="0" fontId="42" fillId="24" borderId="0" xfId="83" applyFont="1" applyFill="1" applyBorder="1" applyAlignment="1">
      <alignment horizontal="right"/>
    </xf>
    <xf numFmtId="165" fontId="42" fillId="24" borderId="0" xfId="83" applyNumberFormat="1" applyFont="1" applyFill="1" applyBorder="1" applyAlignment="1">
      <alignment horizontal="center" vertical="center"/>
    </xf>
    <xf numFmtId="0" fontId="41" fillId="24" borderId="13" xfId="0" applyFont="1" applyFill="1" applyBorder="1" applyAlignment="1">
      <alignment horizontal="center" vertical="center"/>
    </xf>
    <xf numFmtId="0" fontId="41" fillId="24" borderId="11" xfId="0" applyFont="1" applyFill="1" applyBorder="1" applyAlignment="1">
      <alignment horizontal="center" vertical="center"/>
    </xf>
    <xf numFmtId="0" fontId="41" fillId="24" borderId="14" xfId="0" applyFont="1" applyFill="1" applyBorder="1" applyAlignment="1">
      <alignment horizontal="center" vertical="center"/>
    </xf>
    <xf numFmtId="0" fontId="41" fillId="24" borderId="16" xfId="0" applyFont="1" applyFill="1" applyBorder="1" applyAlignment="1">
      <alignment horizontal="center" vertical="center"/>
    </xf>
    <xf numFmtId="0" fontId="41" fillId="24" borderId="10" xfId="0" applyFont="1" applyFill="1" applyBorder="1" applyAlignment="1">
      <alignment horizontal="center" vertical="center"/>
    </xf>
    <xf numFmtId="0" fontId="41" fillId="24" borderId="25" xfId="0" applyFont="1" applyFill="1" applyBorder="1" applyAlignment="1">
      <alignment horizontal="center" vertical="center"/>
    </xf>
    <xf numFmtId="1" fontId="41" fillId="24" borderId="13" xfId="83" applyNumberFormat="1" applyFont="1" applyFill="1" applyBorder="1" applyAlignment="1">
      <alignment horizontal="center" vertical="center"/>
    </xf>
    <xf numFmtId="1" fontId="41" fillId="24" borderId="11" xfId="83" applyNumberFormat="1" applyFont="1" applyFill="1" applyBorder="1" applyAlignment="1">
      <alignment horizontal="center" vertical="center"/>
    </xf>
    <xf numFmtId="1" fontId="41" fillId="24" borderId="14" xfId="83" applyNumberFormat="1" applyFont="1" applyFill="1" applyBorder="1" applyAlignment="1">
      <alignment horizontal="center" vertical="center"/>
    </xf>
    <xf numFmtId="1" fontId="41" fillId="24" borderId="16" xfId="83" applyNumberFormat="1" applyFont="1" applyFill="1" applyBorder="1" applyAlignment="1">
      <alignment horizontal="center" vertical="center"/>
    </xf>
    <xf numFmtId="1" fontId="41" fillId="24" borderId="10" xfId="83" applyNumberFormat="1" applyFont="1" applyFill="1" applyBorder="1" applyAlignment="1">
      <alignment horizontal="center" vertical="center"/>
    </xf>
    <xf numFmtId="1" fontId="41" fillId="24" borderId="25" xfId="83" applyNumberFormat="1" applyFont="1" applyFill="1" applyBorder="1" applyAlignment="1">
      <alignment horizontal="center" vertical="center"/>
    </xf>
    <xf numFmtId="0" fontId="81" fillId="0" borderId="26" xfId="0" applyFont="1" applyBorder="1" applyAlignment="1">
      <alignment horizontal="center" vertical="center" wrapText="1"/>
    </xf>
    <xf numFmtId="0" fontId="81" fillId="0" borderId="27" xfId="0" applyFont="1" applyBorder="1" applyAlignment="1">
      <alignment horizontal="center" vertical="center" wrapText="1"/>
    </xf>
    <xf numFmtId="0" fontId="81" fillId="0" borderId="28" xfId="0" applyFont="1" applyBorder="1" applyAlignment="1">
      <alignment horizontal="center" vertical="center" wrapText="1"/>
    </xf>
    <xf numFmtId="0" fontId="79" fillId="0" borderId="13" xfId="0" applyFont="1" applyBorder="1" applyAlignment="1">
      <alignment horizontal="center" vertical="center" wrapText="1"/>
    </xf>
    <xf numFmtId="0" fontId="79" fillId="0" borderId="11" xfId="0" applyFont="1" applyBorder="1" applyAlignment="1">
      <alignment horizontal="center" vertical="center" wrapText="1"/>
    </xf>
    <xf numFmtId="0" fontId="79" fillId="0" borderId="14" xfId="0" applyFont="1" applyBorder="1" applyAlignment="1">
      <alignment horizontal="center" vertical="center" wrapText="1"/>
    </xf>
    <xf numFmtId="0" fontId="79" fillId="0" borderId="16" xfId="0" applyFont="1" applyBorder="1" applyAlignment="1">
      <alignment horizontal="center" vertical="center" wrapText="1"/>
    </xf>
    <xf numFmtId="0" fontId="79" fillId="0" borderId="10" xfId="0" applyFont="1" applyBorder="1" applyAlignment="1">
      <alignment horizontal="center" vertical="center" wrapText="1"/>
    </xf>
    <xf numFmtId="0" fontId="79" fillId="0" borderId="25" xfId="0" applyFont="1" applyBorder="1" applyAlignment="1">
      <alignment horizontal="center" vertical="center" wrapText="1"/>
    </xf>
    <xf numFmtId="0" fontId="42" fillId="24" borderId="26" xfId="0" applyFont="1" applyFill="1" applyBorder="1" applyAlignment="1">
      <alignment horizontal="center" vertical="center" wrapText="1"/>
    </xf>
    <xf numFmtId="0" fontId="42" fillId="24" borderId="27" xfId="0" applyFont="1" applyFill="1" applyBorder="1" applyAlignment="1">
      <alignment horizontal="center" vertical="center" wrapText="1"/>
    </xf>
    <xf numFmtId="0" fontId="42" fillId="24" borderId="28" xfId="0" applyFont="1" applyFill="1" applyBorder="1" applyAlignment="1">
      <alignment horizontal="center" vertical="center" wrapText="1"/>
    </xf>
    <xf numFmtId="0" fontId="40" fillId="24" borderId="15" xfId="0" applyNumberFormat="1" applyFont="1" applyFill="1" applyBorder="1" applyAlignment="1">
      <alignment horizontal="center" vertical="center"/>
    </xf>
    <xf numFmtId="0" fontId="40" fillId="24" borderId="0" xfId="0" applyNumberFormat="1" applyFont="1" applyFill="1" applyBorder="1" applyAlignment="1">
      <alignment horizontal="center" vertical="center"/>
    </xf>
    <xf numFmtId="0" fontId="40" fillId="24" borderId="17" xfId="0" applyNumberFormat="1" applyFont="1" applyFill="1" applyBorder="1" applyAlignment="1">
      <alignment horizontal="center" vertical="center"/>
    </xf>
    <xf numFmtId="14" fontId="41" fillId="24" borderId="16" xfId="0" applyNumberFormat="1" applyFont="1" applyFill="1" applyBorder="1" applyAlignment="1">
      <alignment horizontal="center" vertical="center"/>
    </xf>
    <xf numFmtId="0" fontId="50" fillId="24" borderId="11" xfId="0" applyFont="1" applyFill="1" applyBorder="1" applyAlignment="1">
      <alignment horizontal="center" vertical="center" wrapText="1"/>
    </xf>
    <xf numFmtId="0" fontId="50" fillId="24" borderId="14" xfId="0" applyFont="1" applyFill="1" applyBorder="1" applyAlignment="1">
      <alignment horizontal="center" vertical="center" wrapText="1"/>
    </xf>
    <xf numFmtId="0" fontId="50" fillId="24" borderId="0" xfId="0" applyFont="1" applyFill="1" applyBorder="1" applyAlignment="1">
      <alignment horizontal="center" vertical="center" wrapText="1"/>
    </xf>
    <xf numFmtId="0" fontId="50" fillId="24" borderId="17" xfId="0" applyFont="1" applyFill="1" applyBorder="1" applyAlignment="1">
      <alignment horizontal="center" vertical="center" wrapText="1"/>
    </xf>
    <xf numFmtId="0" fontId="42" fillId="24" borderId="11" xfId="0" applyFont="1" applyFill="1" applyBorder="1" applyAlignment="1">
      <alignment horizontal="center" vertical="center" wrapText="1"/>
    </xf>
    <xf numFmtId="0" fontId="42" fillId="24" borderId="14" xfId="0" applyFont="1" applyFill="1" applyBorder="1" applyAlignment="1">
      <alignment horizontal="center" vertical="center" wrapText="1"/>
    </xf>
    <xf numFmtId="0" fontId="42" fillId="24" borderId="0" xfId="0" applyFont="1" applyFill="1" applyBorder="1" applyAlignment="1">
      <alignment horizontal="center" vertical="center" wrapText="1"/>
    </xf>
    <xf numFmtId="0" fontId="42" fillId="24" borderId="17" xfId="0" applyFont="1" applyFill="1" applyBorder="1" applyAlignment="1">
      <alignment horizontal="center" vertical="center" wrapText="1"/>
    </xf>
    <xf numFmtId="0" fontId="42" fillId="24" borderId="10" xfId="0" applyFont="1" applyFill="1" applyBorder="1" applyAlignment="1">
      <alignment horizontal="center" vertical="center" wrapText="1"/>
    </xf>
    <xf numFmtId="0" fontId="42" fillId="24" borderId="25" xfId="0" applyFont="1" applyFill="1" applyBorder="1" applyAlignment="1">
      <alignment horizontal="center" vertical="center" wrapText="1"/>
    </xf>
    <xf numFmtId="49" fontId="57" fillId="0" borderId="0" xfId="85" applyNumberFormat="1" applyFont="1" applyFill="1" applyBorder="1" applyAlignment="1">
      <alignment horizontal="left" vertical="center" wrapText="1"/>
    </xf>
    <xf numFmtId="1" fontId="57" fillId="24" borderId="0" xfId="85" applyNumberFormat="1" applyFont="1" applyFill="1" applyBorder="1" applyAlignment="1">
      <alignment horizontal="left" vertical="center" wrapText="1"/>
    </xf>
    <xf numFmtId="1" fontId="57" fillId="24" borderId="29" xfId="85" applyNumberFormat="1" applyFont="1" applyFill="1" applyBorder="1" applyAlignment="1">
      <alignment horizontal="left" vertical="center" wrapText="1"/>
    </xf>
    <xf numFmtId="49" fontId="64" fillId="24" borderId="0" xfId="85" applyNumberFormat="1" applyFont="1" applyFill="1" applyAlignment="1">
      <alignment wrapText="1"/>
    </xf>
    <xf numFmtId="1" fontId="64" fillId="24" borderId="0" xfId="85" applyNumberFormat="1" applyFont="1" applyFill="1" applyAlignment="1">
      <alignment horizontal="left" vertical="top" wrapText="1"/>
    </xf>
    <xf numFmtId="0" fontId="66" fillId="0" borderId="0" xfId="85" applyFont="1" applyBorder="1" applyAlignment="1">
      <alignment horizontal="left" vertical="top" wrapText="1"/>
    </xf>
    <xf numFmtId="0" fontId="56" fillId="0" borderId="0" xfId="85" applyFont="1" applyAlignment="1">
      <alignment horizontal="right"/>
    </xf>
    <xf numFmtId="0" fontId="56" fillId="0" borderId="0" xfId="85" applyFont="1" applyFill="1" applyAlignment="1">
      <alignment horizontal="center"/>
    </xf>
    <xf numFmtId="0" fontId="57" fillId="0" borderId="0" xfId="85" applyFont="1" applyAlignment="1">
      <alignment horizontal="center"/>
    </xf>
    <xf numFmtId="1" fontId="57" fillId="24" borderId="0" xfId="85" applyNumberFormat="1" applyFont="1" applyFill="1" applyBorder="1" applyAlignment="1">
      <alignment horizontal="left" vertical="center" wrapText="1" shrinkToFit="1"/>
    </xf>
    <xf numFmtId="1" fontId="57" fillId="24" borderId="29" xfId="85" applyNumberFormat="1" applyFont="1" applyFill="1" applyBorder="1" applyAlignment="1">
      <alignment horizontal="left" vertical="center" wrapText="1" shrinkToFit="1"/>
    </xf>
    <xf numFmtId="1" fontId="57" fillId="0" borderId="0" xfId="85" applyNumberFormat="1" applyFont="1" applyFill="1" applyBorder="1" applyAlignment="1">
      <alignment horizontal="left" vertical="center" wrapText="1" shrinkToFit="1"/>
    </xf>
    <xf numFmtId="1" fontId="57" fillId="0" borderId="29" xfId="85" applyNumberFormat="1" applyFont="1" applyFill="1" applyBorder="1" applyAlignment="1">
      <alignment horizontal="left" vertical="center" wrapText="1" shrinkToFit="1"/>
    </xf>
    <xf numFmtId="1" fontId="57" fillId="0" borderId="0" xfId="85" applyNumberFormat="1" applyFont="1" applyFill="1" applyBorder="1" applyAlignment="1">
      <alignment horizontal="left" vertical="center"/>
    </xf>
    <xf numFmtId="1" fontId="57" fillId="0" borderId="29" xfId="85" applyNumberFormat="1" applyFont="1" applyFill="1" applyBorder="1" applyAlignment="1">
      <alignment horizontal="left" vertical="center"/>
    </xf>
    <xf numFmtId="1" fontId="57" fillId="0" borderId="0" xfId="85" applyNumberFormat="1" applyFont="1" applyFill="1" applyBorder="1" applyAlignment="1">
      <alignment horizontal="left" vertical="center" wrapText="1"/>
    </xf>
    <xf numFmtId="1" fontId="57" fillId="0" borderId="29" xfId="85" applyNumberFormat="1" applyFont="1" applyFill="1" applyBorder="1" applyAlignment="1">
      <alignment horizontal="left" vertical="center" wrapText="1"/>
    </xf>
    <xf numFmtId="49" fontId="57" fillId="0" borderId="0" xfId="85" applyNumberFormat="1" applyFont="1" applyFill="1" applyBorder="1" applyAlignment="1">
      <alignment horizontal="left" vertical="center"/>
    </xf>
    <xf numFmtId="0" fontId="83" fillId="0" borderId="0" xfId="0" applyFont="1" applyFill="1" applyBorder="1">
      <alignment vertical="center"/>
    </xf>
    <xf numFmtId="0" fontId="83" fillId="0" borderId="0" xfId="0" applyFont="1" applyFill="1">
      <alignment vertical="center"/>
    </xf>
    <xf numFmtId="0" fontId="84" fillId="0" borderId="0" xfId="0" applyFont="1" applyFill="1" applyBorder="1">
      <alignment vertical="center"/>
    </xf>
    <xf numFmtId="0" fontId="85" fillId="0" borderId="0" xfId="0" applyFont="1" applyFill="1" applyBorder="1" applyAlignment="1">
      <alignment horizontal="center" vertical="center"/>
    </xf>
    <xf numFmtId="0" fontId="85" fillId="26" borderId="0" xfId="0" applyFont="1" applyFill="1" applyBorder="1" applyAlignment="1">
      <alignment horizontal="center" vertical="center"/>
    </xf>
  </cellXfs>
  <cellStyles count="95">
    <cellStyle name="20% - Accent1" xfId="1"/>
    <cellStyle name="20% - Accent2" xfId="2"/>
    <cellStyle name="20% - Accent3" xfId="3"/>
    <cellStyle name="20% - Accent4" xfId="4"/>
    <cellStyle name="20% - Accent5" xfId="5"/>
    <cellStyle name="20% - Accent6" xfId="6"/>
    <cellStyle name="20% - Акцент1" xfId="7" builtinId="30" customBuiltin="1"/>
    <cellStyle name="20% - Акцент2" xfId="8" builtinId="34" customBuiltin="1"/>
    <cellStyle name="20% - Акцент3" xfId="9" builtinId="38" customBuiltin="1"/>
    <cellStyle name="20% - Акцент4" xfId="10" builtinId="42" customBuiltin="1"/>
    <cellStyle name="20% - Акцент5" xfId="11" builtinId="46" customBuiltin="1"/>
    <cellStyle name="20% - Акцент6" xfId="12" builtinId="50" customBuiltin="1"/>
    <cellStyle name="40% - Accent1" xfId="13"/>
    <cellStyle name="40% - Accent2" xfId="14"/>
    <cellStyle name="40% - Accent3" xfId="15"/>
    <cellStyle name="40% - Accent4" xfId="16"/>
    <cellStyle name="40% - Accent5" xfId="17"/>
    <cellStyle name="40% - Accent6" xfId="18"/>
    <cellStyle name="40% - Акцент1" xfId="19" builtinId="31" customBuiltin="1"/>
    <cellStyle name="40% - Акцент2" xfId="20" builtinId="35" customBuiltin="1"/>
    <cellStyle name="40% - Акцент3" xfId="21" builtinId="39" customBuiltin="1"/>
    <cellStyle name="40% - Акцент4" xfId="22" builtinId="43" customBuiltin="1"/>
    <cellStyle name="40% - Акцент5" xfId="23" builtinId="47" customBuiltin="1"/>
    <cellStyle name="40% - Акцент6" xfId="24" builtinId="51" customBuiltin="1"/>
    <cellStyle name="60% - Accent1" xfId="25"/>
    <cellStyle name="60% - Accent2" xfId="26"/>
    <cellStyle name="60% - Accent3" xfId="27"/>
    <cellStyle name="60% - Accent4" xfId="28"/>
    <cellStyle name="60% - Accent5" xfId="29"/>
    <cellStyle name="60% - Accent6" xfId="30"/>
    <cellStyle name="60% - Акцент1" xfId="31" builtinId="32" customBuiltin="1"/>
    <cellStyle name="60% - Акцент2" xfId="32" builtinId="36" customBuiltin="1"/>
    <cellStyle name="60% - Акцент3" xfId="33" builtinId="40" customBuiltin="1"/>
    <cellStyle name="60% - Акцент4" xfId="34" builtinId="44" customBuiltin="1"/>
    <cellStyle name="60% - Акцент5" xfId="35" builtinId="48" customBuiltin="1"/>
    <cellStyle name="60% - Акцент6" xfId="36" builtinId="52" customBuiltin="1"/>
    <cellStyle name="Accent1" xfId="37"/>
    <cellStyle name="Accent2" xfId="38"/>
    <cellStyle name="Accent3" xfId="39"/>
    <cellStyle name="Accent4" xfId="40"/>
    <cellStyle name="Accent5" xfId="41"/>
    <cellStyle name="Accent6" xfId="42"/>
    <cellStyle name="Bad" xfId="43"/>
    <cellStyle name="Binlik Ayracı 2" xfId="44"/>
    <cellStyle name="Calculation" xfId="45"/>
    <cellStyle name="Check Cell" xfId="46"/>
    <cellStyle name="Excel Built-in Normal" xfId="47"/>
    <cellStyle name="Explanatory Text" xfId="48"/>
    <cellStyle name="Good" xfId="49"/>
    <cellStyle name="Heading 1" xfId="50"/>
    <cellStyle name="Heading 2" xfId="51"/>
    <cellStyle name="Heading 3" xfId="52"/>
    <cellStyle name="Heading 4" xfId="53"/>
    <cellStyle name="Input" xfId="54"/>
    <cellStyle name="Linked Cell" xfId="55"/>
    <cellStyle name="Neutral" xfId="56"/>
    <cellStyle name="Normal 2" xfId="57"/>
    <cellStyle name="Normal 2 3 2" xfId="58"/>
    <cellStyle name="Normal 3" xfId="59"/>
    <cellStyle name="Normal 4 2" xfId="60"/>
    <cellStyle name="Note" xfId="61"/>
    <cellStyle name="Output" xfId="62"/>
    <cellStyle name="Title" xfId="63"/>
    <cellStyle name="Total" xfId="64"/>
    <cellStyle name="Warning Text" xfId="65"/>
    <cellStyle name="Акцент1" xfId="66" builtinId="29" customBuiltin="1"/>
    <cellStyle name="Акцент2" xfId="67" builtinId="33" customBuiltin="1"/>
    <cellStyle name="Акцент3" xfId="68" builtinId="37" customBuiltin="1"/>
    <cellStyle name="Акцент4" xfId="69" builtinId="41" customBuiltin="1"/>
    <cellStyle name="Акцент5" xfId="70" builtinId="45" customBuiltin="1"/>
    <cellStyle name="Акцент6" xfId="71" builtinId="49" customBuiltin="1"/>
    <cellStyle name="Ввод " xfId="72" builtinId="20" customBuiltin="1"/>
    <cellStyle name="Вывод" xfId="73" builtinId="21" customBuiltin="1"/>
    <cellStyle name="Вычисление" xfId="74" builtinId="22" customBuiltin="1"/>
    <cellStyle name="Заголовок 1" xfId="75" builtinId="16" customBuiltin="1"/>
    <cellStyle name="Заголовок 2" xfId="76" builtinId="17" customBuiltin="1"/>
    <cellStyle name="Заголовок 3" xfId="77" builtinId="18" customBuiltin="1"/>
    <cellStyle name="Заголовок 4" xfId="78" builtinId="19" customBuiltin="1"/>
    <cellStyle name="Итог" xfId="79" builtinId="25" customBuiltin="1"/>
    <cellStyle name="Контрольная ячейка" xfId="80" builtinId="23" customBuiltin="1"/>
    <cellStyle name="Название" xfId="81" builtinId="15" customBuiltin="1"/>
    <cellStyle name="Нейтральный" xfId="82" builtinId="28" customBuiltin="1"/>
    <cellStyle name="Обычный" xfId="0" builtinId="0"/>
    <cellStyle name="Обычный 2" xfId="83"/>
    <cellStyle name="Обычный 2 2" xfId="84"/>
    <cellStyle name="Обычный 2 4" xfId="94"/>
    <cellStyle name="Обычный 3" xfId="85"/>
    <cellStyle name="Плохой" xfId="86" builtinId="27" customBuiltin="1"/>
    <cellStyle name="Пояснение" xfId="87" builtinId="53" customBuiltin="1"/>
    <cellStyle name="Примечание" xfId="88" builtinId="10" customBuiltin="1"/>
    <cellStyle name="Связанная ячейка" xfId="89" builtinId="24" customBuiltin="1"/>
    <cellStyle name="Текст предупреждения" xfId="90" builtinId="11" customBuiltin="1"/>
    <cellStyle name="Финансовый 2" xfId="91"/>
    <cellStyle name="Финансовый 3" xfId="92"/>
    <cellStyle name="Хороший" xfId="93" builtinId="26" customBuiltin="1"/>
  </cellStyles>
  <dxfs count="3">
    <dxf>
      <font>
        <color rgb="FF9C0006"/>
      </font>
    </dxf>
    <dxf>
      <font>
        <color rgb="FF9C0006"/>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absolute">
    <xdr:from>
      <xdr:col>1</xdr:col>
      <xdr:colOff>66675</xdr:colOff>
      <xdr:row>0</xdr:row>
      <xdr:rowOff>0</xdr:rowOff>
    </xdr:from>
    <xdr:to>
      <xdr:col>1</xdr:col>
      <xdr:colOff>970616</xdr:colOff>
      <xdr:row>3</xdr:row>
      <xdr:rowOff>22225</xdr:rowOff>
    </xdr:to>
    <xdr:grpSp>
      <xdr:nvGrpSpPr>
        <xdr:cNvPr id="2" name="Group 1"/>
        <xdr:cNvGrpSpPr>
          <a:grpSpLocks noChangeAspect="1"/>
        </xdr:cNvGrpSpPr>
      </xdr:nvGrpSpPr>
      <xdr:grpSpPr bwMode="auto">
        <a:xfrm>
          <a:off x="574675" y="0"/>
          <a:ext cx="903941" cy="949325"/>
          <a:chOff x="1525" y="954"/>
          <a:chExt cx="2519" cy="2763"/>
        </a:xfrm>
      </xdr:grpSpPr>
      <xdr:sp macro="" textlink="">
        <xdr:nvSpPr>
          <xdr:cNvPr id="1026" name="Rectangle 2"/>
          <xdr:cNvSpPr>
            <a:spLocks noChangeArrowheads="1"/>
          </xdr:cNvSpPr>
        </xdr:nvSpPr>
        <xdr:spPr bwMode="auto">
          <a:xfrm>
            <a:off x="1525" y="991"/>
            <a:ext cx="552" cy="2726"/>
          </a:xfrm>
          <a:prstGeom prst="rect">
            <a:avLst/>
          </a:prstGeom>
          <a:solidFill>
            <a:srgbClr val="FF0000"/>
          </a:solidFill>
          <a:ln w="9525">
            <a:solidFill>
              <a:srgbClr val="000000"/>
            </a:solidFill>
            <a:miter lim="800000"/>
            <a:headEnd/>
            <a:tailEnd/>
          </a:ln>
        </xdr:spPr>
      </xdr:sp>
      <xdr:sp macro="" textlink="">
        <xdr:nvSpPr>
          <xdr:cNvPr id="1027" name="AutoShape 3"/>
          <xdr:cNvSpPr>
            <a:spLocks noChangeArrowheads="1"/>
          </xdr:cNvSpPr>
        </xdr:nvSpPr>
        <xdr:spPr bwMode="auto">
          <a:xfrm>
            <a:off x="2065" y="991"/>
            <a:ext cx="1979" cy="2726"/>
          </a:xfrm>
          <a:prstGeom prst="triangle">
            <a:avLst>
              <a:gd name="adj" fmla="val 0"/>
            </a:avLst>
          </a:prstGeom>
          <a:solidFill>
            <a:srgbClr val="0000FF"/>
          </a:solidFill>
          <a:ln w="9525">
            <a:solidFill>
              <a:srgbClr val="000000"/>
            </a:solidFill>
            <a:miter lim="800000"/>
            <a:headEnd/>
            <a:tailEnd/>
          </a:ln>
        </xdr:spPr>
      </xdr:sp>
      <xdr:sp macro="" textlink="">
        <xdr:nvSpPr>
          <xdr:cNvPr id="1028" name="AutoShape 4"/>
          <xdr:cNvSpPr>
            <a:spLocks noChangeArrowheads="1"/>
          </xdr:cNvSpPr>
        </xdr:nvSpPr>
        <xdr:spPr bwMode="auto">
          <a:xfrm flipV="1">
            <a:off x="2065" y="991"/>
            <a:ext cx="1979" cy="2698"/>
          </a:xfrm>
          <a:prstGeom prst="triangle">
            <a:avLst>
              <a:gd name="adj" fmla="val 0"/>
            </a:avLst>
          </a:prstGeom>
          <a:solidFill>
            <a:srgbClr val="FFFFFF"/>
          </a:solidFill>
          <a:ln w="9525">
            <a:solidFill>
              <a:srgbClr val="000000"/>
            </a:solidFill>
            <a:miter lim="800000"/>
            <a:headEnd/>
            <a:tailEnd/>
          </a:ln>
        </xdr:spPr>
      </xdr:sp>
      <xdr:sp macro="" textlink="">
        <xdr:nvSpPr>
          <xdr:cNvPr id="1029" name="WordArt 5"/>
          <xdr:cNvSpPr>
            <a:spLocks noChangeArrowheads="1" noChangeShapeType="1" noTextEdit="1"/>
          </xdr:cNvSpPr>
        </xdr:nvSpPr>
        <xdr:spPr bwMode="auto">
          <a:xfrm rot="-24863950">
            <a:off x="1675" y="2132"/>
            <a:ext cx="2536" cy="179"/>
          </a:xfrm>
          <a:prstGeom prst="rect">
            <a:avLst/>
          </a:prstGeom>
          <a:extLs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sk-SK" sz="2000" b="1" kern="10" spc="0">
                <a:ln w="12700">
                  <a:solidFill>
                    <a:srgbClr val="993300"/>
                  </a:solidFill>
                  <a:round/>
                  <a:headEnd/>
                  <a:tailEnd/>
                </a:ln>
                <a:solidFill>
                  <a:srgbClr val="FFFF00"/>
                </a:solidFill>
                <a:effectLst/>
                <a:latin typeface="Square721 BT"/>
              </a:rPr>
              <a:t>SLOVATEX</a:t>
            </a:r>
            <a:endParaRPr lang="ru-RU" sz="2000" b="1" kern="10" spc="0">
              <a:ln w="12700">
                <a:solidFill>
                  <a:srgbClr val="993300"/>
                </a:solidFill>
                <a:round/>
                <a:headEnd/>
                <a:tailEnd/>
              </a:ln>
              <a:solidFill>
                <a:srgbClr val="FFFF00"/>
              </a:solidFill>
              <a:effectLst/>
            </a:endParaRPr>
          </a:p>
        </xdr:txBody>
      </xdr:sp>
    </xdr:grpSp>
    <xdr:clientData/>
  </xdr:twoCellAnchor>
  <xdr:twoCellAnchor editAs="oneCell">
    <xdr:from>
      <xdr:col>1</xdr:col>
      <xdr:colOff>2805792</xdr:colOff>
      <xdr:row>166</xdr:row>
      <xdr:rowOff>177800</xdr:rowOff>
    </xdr:from>
    <xdr:to>
      <xdr:col>4</xdr:col>
      <xdr:colOff>1143000</xdr:colOff>
      <xdr:row>171</xdr:row>
      <xdr:rowOff>136310</xdr:rowOff>
    </xdr:to>
    <xdr:pic>
      <xdr:nvPicPr>
        <xdr:cNvPr id="8" name="Рисунок 1"/>
        <xdr:cNvPicPr>
          <a:picLocks noChangeAspect="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313792" y="137071100"/>
          <a:ext cx="2794908" cy="10253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1178682</xdr:colOff>
      <xdr:row>165</xdr:row>
      <xdr:rowOff>140759</xdr:rowOff>
    </xdr:from>
    <xdr:to>
      <xdr:col>1</xdr:col>
      <xdr:colOff>2459266</xdr:colOff>
      <xdr:row>169</xdr:row>
      <xdr:rowOff>13908</xdr:rowOff>
    </xdr:to>
    <xdr:pic>
      <xdr:nvPicPr>
        <xdr:cNvPr id="10" name="Рисунок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686682" y="136830859"/>
          <a:ext cx="1280584" cy="7367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1040;&#1083;&#1077;&#1082;&#1089;&#1072;&#1085;&#1076;&#1088;/Desktop/!!!/!-!/!!&#1082;&#1086;&#1089;&#1084;&#1077;&#1090;&#1080;&#1082;&#1072;/14.01/!190/invoice%20%20Domarco_TPB%2019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VALEMA/DOMCEK%20SRO/DOMchek-%20-%20GAZ.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нвойс"/>
      <sheetName val="Specification"/>
      <sheetName val="Расчет"/>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нвойс"/>
      <sheetName val="Specification"/>
      <sheetName val="Расчет"/>
    </sheetNames>
    <sheetDataSet>
      <sheetData sheetId="0">
        <row r="11">
          <cell r="A11" t="str">
            <v>No. / №</v>
          </cell>
          <cell r="B11" t="str">
            <v xml:space="preserve"> Name of product / Наименование товара </v>
          </cell>
          <cell r="C11" t="str">
            <v>Art. / Артикул</v>
          </cell>
          <cell r="D11" t="str">
            <v>Manufacturer / Производитель</v>
          </cell>
          <cell r="E11" t="str">
            <v xml:space="preserve"> Tariff code / Код товара в  соответствии с ТН ВЭД </v>
          </cell>
          <cell r="F11" t="str">
            <v xml:space="preserve">Country of Origin / Страна происхождения </v>
          </cell>
          <cell r="G11" t="str">
            <v>Measurement units/ Ед. измерения</v>
          </cell>
          <cell r="H11" t="str">
            <v>width/ ширина см</v>
          </cell>
          <cell r="I11" t="str">
            <v>length/ длинна м</v>
          </cell>
          <cell r="J11" t="str">
            <v>М2/ метров кв.</v>
          </cell>
          <cell r="K11" t="str">
            <v>Number of unit loads/ Количество единиц</v>
          </cell>
          <cell r="L11" t="str">
            <v xml:space="preserve">Price  USD/unit of measure.   / Цена долл.США/ед.изм. </v>
          </cell>
          <cell r="M11" t="str">
            <v xml:space="preserve">Amount, USD / Стоимость, долл.США </v>
          </cell>
          <cell r="N11" t="str">
            <v>Discount/ Скидка</v>
          </cell>
          <cell r="O11" t="str">
            <v>Price with discount/ Цена с учетом скидки долл.США/ед.измерения</v>
          </cell>
          <cell r="P11" t="str">
            <v xml:space="preserve">Amount with discount/ Стоимость с учетом скидки, долл.США </v>
          </cell>
          <cell r="Q11" t="str">
            <v>Package type/ Род упаковки</v>
          </cell>
          <cell r="R11" t="str">
            <v>Number of packages/ Количество упаковок</v>
          </cell>
          <cell r="S11" t="str">
            <v xml:space="preserve">Net weight, kg / Вес  нетто, кг. </v>
          </cell>
          <cell r="T11" t="str">
            <v xml:space="preserve">Gross weight, kg / Вес  брутто,кг. </v>
          </cell>
        </row>
        <row r="71">
          <cell r="A71" t="str">
            <v>TOTAL/ИТОГО</v>
          </cell>
          <cell r="K71">
            <v>0</v>
          </cell>
          <cell r="M71">
            <v>0</v>
          </cell>
          <cell r="P71">
            <v>0</v>
          </cell>
          <cell r="R71">
            <v>0</v>
          </cell>
          <cell r="S71">
            <v>0</v>
          </cell>
          <cell r="T71">
            <v>0</v>
          </cell>
        </row>
      </sheetData>
      <sheetData sheetId="1"/>
      <sheetData sheetId="2"/>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8"/>
  <sheetViews>
    <sheetView tabSelected="1" view="pageBreakPreview" zoomScale="75" zoomScaleNormal="70" zoomScaleSheetLayoutView="75" zoomScalePageLayoutView="70" workbookViewId="0">
      <selection activeCell="J179" sqref="J179"/>
    </sheetView>
  </sheetViews>
  <sheetFormatPr defaultRowHeight="15" x14ac:dyDescent="0.25"/>
  <cols>
    <col min="1" max="1" width="7.5703125" style="1" customWidth="1"/>
    <col min="2" max="2" width="42.7109375" style="1" customWidth="1"/>
    <col min="3" max="3" width="11.85546875" style="1" customWidth="1"/>
    <col min="4" max="4" width="12.28515625" style="1" customWidth="1"/>
    <col min="5" max="5" width="18.85546875" style="1" customWidth="1"/>
    <col min="6" max="6" width="16.42578125" style="1" customWidth="1"/>
    <col min="7" max="7" width="19.7109375" style="1" customWidth="1"/>
    <col min="8" max="8" width="14.140625" style="1" customWidth="1"/>
    <col min="9" max="9" width="11.140625" style="1" customWidth="1"/>
    <col min="10" max="10" width="13.5703125" style="1" customWidth="1"/>
    <col min="11" max="11" width="12.85546875" style="1" customWidth="1"/>
    <col min="12" max="12" width="11.140625" style="1" customWidth="1"/>
    <col min="13" max="13" width="16.7109375" style="1" customWidth="1"/>
    <col min="14" max="14" width="14.42578125" style="1" customWidth="1"/>
    <col min="15" max="15" width="11.140625" style="1" customWidth="1"/>
    <col min="16" max="16" width="11" style="1" customWidth="1"/>
    <col min="17" max="17" width="12.85546875" style="1" customWidth="1"/>
    <col min="18" max="18" width="12.140625" style="1" customWidth="1"/>
    <col min="19" max="19" width="9.140625" style="320" customWidth="1"/>
    <col min="20" max="16384" width="9.140625" style="1"/>
  </cols>
  <sheetData>
    <row r="1" spans="1:19" ht="25.5" x14ac:dyDescent="0.25">
      <c r="A1" s="249"/>
      <c r="B1" s="12"/>
      <c r="C1" s="11"/>
      <c r="D1" s="5"/>
      <c r="E1" s="5"/>
      <c r="F1" s="5"/>
      <c r="G1" s="5"/>
      <c r="H1" s="5"/>
      <c r="I1" s="5"/>
      <c r="J1" s="5"/>
      <c r="K1" s="5"/>
      <c r="L1" s="5"/>
      <c r="M1" s="5"/>
      <c r="N1" s="5"/>
      <c r="O1" s="5"/>
      <c r="P1" s="5"/>
      <c r="Q1" s="11"/>
      <c r="R1" s="13"/>
    </row>
    <row r="2" spans="1:19" ht="25.5" x14ac:dyDescent="0.25">
      <c r="A2" s="14"/>
      <c r="B2" s="15"/>
      <c r="C2" s="116" t="s">
        <v>68</v>
      </c>
      <c r="D2" s="4"/>
      <c r="E2" s="4"/>
      <c r="F2" s="4"/>
      <c r="G2" s="4"/>
      <c r="H2" s="4"/>
      <c r="I2" s="4"/>
      <c r="J2" s="4"/>
      <c r="K2" s="6"/>
      <c r="L2" s="4"/>
      <c r="M2" s="4"/>
      <c r="N2" s="4"/>
      <c r="O2" s="4"/>
      <c r="P2" s="4"/>
      <c r="Q2" s="6"/>
      <c r="R2" s="21"/>
    </row>
    <row r="3" spans="1:19" ht="21" thickBot="1" x14ac:dyDescent="0.3">
      <c r="A3" s="167"/>
      <c r="B3" s="2"/>
      <c r="C3" s="120" t="s">
        <v>73</v>
      </c>
      <c r="D3" s="3"/>
      <c r="E3" s="3"/>
      <c r="F3" s="3"/>
      <c r="G3" s="3"/>
      <c r="H3" s="4"/>
      <c r="I3" s="4"/>
      <c r="J3" s="4"/>
      <c r="K3" s="6"/>
      <c r="L3" s="4"/>
      <c r="M3" s="4"/>
      <c r="N3" s="16"/>
      <c r="O3" s="4"/>
      <c r="P3" s="4"/>
      <c r="Q3" s="6"/>
      <c r="R3" s="29"/>
    </row>
    <row r="4" spans="1:19" ht="15.75" customHeight="1" x14ac:dyDescent="0.25">
      <c r="A4" s="20"/>
      <c r="B4" s="5"/>
      <c r="C4" s="5"/>
      <c r="D4" s="5"/>
      <c r="E4" s="5"/>
      <c r="F4" s="31"/>
      <c r="G4" s="32"/>
      <c r="H4" s="32"/>
      <c r="I4" s="33"/>
      <c r="J4" s="292" t="s">
        <v>100</v>
      </c>
      <c r="K4" s="292"/>
      <c r="L4" s="292"/>
      <c r="M4" s="292"/>
      <c r="N4" s="292"/>
      <c r="O4" s="292"/>
      <c r="P4" s="292"/>
      <c r="Q4" s="292"/>
      <c r="R4" s="293"/>
      <c r="S4" s="321"/>
    </row>
    <row r="5" spans="1:19" ht="27.75" customHeight="1" thickBot="1" x14ac:dyDescent="0.3">
      <c r="A5" s="157" t="s">
        <v>0</v>
      </c>
      <c r="B5" s="4"/>
      <c r="C5" s="4"/>
      <c r="D5" s="4"/>
      <c r="E5" s="4"/>
      <c r="F5" s="288">
        <v>2017051</v>
      </c>
      <c r="G5" s="289"/>
      <c r="H5" s="289"/>
      <c r="I5" s="290"/>
      <c r="J5" s="294"/>
      <c r="K5" s="294"/>
      <c r="L5" s="294"/>
      <c r="M5" s="294"/>
      <c r="N5" s="294"/>
      <c r="O5" s="294"/>
      <c r="P5" s="294"/>
      <c r="Q5" s="294"/>
      <c r="R5" s="295"/>
      <c r="S5" s="321"/>
    </row>
    <row r="6" spans="1:19" ht="18.75" customHeight="1" thickBot="1" x14ac:dyDescent="0.3">
      <c r="A6" s="158" t="s">
        <v>62</v>
      </c>
      <c r="B6" s="4"/>
      <c r="C6" s="6"/>
      <c r="D6" s="6"/>
      <c r="E6" s="6"/>
      <c r="F6" s="34"/>
      <c r="G6" s="35"/>
      <c r="H6" s="35"/>
      <c r="I6" s="36"/>
      <c r="J6" s="296" t="s">
        <v>101</v>
      </c>
      <c r="K6" s="296"/>
      <c r="L6" s="296"/>
      <c r="M6" s="296"/>
      <c r="N6" s="296"/>
      <c r="O6" s="296"/>
      <c r="P6" s="296"/>
      <c r="Q6" s="296"/>
      <c r="R6" s="297"/>
      <c r="S6" s="321"/>
    </row>
    <row r="7" spans="1:19" ht="10.5" customHeight="1" x14ac:dyDescent="0.25">
      <c r="A7" s="159"/>
      <c r="B7" s="4"/>
      <c r="C7" s="6"/>
      <c r="D7" s="6"/>
      <c r="E7" s="6"/>
      <c r="F7" s="39"/>
      <c r="G7" s="37"/>
      <c r="H7" s="37"/>
      <c r="I7" s="38"/>
      <c r="J7" s="298"/>
      <c r="K7" s="298"/>
      <c r="L7" s="298"/>
      <c r="M7" s="298"/>
      <c r="N7" s="298"/>
      <c r="O7" s="298"/>
      <c r="P7" s="298"/>
      <c r="Q7" s="298"/>
      <c r="R7" s="299"/>
      <c r="S7" s="321"/>
    </row>
    <row r="8" spans="1:19" ht="21" thickBot="1" x14ac:dyDescent="0.3">
      <c r="A8" s="160" t="s">
        <v>4</v>
      </c>
      <c r="B8" s="4"/>
      <c r="C8" s="18"/>
      <c r="D8" s="6"/>
      <c r="E8" s="6"/>
      <c r="F8" s="291">
        <v>42767</v>
      </c>
      <c r="G8" s="268"/>
      <c r="H8" s="268"/>
      <c r="I8" s="269"/>
      <c r="J8" s="298"/>
      <c r="K8" s="298"/>
      <c r="L8" s="298"/>
      <c r="M8" s="298"/>
      <c r="N8" s="298"/>
      <c r="O8" s="298"/>
      <c r="P8" s="298"/>
      <c r="Q8" s="298"/>
      <c r="R8" s="299"/>
      <c r="S8" s="321"/>
    </row>
    <row r="9" spans="1:19" ht="18" x14ac:dyDescent="0.25">
      <c r="A9" s="158" t="s">
        <v>34</v>
      </c>
      <c r="B9" s="4"/>
      <c r="C9" s="6"/>
      <c r="D9" s="4"/>
      <c r="E9" s="6"/>
      <c r="F9" s="20"/>
      <c r="G9" s="5"/>
      <c r="H9" s="5"/>
      <c r="I9" s="22"/>
      <c r="J9" s="298"/>
      <c r="K9" s="298"/>
      <c r="L9" s="298"/>
      <c r="M9" s="298"/>
      <c r="N9" s="298"/>
      <c r="O9" s="298"/>
      <c r="P9" s="298"/>
      <c r="Q9" s="298"/>
      <c r="R9" s="299"/>
      <c r="S9" s="321"/>
    </row>
    <row r="10" spans="1:19" ht="21" thickBot="1" x14ac:dyDescent="0.3">
      <c r="A10" s="160" t="s">
        <v>6</v>
      </c>
      <c r="B10" s="4"/>
      <c r="C10" s="6"/>
      <c r="D10" s="4"/>
      <c r="E10" s="6"/>
      <c r="F10" s="291">
        <v>42781</v>
      </c>
      <c r="G10" s="268"/>
      <c r="H10" s="268"/>
      <c r="I10" s="269"/>
      <c r="J10" s="300"/>
      <c r="K10" s="300"/>
      <c r="L10" s="300"/>
      <c r="M10" s="300"/>
      <c r="N10" s="300"/>
      <c r="O10" s="300"/>
      <c r="P10" s="300"/>
      <c r="Q10" s="300"/>
      <c r="R10" s="301"/>
      <c r="S10" s="321"/>
    </row>
    <row r="11" spans="1:19" ht="18" x14ac:dyDescent="0.25">
      <c r="A11" s="158" t="s">
        <v>35</v>
      </c>
      <c r="B11" s="4"/>
      <c r="C11" s="6"/>
      <c r="D11" s="4"/>
      <c r="E11" s="6"/>
      <c r="F11" s="4"/>
      <c r="G11" s="4"/>
      <c r="H11" s="4"/>
      <c r="I11" s="4"/>
      <c r="J11" s="23"/>
      <c r="K11" s="23"/>
      <c r="L11" s="23"/>
      <c r="M11" s="23"/>
      <c r="N11" s="23"/>
      <c r="O11" s="23"/>
      <c r="P11" s="23"/>
      <c r="Q11" s="23"/>
      <c r="R11" s="13"/>
    </row>
    <row r="12" spans="1:19" ht="16.5" thickBot="1" x14ac:dyDescent="0.35">
      <c r="A12" s="161" t="s">
        <v>36</v>
      </c>
      <c r="B12" s="4"/>
      <c r="C12" s="16"/>
      <c r="D12" s="30"/>
      <c r="E12" s="6"/>
      <c r="F12" s="4"/>
      <c r="G12" s="4"/>
      <c r="H12" s="4"/>
      <c r="I12" s="4"/>
      <c r="J12" s="23"/>
      <c r="K12" s="23"/>
      <c r="L12" s="23"/>
      <c r="M12" s="23"/>
      <c r="N12" s="23"/>
      <c r="O12" s="23"/>
      <c r="P12" s="23"/>
      <c r="Q12" s="23"/>
      <c r="R12" s="29"/>
    </row>
    <row r="13" spans="1:19" ht="30.75" customHeight="1" thickBot="1" x14ac:dyDescent="0.3">
      <c r="A13" s="253" t="s">
        <v>78</v>
      </c>
      <c r="B13" s="254"/>
      <c r="C13" s="255"/>
      <c r="D13" s="253" t="s">
        <v>32</v>
      </c>
      <c r="E13" s="254"/>
      <c r="F13" s="255"/>
      <c r="G13" s="276" t="s">
        <v>69</v>
      </c>
      <c r="H13" s="277"/>
      <c r="I13" s="278"/>
      <c r="J13" s="285" t="s">
        <v>81</v>
      </c>
      <c r="K13" s="286"/>
      <c r="L13" s="286"/>
      <c r="M13" s="287"/>
      <c r="N13" s="253" t="s">
        <v>80</v>
      </c>
      <c r="O13" s="254"/>
      <c r="P13" s="254"/>
      <c r="Q13" s="254"/>
      <c r="R13" s="255"/>
    </row>
    <row r="14" spans="1:19" ht="22.5" customHeight="1" x14ac:dyDescent="0.25">
      <c r="A14" s="256" t="s">
        <v>79</v>
      </c>
      <c r="B14" s="257"/>
      <c r="C14" s="258"/>
      <c r="D14" s="270" t="s">
        <v>82</v>
      </c>
      <c r="E14" s="271"/>
      <c r="F14" s="272"/>
      <c r="G14" s="279" t="s">
        <v>127</v>
      </c>
      <c r="H14" s="280"/>
      <c r="I14" s="281"/>
      <c r="J14" s="270" t="s">
        <v>128</v>
      </c>
      <c r="K14" s="271"/>
      <c r="L14" s="271"/>
      <c r="M14" s="272"/>
      <c r="N14" s="264">
        <v>2017051</v>
      </c>
      <c r="O14" s="265"/>
      <c r="P14" s="265"/>
      <c r="Q14" s="265"/>
      <c r="R14" s="266"/>
    </row>
    <row r="15" spans="1:19" ht="31.5" customHeight="1" thickBot="1" x14ac:dyDescent="0.3">
      <c r="A15" s="259"/>
      <c r="B15" s="260"/>
      <c r="C15" s="261"/>
      <c r="D15" s="273"/>
      <c r="E15" s="274"/>
      <c r="F15" s="275"/>
      <c r="G15" s="282"/>
      <c r="H15" s="283"/>
      <c r="I15" s="284"/>
      <c r="J15" s="273"/>
      <c r="K15" s="274"/>
      <c r="L15" s="274"/>
      <c r="M15" s="275"/>
      <c r="N15" s="267"/>
      <c r="O15" s="268"/>
      <c r="P15" s="268"/>
      <c r="Q15" s="268"/>
      <c r="R15" s="269"/>
    </row>
    <row r="16" spans="1:19" s="7" customFormat="1" ht="16.5" thickBot="1" x14ac:dyDescent="0.3">
      <c r="A16" s="162" t="s">
        <v>7</v>
      </c>
      <c r="B16" s="24"/>
      <c r="C16" s="225"/>
      <c r="D16" s="24"/>
      <c r="E16" s="225"/>
      <c r="F16" s="225"/>
      <c r="G16" s="225"/>
      <c r="H16" s="226"/>
      <c r="I16" s="227"/>
      <c r="J16" s="15"/>
      <c r="K16" s="15"/>
      <c r="L16" s="15"/>
      <c r="M16" s="228"/>
      <c r="N16" s="228"/>
      <c r="O16" s="228"/>
      <c r="P16" s="228"/>
      <c r="Q16" s="228"/>
      <c r="R16" s="229"/>
      <c r="S16" s="322"/>
    </row>
    <row r="17" spans="1:20" ht="48" thickBot="1" x14ac:dyDescent="0.3">
      <c r="A17" s="230" t="s">
        <v>5</v>
      </c>
      <c r="B17" s="231" t="s">
        <v>90</v>
      </c>
      <c r="C17" s="232" t="s">
        <v>260</v>
      </c>
      <c r="D17" s="231" t="s">
        <v>89</v>
      </c>
      <c r="E17" s="233" t="s">
        <v>8</v>
      </c>
      <c r="F17" s="232" t="s">
        <v>12</v>
      </c>
      <c r="G17" s="232" t="s">
        <v>13</v>
      </c>
      <c r="H17" s="232" t="s">
        <v>14</v>
      </c>
      <c r="I17" s="234" t="s">
        <v>15</v>
      </c>
      <c r="J17" s="235" t="s">
        <v>93</v>
      </c>
      <c r="K17" s="236" t="s">
        <v>92</v>
      </c>
      <c r="L17" s="234" t="s">
        <v>16</v>
      </c>
      <c r="M17" s="230" t="s">
        <v>9</v>
      </c>
      <c r="N17" s="235" t="s">
        <v>91</v>
      </c>
      <c r="O17" s="230" t="s">
        <v>18</v>
      </c>
      <c r="P17" s="230" t="s">
        <v>17</v>
      </c>
      <c r="Q17" s="230" t="s">
        <v>3</v>
      </c>
      <c r="R17" s="230" t="s">
        <v>2</v>
      </c>
      <c r="S17" s="321"/>
    </row>
    <row r="18" spans="1:20" ht="63.75" thickBot="1" x14ac:dyDescent="0.3">
      <c r="A18" s="237" t="s">
        <v>30</v>
      </c>
      <c r="B18" s="238" t="s">
        <v>29</v>
      </c>
      <c r="C18" s="239" t="s">
        <v>28</v>
      </c>
      <c r="D18" s="240" t="s">
        <v>88</v>
      </c>
      <c r="E18" s="239" t="s">
        <v>27</v>
      </c>
      <c r="F18" s="239" t="s">
        <v>26</v>
      </c>
      <c r="G18" s="239" t="s">
        <v>25</v>
      </c>
      <c r="H18" s="239" t="s">
        <v>24</v>
      </c>
      <c r="I18" s="239" t="s">
        <v>23</v>
      </c>
      <c r="J18" s="239" t="s">
        <v>22</v>
      </c>
      <c r="K18" s="239" t="s">
        <v>21</v>
      </c>
      <c r="L18" s="239" t="s">
        <v>63</v>
      </c>
      <c r="M18" s="239" t="s">
        <v>31</v>
      </c>
      <c r="N18" s="239" t="s">
        <v>19</v>
      </c>
      <c r="O18" s="239" t="s">
        <v>20</v>
      </c>
      <c r="P18" s="239" t="s">
        <v>33</v>
      </c>
      <c r="Q18" s="239" t="s">
        <v>64</v>
      </c>
      <c r="R18" s="241" t="s">
        <v>65</v>
      </c>
      <c r="S18" s="321"/>
    </row>
    <row r="19" spans="1:20" ht="72.75" customHeight="1" x14ac:dyDescent="0.25">
      <c r="A19" s="142">
        <v>1</v>
      </c>
      <c r="B19" s="179" t="s">
        <v>261</v>
      </c>
      <c r="C19" s="179" t="s">
        <v>164</v>
      </c>
      <c r="D19" s="179" t="s">
        <v>142</v>
      </c>
      <c r="E19" s="179" t="s">
        <v>142</v>
      </c>
      <c r="F19" s="179">
        <v>6110209900</v>
      </c>
      <c r="G19" s="179" t="s">
        <v>98</v>
      </c>
      <c r="H19" s="133" t="s">
        <v>94</v>
      </c>
      <c r="I19" s="179">
        <v>12</v>
      </c>
      <c r="J19" s="134">
        <f t="shared" ref="J19:J50" si="0">ROUNDUP(S19*Q19/I19,2)</f>
        <v>3.0199999999999996</v>
      </c>
      <c r="K19" s="134">
        <f t="shared" ref="K19:K50" si="1">ROUND(J19*I19,2)</f>
        <v>36.24</v>
      </c>
      <c r="L19" s="221">
        <f t="shared" ref="L19:L50" si="2">1-M19/J19</f>
        <v>0.90066225165562908</v>
      </c>
      <c r="M19" s="134">
        <f t="shared" ref="M19:M50" si="3">ROUND(J19/10,2)</f>
        <v>0.3</v>
      </c>
      <c r="N19" s="134">
        <f t="shared" ref="N19:N50" si="4">ROUND(M19*I19,2)</f>
        <v>3.6</v>
      </c>
      <c r="O19" s="133" t="s">
        <v>99</v>
      </c>
      <c r="P19" s="179" t="s">
        <v>120</v>
      </c>
      <c r="Q19" s="134">
        <f t="shared" ref="Q19:Q50" si="5">ROUNDUP(R19*0.95,2)</f>
        <v>3.42</v>
      </c>
      <c r="R19" s="197">
        <v>3.5999999999999996</v>
      </c>
      <c r="S19" s="323">
        <v>10.59</v>
      </c>
      <c r="T19"/>
    </row>
    <row r="20" spans="1:20" ht="110.25" x14ac:dyDescent="0.25">
      <c r="A20" s="144">
        <v>2</v>
      </c>
      <c r="B20" s="204" t="s">
        <v>173</v>
      </c>
      <c r="C20" s="204" t="s">
        <v>164</v>
      </c>
      <c r="D20" s="204" t="s">
        <v>147</v>
      </c>
      <c r="E20" s="204" t="s">
        <v>147</v>
      </c>
      <c r="F20" s="204">
        <v>6110209900</v>
      </c>
      <c r="G20" s="204" t="s">
        <v>98</v>
      </c>
      <c r="H20" s="146" t="s">
        <v>94</v>
      </c>
      <c r="I20" s="204">
        <v>3</v>
      </c>
      <c r="J20" s="147">
        <f t="shared" si="0"/>
        <v>4.0299999999999994</v>
      </c>
      <c r="K20" s="147">
        <f t="shared" si="1"/>
        <v>12.09</v>
      </c>
      <c r="L20" s="220">
        <f t="shared" si="2"/>
        <v>0.90074441687344908</v>
      </c>
      <c r="M20" s="147">
        <f t="shared" si="3"/>
        <v>0.4</v>
      </c>
      <c r="N20" s="147">
        <f t="shared" si="4"/>
        <v>1.2</v>
      </c>
      <c r="O20" s="146" t="s">
        <v>99</v>
      </c>
      <c r="P20" s="204" t="s">
        <v>120</v>
      </c>
      <c r="Q20" s="147">
        <f t="shared" si="5"/>
        <v>1.1399999999999999</v>
      </c>
      <c r="R20" s="198">
        <v>1.2000000000000002</v>
      </c>
      <c r="S20" s="323">
        <v>10.59</v>
      </c>
      <c r="T20"/>
    </row>
    <row r="21" spans="1:20" ht="63" x14ac:dyDescent="0.25">
      <c r="A21" s="144">
        <v>3</v>
      </c>
      <c r="B21" s="204" t="s">
        <v>174</v>
      </c>
      <c r="C21" s="204" t="s">
        <v>164</v>
      </c>
      <c r="D21" s="204" t="s">
        <v>147</v>
      </c>
      <c r="E21" s="204" t="s">
        <v>147</v>
      </c>
      <c r="F21" s="204">
        <v>6110209900</v>
      </c>
      <c r="G21" s="204" t="s">
        <v>98</v>
      </c>
      <c r="H21" s="146" t="s">
        <v>94</v>
      </c>
      <c r="I21" s="204">
        <v>6</v>
      </c>
      <c r="J21" s="147">
        <f t="shared" si="0"/>
        <v>4.0299999999999994</v>
      </c>
      <c r="K21" s="147">
        <f t="shared" si="1"/>
        <v>24.18</v>
      </c>
      <c r="L21" s="220">
        <f t="shared" si="2"/>
        <v>0.90074441687344908</v>
      </c>
      <c r="M21" s="147">
        <f t="shared" si="3"/>
        <v>0.4</v>
      </c>
      <c r="N21" s="147">
        <f t="shared" si="4"/>
        <v>2.4</v>
      </c>
      <c r="O21" s="146" t="s">
        <v>99</v>
      </c>
      <c r="P21" s="204" t="s">
        <v>120</v>
      </c>
      <c r="Q21" s="147">
        <f t="shared" si="5"/>
        <v>2.2799999999999998</v>
      </c>
      <c r="R21" s="198">
        <v>2.4000000000000004</v>
      </c>
      <c r="S21" s="323">
        <v>10.59</v>
      </c>
      <c r="T21"/>
    </row>
    <row r="22" spans="1:20" ht="78.75" x14ac:dyDescent="0.25">
      <c r="A22" s="144">
        <v>4</v>
      </c>
      <c r="B22" s="204" t="s">
        <v>175</v>
      </c>
      <c r="C22" s="204" t="s">
        <v>164</v>
      </c>
      <c r="D22" s="204" t="s">
        <v>140</v>
      </c>
      <c r="E22" s="204" t="s">
        <v>140</v>
      </c>
      <c r="F22" s="204">
        <v>6110209900</v>
      </c>
      <c r="G22" s="204" t="s">
        <v>104</v>
      </c>
      <c r="H22" s="146" t="s">
        <v>94</v>
      </c>
      <c r="I22" s="204">
        <v>11</v>
      </c>
      <c r="J22" s="147">
        <f t="shared" si="0"/>
        <v>8</v>
      </c>
      <c r="K22" s="147">
        <f t="shared" si="1"/>
        <v>88</v>
      </c>
      <c r="L22" s="220">
        <f t="shared" si="2"/>
        <v>0.9</v>
      </c>
      <c r="M22" s="147">
        <f t="shared" si="3"/>
        <v>0.8</v>
      </c>
      <c r="N22" s="147">
        <f t="shared" si="4"/>
        <v>8.8000000000000007</v>
      </c>
      <c r="O22" s="146" t="s">
        <v>99</v>
      </c>
      <c r="P22" s="204" t="s">
        <v>120</v>
      </c>
      <c r="Q22" s="147">
        <f t="shared" si="5"/>
        <v>3.6599999999999997</v>
      </c>
      <c r="R22" s="198">
        <v>3.8499999999999996</v>
      </c>
      <c r="S22" s="323">
        <v>24.02</v>
      </c>
      <c r="T22"/>
    </row>
    <row r="23" spans="1:20" ht="78.75" x14ac:dyDescent="0.25">
      <c r="A23" s="144">
        <v>5</v>
      </c>
      <c r="B23" s="204" t="s">
        <v>176</v>
      </c>
      <c r="C23" s="204" t="s">
        <v>164</v>
      </c>
      <c r="D23" s="204" t="s">
        <v>141</v>
      </c>
      <c r="E23" s="204" t="s">
        <v>141</v>
      </c>
      <c r="F23" s="204">
        <v>6110209900</v>
      </c>
      <c r="G23" s="204" t="s">
        <v>104</v>
      </c>
      <c r="H23" s="146" t="s">
        <v>94</v>
      </c>
      <c r="I23" s="204">
        <v>60</v>
      </c>
      <c r="J23" s="147">
        <f t="shared" si="0"/>
        <v>4.5699999999999994</v>
      </c>
      <c r="K23" s="147">
        <f t="shared" si="1"/>
        <v>274.2</v>
      </c>
      <c r="L23" s="220">
        <f t="shared" si="2"/>
        <v>0.89934354485776802</v>
      </c>
      <c r="M23" s="147">
        <f t="shared" si="3"/>
        <v>0.46</v>
      </c>
      <c r="N23" s="147">
        <f t="shared" si="4"/>
        <v>27.6</v>
      </c>
      <c r="O23" s="146" t="s">
        <v>99</v>
      </c>
      <c r="P23" s="204" t="s">
        <v>120</v>
      </c>
      <c r="Q23" s="147">
        <f t="shared" si="5"/>
        <v>11.4</v>
      </c>
      <c r="R23" s="198">
        <v>12</v>
      </c>
      <c r="S23" s="323">
        <v>24.02</v>
      </c>
      <c r="T23"/>
    </row>
    <row r="24" spans="1:20" ht="63" x14ac:dyDescent="0.25">
      <c r="A24" s="144">
        <v>6</v>
      </c>
      <c r="B24" s="204" t="s">
        <v>172</v>
      </c>
      <c r="C24" s="204" t="s">
        <v>164</v>
      </c>
      <c r="D24" s="204" t="s">
        <v>141</v>
      </c>
      <c r="E24" s="204" t="s">
        <v>141</v>
      </c>
      <c r="F24" s="204">
        <v>6110209900</v>
      </c>
      <c r="G24" s="204" t="s">
        <v>104</v>
      </c>
      <c r="H24" s="146" t="s">
        <v>94</v>
      </c>
      <c r="I24" s="204">
        <v>25</v>
      </c>
      <c r="J24" s="147">
        <f t="shared" si="0"/>
        <v>4.5699999999999994</v>
      </c>
      <c r="K24" s="147">
        <f t="shared" si="1"/>
        <v>114.25</v>
      </c>
      <c r="L24" s="220">
        <f t="shared" si="2"/>
        <v>0.89934354485776802</v>
      </c>
      <c r="M24" s="147">
        <f t="shared" si="3"/>
        <v>0.46</v>
      </c>
      <c r="N24" s="147">
        <f t="shared" si="4"/>
        <v>11.5</v>
      </c>
      <c r="O24" s="146" t="s">
        <v>99</v>
      </c>
      <c r="P24" s="204" t="s">
        <v>120</v>
      </c>
      <c r="Q24" s="147">
        <f t="shared" si="5"/>
        <v>4.75</v>
      </c>
      <c r="R24" s="198">
        <v>5</v>
      </c>
      <c r="S24" s="323">
        <v>24.02</v>
      </c>
      <c r="T24"/>
    </row>
    <row r="25" spans="1:20" ht="90.75" customHeight="1" x14ac:dyDescent="0.25">
      <c r="A25" s="144">
        <v>7</v>
      </c>
      <c r="B25" s="204" t="s">
        <v>177</v>
      </c>
      <c r="C25" s="204" t="s">
        <v>164</v>
      </c>
      <c r="D25" s="204" t="s">
        <v>143</v>
      </c>
      <c r="E25" s="204" t="s">
        <v>143</v>
      </c>
      <c r="F25" s="204">
        <v>6110209900</v>
      </c>
      <c r="G25" s="204" t="s">
        <v>104</v>
      </c>
      <c r="H25" s="146" t="s">
        <v>94</v>
      </c>
      <c r="I25" s="204">
        <v>21</v>
      </c>
      <c r="J25" s="147">
        <f t="shared" si="0"/>
        <v>9.36</v>
      </c>
      <c r="K25" s="147">
        <f t="shared" si="1"/>
        <v>196.56</v>
      </c>
      <c r="L25" s="220">
        <f t="shared" si="2"/>
        <v>0.8995726495726496</v>
      </c>
      <c r="M25" s="147">
        <f t="shared" si="3"/>
        <v>0.94</v>
      </c>
      <c r="N25" s="147">
        <f t="shared" si="4"/>
        <v>19.739999999999998</v>
      </c>
      <c r="O25" s="146" t="s">
        <v>99</v>
      </c>
      <c r="P25" s="204">
        <v>1</v>
      </c>
      <c r="Q25" s="147">
        <f t="shared" si="5"/>
        <v>8.18</v>
      </c>
      <c r="R25" s="198">
        <v>8.61</v>
      </c>
      <c r="S25" s="323">
        <v>24.02</v>
      </c>
      <c r="T25"/>
    </row>
    <row r="26" spans="1:20" ht="63" x14ac:dyDescent="0.25">
      <c r="A26" s="144">
        <v>8</v>
      </c>
      <c r="B26" s="204" t="s">
        <v>172</v>
      </c>
      <c r="C26" s="204" t="s">
        <v>164</v>
      </c>
      <c r="D26" s="204" t="s">
        <v>143</v>
      </c>
      <c r="E26" s="204" t="s">
        <v>143</v>
      </c>
      <c r="F26" s="204">
        <v>6110209900</v>
      </c>
      <c r="G26" s="204" t="s">
        <v>104</v>
      </c>
      <c r="H26" s="146" t="s">
        <v>94</v>
      </c>
      <c r="I26" s="204">
        <v>31</v>
      </c>
      <c r="J26" s="147">
        <f t="shared" si="0"/>
        <v>6.85</v>
      </c>
      <c r="K26" s="147">
        <f t="shared" si="1"/>
        <v>212.35</v>
      </c>
      <c r="L26" s="220">
        <f t="shared" si="2"/>
        <v>0.89927007299270079</v>
      </c>
      <c r="M26" s="147">
        <f t="shared" si="3"/>
        <v>0.69</v>
      </c>
      <c r="N26" s="147">
        <f t="shared" si="4"/>
        <v>21.39</v>
      </c>
      <c r="O26" s="146" t="s">
        <v>99</v>
      </c>
      <c r="P26" s="204" t="s">
        <v>120</v>
      </c>
      <c r="Q26" s="147">
        <f t="shared" si="5"/>
        <v>8.84</v>
      </c>
      <c r="R26" s="198">
        <v>9.2999999999999989</v>
      </c>
      <c r="S26" s="323">
        <v>24.02</v>
      </c>
      <c r="T26"/>
    </row>
    <row r="27" spans="1:20" ht="78.75" x14ac:dyDescent="0.25">
      <c r="A27" s="144">
        <v>9</v>
      </c>
      <c r="B27" s="204" t="s">
        <v>176</v>
      </c>
      <c r="C27" s="204" t="s">
        <v>164</v>
      </c>
      <c r="D27" s="204" t="s">
        <v>144</v>
      </c>
      <c r="E27" s="204" t="s">
        <v>144</v>
      </c>
      <c r="F27" s="204">
        <v>6110209900</v>
      </c>
      <c r="G27" s="204" t="s">
        <v>104</v>
      </c>
      <c r="H27" s="146" t="s">
        <v>94</v>
      </c>
      <c r="I27" s="204">
        <v>23</v>
      </c>
      <c r="J27" s="147">
        <f t="shared" si="0"/>
        <v>4.5699999999999994</v>
      </c>
      <c r="K27" s="147">
        <f t="shared" si="1"/>
        <v>105.11</v>
      </c>
      <c r="L27" s="220">
        <f t="shared" si="2"/>
        <v>0.89934354485776802</v>
      </c>
      <c r="M27" s="147">
        <f t="shared" si="3"/>
        <v>0.46</v>
      </c>
      <c r="N27" s="147">
        <f t="shared" si="4"/>
        <v>10.58</v>
      </c>
      <c r="O27" s="146" t="s">
        <v>99</v>
      </c>
      <c r="P27" s="204" t="s">
        <v>120</v>
      </c>
      <c r="Q27" s="147">
        <f t="shared" si="5"/>
        <v>4.37</v>
      </c>
      <c r="R27" s="198">
        <v>4.6000000000000005</v>
      </c>
      <c r="S27" s="323">
        <v>24.02</v>
      </c>
      <c r="T27"/>
    </row>
    <row r="28" spans="1:20" ht="94.5" x14ac:dyDescent="0.25">
      <c r="A28" s="144">
        <v>10</v>
      </c>
      <c r="B28" s="204" t="s">
        <v>178</v>
      </c>
      <c r="C28" s="204" t="s">
        <v>164</v>
      </c>
      <c r="D28" s="204" t="s">
        <v>145</v>
      </c>
      <c r="E28" s="204" t="s">
        <v>145</v>
      </c>
      <c r="F28" s="204">
        <v>6110209900</v>
      </c>
      <c r="G28" s="204" t="s">
        <v>104</v>
      </c>
      <c r="H28" s="146" t="s">
        <v>94</v>
      </c>
      <c r="I28" s="204">
        <v>5</v>
      </c>
      <c r="J28" s="147">
        <f t="shared" si="0"/>
        <v>10.29</v>
      </c>
      <c r="K28" s="147">
        <f t="shared" si="1"/>
        <v>51.45</v>
      </c>
      <c r="L28" s="220">
        <f t="shared" si="2"/>
        <v>0.89990281827016516</v>
      </c>
      <c r="M28" s="147">
        <f t="shared" si="3"/>
        <v>1.03</v>
      </c>
      <c r="N28" s="147">
        <f t="shared" si="4"/>
        <v>5.15</v>
      </c>
      <c r="O28" s="146" t="s">
        <v>99</v>
      </c>
      <c r="P28" s="204" t="s">
        <v>120</v>
      </c>
      <c r="Q28" s="147">
        <f t="shared" si="5"/>
        <v>2.1399999999999997</v>
      </c>
      <c r="R28" s="198">
        <v>2.25</v>
      </c>
      <c r="S28" s="323">
        <v>24.02</v>
      </c>
      <c r="T28"/>
    </row>
    <row r="29" spans="1:20" ht="78.75" x14ac:dyDescent="0.25">
      <c r="A29" s="144">
        <v>11</v>
      </c>
      <c r="B29" s="204" t="s">
        <v>176</v>
      </c>
      <c r="C29" s="204" t="s">
        <v>164</v>
      </c>
      <c r="D29" s="204" t="s">
        <v>146</v>
      </c>
      <c r="E29" s="204" t="s">
        <v>146</v>
      </c>
      <c r="F29" s="204">
        <v>6110209900</v>
      </c>
      <c r="G29" s="204" t="s">
        <v>104</v>
      </c>
      <c r="H29" s="146" t="s">
        <v>94</v>
      </c>
      <c r="I29" s="204">
        <v>6</v>
      </c>
      <c r="J29" s="147">
        <f t="shared" si="0"/>
        <v>9.129999999999999</v>
      </c>
      <c r="K29" s="147">
        <f t="shared" si="1"/>
        <v>54.78</v>
      </c>
      <c r="L29" s="220">
        <f t="shared" si="2"/>
        <v>0.90032858707557506</v>
      </c>
      <c r="M29" s="147">
        <f t="shared" si="3"/>
        <v>0.91</v>
      </c>
      <c r="N29" s="147">
        <f t="shared" si="4"/>
        <v>5.46</v>
      </c>
      <c r="O29" s="146" t="s">
        <v>99</v>
      </c>
      <c r="P29" s="204" t="s">
        <v>120</v>
      </c>
      <c r="Q29" s="147">
        <f t="shared" si="5"/>
        <v>2.2799999999999998</v>
      </c>
      <c r="R29" s="198">
        <v>2.4000000000000004</v>
      </c>
      <c r="S29" s="323">
        <v>24.02</v>
      </c>
      <c r="T29"/>
    </row>
    <row r="30" spans="1:20" ht="63" x14ac:dyDescent="0.25">
      <c r="A30" s="144">
        <v>12</v>
      </c>
      <c r="B30" s="204" t="s">
        <v>172</v>
      </c>
      <c r="C30" s="204" t="s">
        <v>164</v>
      </c>
      <c r="D30" s="204" t="s">
        <v>147</v>
      </c>
      <c r="E30" s="204" t="s">
        <v>147</v>
      </c>
      <c r="F30" s="204">
        <v>6110209900</v>
      </c>
      <c r="G30" s="204" t="s">
        <v>104</v>
      </c>
      <c r="H30" s="146" t="s">
        <v>94</v>
      </c>
      <c r="I30" s="204">
        <v>4</v>
      </c>
      <c r="J30" s="147">
        <f t="shared" si="0"/>
        <v>9.129999999999999</v>
      </c>
      <c r="K30" s="147">
        <f t="shared" si="1"/>
        <v>36.520000000000003</v>
      </c>
      <c r="L30" s="220">
        <f t="shared" si="2"/>
        <v>0.90032858707557506</v>
      </c>
      <c r="M30" s="147">
        <f t="shared" si="3"/>
        <v>0.91</v>
      </c>
      <c r="N30" s="147">
        <f t="shared" si="4"/>
        <v>3.64</v>
      </c>
      <c r="O30" s="146" t="s">
        <v>99</v>
      </c>
      <c r="P30" s="204" t="s">
        <v>120</v>
      </c>
      <c r="Q30" s="147">
        <f t="shared" si="5"/>
        <v>1.52</v>
      </c>
      <c r="R30" s="198">
        <v>1.6</v>
      </c>
      <c r="S30" s="323">
        <v>24.02</v>
      </c>
      <c r="T30"/>
    </row>
    <row r="31" spans="1:20" ht="63" x14ac:dyDescent="0.25">
      <c r="A31" s="144">
        <v>13</v>
      </c>
      <c r="B31" s="204" t="s">
        <v>172</v>
      </c>
      <c r="C31" s="204" t="s">
        <v>164</v>
      </c>
      <c r="D31" s="204" t="s">
        <v>147</v>
      </c>
      <c r="E31" s="204" t="s">
        <v>147</v>
      </c>
      <c r="F31" s="204">
        <v>6110209900</v>
      </c>
      <c r="G31" s="204" t="s">
        <v>104</v>
      </c>
      <c r="H31" s="146" t="s">
        <v>94</v>
      </c>
      <c r="I31" s="204">
        <v>18</v>
      </c>
      <c r="J31" s="147">
        <f t="shared" si="0"/>
        <v>9.129999999999999</v>
      </c>
      <c r="K31" s="147">
        <f t="shared" si="1"/>
        <v>164.34</v>
      </c>
      <c r="L31" s="220">
        <f t="shared" si="2"/>
        <v>0.90032858707557506</v>
      </c>
      <c r="M31" s="147">
        <f t="shared" si="3"/>
        <v>0.91</v>
      </c>
      <c r="N31" s="147">
        <f t="shared" si="4"/>
        <v>16.38</v>
      </c>
      <c r="O31" s="146" t="s">
        <v>99</v>
      </c>
      <c r="P31" s="204" t="s">
        <v>120</v>
      </c>
      <c r="Q31" s="147">
        <f t="shared" si="5"/>
        <v>6.84</v>
      </c>
      <c r="R31" s="198">
        <v>7.2</v>
      </c>
      <c r="S31" s="323">
        <v>24.02</v>
      </c>
      <c r="T31"/>
    </row>
    <row r="32" spans="1:20" ht="63" x14ac:dyDescent="0.25">
      <c r="A32" s="144">
        <v>14</v>
      </c>
      <c r="B32" s="204" t="s">
        <v>172</v>
      </c>
      <c r="C32" s="204" t="s">
        <v>164</v>
      </c>
      <c r="D32" s="204" t="s">
        <v>147</v>
      </c>
      <c r="E32" s="204" t="s">
        <v>147</v>
      </c>
      <c r="F32" s="204">
        <v>6110209900</v>
      </c>
      <c r="G32" s="204" t="s">
        <v>104</v>
      </c>
      <c r="H32" s="146" t="s">
        <v>94</v>
      </c>
      <c r="I32" s="204">
        <v>20</v>
      </c>
      <c r="J32" s="147">
        <f t="shared" si="0"/>
        <v>6.85</v>
      </c>
      <c r="K32" s="147">
        <f t="shared" si="1"/>
        <v>137</v>
      </c>
      <c r="L32" s="220">
        <f t="shared" si="2"/>
        <v>0.89927007299270079</v>
      </c>
      <c r="M32" s="147">
        <f t="shared" si="3"/>
        <v>0.69</v>
      </c>
      <c r="N32" s="147">
        <f t="shared" si="4"/>
        <v>13.8</v>
      </c>
      <c r="O32" s="146" t="s">
        <v>99</v>
      </c>
      <c r="P32" s="204" t="s">
        <v>120</v>
      </c>
      <c r="Q32" s="147">
        <f t="shared" si="5"/>
        <v>5.7</v>
      </c>
      <c r="R32" s="198">
        <v>6</v>
      </c>
      <c r="S32" s="323">
        <v>24.02</v>
      </c>
      <c r="T32"/>
    </row>
    <row r="33" spans="1:20" ht="94.5" x14ac:dyDescent="0.25">
      <c r="A33" s="144">
        <v>15</v>
      </c>
      <c r="B33" s="204" t="s">
        <v>179</v>
      </c>
      <c r="C33" s="204" t="s">
        <v>164</v>
      </c>
      <c r="D33" s="204" t="s">
        <v>147</v>
      </c>
      <c r="E33" s="204" t="s">
        <v>147</v>
      </c>
      <c r="F33" s="204">
        <v>6110209900</v>
      </c>
      <c r="G33" s="204" t="s">
        <v>104</v>
      </c>
      <c r="H33" s="146" t="s">
        <v>94</v>
      </c>
      <c r="I33" s="204">
        <v>5</v>
      </c>
      <c r="J33" s="147">
        <f t="shared" si="0"/>
        <v>9.129999999999999</v>
      </c>
      <c r="K33" s="147">
        <f t="shared" si="1"/>
        <v>45.65</v>
      </c>
      <c r="L33" s="220">
        <f t="shared" si="2"/>
        <v>0.90032858707557506</v>
      </c>
      <c r="M33" s="147">
        <f t="shared" si="3"/>
        <v>0.91</v>
      </c>
      <c r="N33" s="147">
        <f t="shared" si="4"/>
        <v>4.55</v>
      </c>
      <c r="O33" s="146" t="s">
        <v>99</v>
      </c>
      <c r="P33" s="204" t="s">
        <v>120</v>
      </c>
      <c r="Q33" s="147">
        <f t="shared" si="5"/>
        <v>1.9</v>
      </c>
      <c r="R33" s="198">
        <v>2</v>
      </c>
      <c r="S33" s="323">
        <v>24.02</v>
      </c>
      <c r="T33"/>
    </row>
    <row r="34" spans="1:20" ht="63" x14ac:dyDescent="0.25">
      <c r="A34" s="144">
        <v>16</v>
      </c>
      <c r="B34" s="204" t="s">
        <v>180</v>
      </c>
      <c r="C34" s="204" t="s">
        <v>164</v>
      </c>
      <c r="D34" s="204" t="s">
        <v>147</v>
      </c>
      <c r="E34" s="204" t="s">
        <v>147</v>
      </c>
      <c r="F34" s="204">
        <v>6110209900</v>
      </c>
      <c r="G34" s="204" t="s">
        <v>104</v>
      </c>
      <c r="H34" s="146" t="s">
        <v>94</v>
      </c>
      <c r="I34" s="204">
        <v>23</v>
      </c>
      <c r="J34" s="147">
        <f t="shared" si="0"/>
        <v>11.42</v>
      </c>
      <c r="K34" s="147">
        <f t="shared" si="1"/>
        <v>262.66000000000003</v>
      </c>
      <c r="L34" s="220">
        <f t="shared" si="2"/>
        <v>0.90017513134851135</v>
      </c>
      <c r="M34" s="147">
        <f t="shared" si="3"/>
        <v>1.1399999999999999</v>
      </c>
      <c r="N34" s="147">
        <f t="shared" si="4"/>
        <v>26.22</v>
      </c>
      <c r="O34" s="146" t="s">
        <v>99</v>
      </c>
      <c r="P34" s="204" t="s">
        <v>120</v>
      </c>
      <c r="Q34" s="147">
        <f t="shared" si="5"/>
        <v>10.93</v>
      </c>
      <c r="R34" s="198">
        <v>11.5</v>
      </c>
      <c r="S34" s="323">
        <v>24.02</v>
      </c>
      <c r="T34"/>
    </row>
    <row r="35" spans="1:20" ht="63" x14ac:dyDescent="0.25">
      <c r="A35" s="144">
        <v>17</v>
      </c>
      <c r="B35" s="204" t="s">
        <v>180</v>
      </c>
      <c r="C35" s="204" t="s">
        <v>164</v>
      </c>
      <c r="D35" s="204" t="s">
        <v>147</v>
      </c>
      <c r="E35" s="204" t="s">
        <v>147</v>
      </c>
      <c r="F35" s="204">
        <v>6110209900</v>
      </c>
      <c r="G35" s="204" t="s">
        <v>104</v>
      </c>
      <c r="H35" s="146" t="s">
        <v>94</v>
      </c>
      <c r="I35" s="204">
        <v>5</v>
      </c>
      <c r="J35" s="147">
        <f t="shared" si="0"/>
        <v>9.129999999999999</v>
      </c>
      <c r="K35" s="147">
        <f t="shared" si="1"/>
        <v>45.65</v>
      </c>
      <c r="L35" s="220">
        <f t="shared" si="2"/>
        <v>0.90032858707557506</v>
      </c>
      <c r="M35" s="147">
        <f t="shared" si="3"/>
        <v>0.91</v>
      </c>
      <c r="N35" s="147">
        <f t="shared" si="4"/>
        <v>4.55</v>
      </c>
      <c r="O35" s="146" t="s">
        <v>99</v>
      </c>
      <c r="P35" s="204" t="s">
        <v>120</v>
      </c>
      <c r="Q35" s="147">
        <f t="shared" si="5"/>
        <v>1.9</v>
      </c>
      <c r="R35" s="198">
        <v>2</v>
      </c>
      <c r="S35" s="323">
        <v>24.02</v>
      </c>
      <c r="T35"/>
    </row>
    <row r="36" spans="1:20" ht="78.75" x14ac:dyDescent="0.25">
      <c r="A36" s="144">
        <v>18</v>
      </c>
      <c r="B36" s="204" t="s">
        <v>176</v>
      </c>
      <c r="C36" s="204" t="s">
        <v>164</v>
      </c>
      <c r="D36" s="204" t="s">
        <v>148</v>
      </c>
      <c r="E36" s="204" t="s">
        <v>148</v>
      </c>
      <c r="F36" s="204">
        <v>6110209900</v>
      </c>
      <c r="G36" s="204" t="s">
        <v>104</v>
      </c>
      <c r="H36" s="146" t="s">
        <v>94</v>
      </c>
      <c r="I36" s="204">
        <v>36</v>
      </c>
      <c r="J36" s="147">
        <f t="shared" si="0"/>
        <v>6.85</v>
      </c>
      <c r="K36" s="147">
        <f t="shared" si="1"/>
        <v>246.6</v>
      </c>
      <c r="L36" s="220">
        <f t="shared" si="2"/>
        <v>0.89927007299270079</v>
      </c>
      <c r="M36" s="147">
        <f t="shared" si="3"/>
        <v>0.69</v>
      </c>
      <c r="N36" s="147">
        <f t="shared" si="4"/>
        <v>24.84</v>
      </c>
      <c r="O36" s="146" t="s">
        <v>99</v>
      </c>
      <c r="P36" s="204" t="s">
        <v>120</v>
      </c>
      <c r="Q36" s="147">
        <f t="shared" si="5"/>
        <v>10.26</v>
      </c>
      <c r="R36" s="198">
        <v>10.799999999999999</v>
      </c>
      <c r="S36" s="323">
        <v>24.02</v>
      </c>
      <c r="T36"/>
    </row>
    <row r="37" spans="1:20" ht="78.75" x14ac:dyDescent="0.25">
      <c r="A37" s="144">
        <v>19</v>
      </c>
      <c r="B37" s="204" t="s">
        <v>176</v>
      </c>
      <c r="C37" s="204" t="s">
        <v>164</v>
      </c>
      <c r="D37" s="204" t="s">
        <v>149</v>
      </c>
      <c r="E37" s="204" t="s">
        <v>149</v>
      </c>
      <c r="F37" s="204">
        <v>6110209900</v>
      </c>
      <c r="G37" s="204" t="s">
        <v>104</v>
      </c>
      <c r="H37" s="146" t="s">
        <v>94</v>
      </c>
      <c r="I37" s="204">
        <v>70</v>
      </c>
      <c r="J37" s="147">
        <f t="shared" si="0"/>
        <v>5.87</v>
      </c>
      <c r="K37" s="147">
        <f t="shared" si="1"/>
        <v>410.9</v>
      </c>
      <c r="L37" s="220">
        <f t="shared" si="2"/>
        <v>0.89948892674616698</v>
      </c>
      <c r="M37" s="147">
        <f t="shared" si="3"/>
        <v>0.59</v>
      </c>
      <c r="N37" s="147">
        <f t="shared" si="4"/>
        <v>41.3</v>
      </c>
      <c r="O37" s="146" t="s">
        <v>99</v>
      </c>
      <c r="P37" s="204" t="s">
        <v>120</v>
      </c>
      <c r="Q37" s="147">
        <f t="shared" si="5"/>
        <v>17.100000000000001</v>
      </c>
      <c r="R37" s="198">
        <v>18</v>
      </c>
      <c r="S37" s="323">
        <v>24.02</v>
      </c>
      <c r="T37"/>
    </row>
    <row r="38" spans="1:20" ht="78.75" x14ac:dyDescent="0.25">
      <c r="A38" s="144">
        <v>20</v>
      </c>
      <c r="B38" s="204" t="s">
        <v>181</v>
      </c>
      <c r="C38" s="204" t="s">
        <v>164</v>
      </c>
      <c r="D38" s="204" t="s">
        <v>149</v>
      </c>
      <c r="E38" s="204" t="s">
        <v>149</v>
      </c>
      <c r="F38" s="204">
        <v>6110209900</v>
      </c>
      <c r="G38" s="204" t="s">
        <v>104</v>
      </c>
      <c r="H38" s="146" t="s">
        <v>94</v>
      </c>
      <c r="I38" s="204">
        <v>11</v>
      </c>
      <c r="J38" s="147">
        <f t="shared" si="0"/>
        <v>5.9399999999999995</v>
      </c>
      <c r="K38" s="147">
        <f t="shared" si="1"/>
        <v>65.34</v>
      </c>
      <c r="L38" s="220">
        <f t="shared" si="2"/>
        <v>0.90067340067340063</v>
      </c>
      <c r="M38" s="147">
        <f t="shared" si="3"/>
        <v>0.59</v>
      </c>
      <c r="N38" s="147">
        <f t="shared" si="4"/>
        <v>6.49</v>
      </c>
      <c r="O38" s="146" t="s">
        <v>99</v>
      </c>
      <c r="P38" s="204" t="s">
        <v>120</v>
      </c>
      <c r="Q38" s="147">
        <f t="shared" si="5"/>
        <v>2.7199999999999998</v>
      </c>
      <c r="R38" s="198">
        <v>2.8600000000000003</v>
      </c>
      <c r="S38" s="323">
        <v>24.02</v>
      </c>
      <c r="T38"/>
    </row>
    <row r="39" spans="1:20" ht="78.75" x14ac:dyDescent="0.25">
      <c r="A39" s="144">
        <v>21</v>
      </c>
      <c r="B39" s="204" t="s">
        <v>176</v>
      </c>
      <c r="C39" s="204" t="s">
        <v>164</v>
      </c>
      <c r="D39" s="204" t="s">
        <v>150</v>
      </c>
      <c r="E39" s="204" t="s">
        <v>150</v>
      </c>
      <c r="F39" s="204">
        <v>6110209900</v>
      </c>
      <c r="G39" s="204" t="s">
        <v>104</v>
      </c>
      <c r="H39" s="146" t="s">
        <v>94</v>
      </c>
      <c r="I39" s="204">
        <v>9</v>
      </c>
      <c r="J39" s="147">
        <f t="shared" si="0"/>
        <v>10.28</v>
      </c>
      <c r="K39" s="147">
        <f t="shared" si="1"/>
        <v>92.52</v>
      </c>
      <c r="L39" s="220">
        <f t="shared" si="2"/>
        <v>0.89980544747081714</v>
      </c>
      <c r="M39" s="147">
        <f t="shared" si="3"/>
        <v>1.03</v>
      </c>
      <c r="N39" s="147">
        <f t="shared" si="4"/>
        <v>9.27</v>
      </c>
      <c r="O39" s="146" t="s">
        <v>99</v>
      </c>
      <c r="P39" s="204" t="s">
        <v>120</v>
      </c>
      <c r="Q39" s="147">
        <f t="shared" si="5"/>
        <v>3.8499999999999996</v>
      </c>
      <c r="R39" s="198">
        <v>4.05</v>
      </c>
      <c r="S39" s="323">
        <v>24.02</v>
      </c>
      <c r="T39"/>
    </row>
    <row r="40" spans="1:20" ht="63" x14ac:dyDescent="0.25">
      <c r="A40" s="144">
        <v>22</v>
      </c>
      <c r="B40" s="204" t="s">
        <v>172</v>
      </c>
      <c r="C40" s="204" t="s">
        <v>164</v>
      </c>
      <c r="D40" s="204" t="s">
        <v>151</v>
      </c>
      <c r="E40" s="204" t="s">
        <v>151</v>
      </c>
      <c r="F40" s="204">
        <v>6110209900</v>
      </c>
      <c r="G40" s="204" t="s">
        <v>104</v>
      </c>
      <c r="H40" s="146" t="s">
        <v>94</v>
      </c>
      <c r="I40" s="204">
        <v>6</v>
      </c>
      <c r="J40" s="147">
        <f t="shared" si="0"/>
        <v>6.85</v>
      </c>
      <c r="K40" s="147">
        <f t="shared" si="1"/>
        <v>41.1</v>
      </c>
      <c r="L40" s="220">
        <f t="shared" si="2"/>
        <v>0.89927007299270079</v>
      </c>
      <c r="M40" s="147">
        <f t="shared" si="3"/>
        <v>0.69</v>
      </c>
      <c r="N40" s="147">
        <f t="shared" si="4"/>
        <v>4.1399999999999997</v>
      </c>
      <c r="O40" s="146" t="s">
        <v>99</v>
      </c>
      <c r="P40" s="204" t="s">
        <v>120</v>
      </c>
      <c r="Q40" s="147">
        <f t="shared" si="5"/>
        <v>1.71</v>
      </c>
      <c r="R40" s="198">
        <v>1.7999999999999998</v>
      </c>
      <c r="S40" s="323">
        <v>24.02</v>
      </c>
      <c r="T40"/>
    </row>
    <row r="41" spans="1:20" ht="78.75" x14ac:dyDescent="0.25">
      <c r="A41" s="144">
        <v>23</v>
      </c>
      <c r="B41" s="204" t="s">
        <v>182</v>
      </c>
      <c r="C41" s="204" t="s">
        <v>164</v>
      </c>
      <c r="D41" s="204" t="s">
        <v>151</v>
      </c>
      <c r="E41" s="204" t="s">
        <v>151</v>
      </c>
      <c r="F41" s="204">
        <v>6110209900</v>
      </c>
      <c r="G41" s="204" t="s">
        <v>104</v>
      </c>
      <c r="H41" s="146" t="s">
        <v>94</v>
      </c>
      <c r="I41" s="204">
        <v>6</v>
      </c>
      <c r="J41" s="147">
        <f t="shared" si="0"/>
        <v>9.85</v>
      </c>
      <c r="K41" s="147">
        <f t="shared" si="1"/>
        <v>59.1</v>
      </c>
      <c r="L41" s="220">
        <f t="shared" si="2"/>
        <v>0.89949238578680202</v>
      </c>
      <c r="M41" s="147">
        <f t="shared" si="3"/>
        <v>0.99</v>
      </c>
      <c r="N41" s="147">
        <f t="shared" si="4"/>
        <v>5.94</v>
      </c>
      <c r="O41" s="146" t="s">
        <v>99</v>
      </c>
      <c r="P41" s="204" t="s">
        <v>120</v>
      </c>
      <c r="Q41" s="147">
        <f t="shared" si="5"/>
        <v>2.46</v>
      </c>
      <c r="R41" s="198">
        <v>2.58</v>
      </c>
      <c r="S41" s="323">
        <v>24.02</v>
      </c>
      <c r="T41"/>
    </row>
    <row r="42" spans="1:20" ht="63" x14ac:dyDescent="0.25">
      <c r="A42" s="144">
        <v>24</v>
      </c>
      <c r="B42" s="204" t="s">
        <v>172</v>
      </c>
      <c r="C42" s="204" t="s">
        <v>164</v>
      </c>
      <c r="D42" s="204" t="s">
        <v>152</v>
      </c>
      <c r="E42" s="204" t="s">
        <v>152</v>
      </c>
      <c r="F42" s="204">
        <v>6110209900</v>
      </c>
      <c r="G42" s="204" t="s">
        <v>104</v>
      </c>
      <c r="H42" s="146" t="s">
        <v>94</v>
      </c>
      <c r="I42" s="204">
        <v>6</v>
      </c>
      <c r="J42" s="147">
        <f t="shared" si="0"/>
        <v>5.7299999999999995</v>
      </c>
      <c r="K42" s="147">
        <f t="shared" si="1"/>
        <v>34.380000000000003</v>
      </c>
      <c r="L42" s="220">
        <f t="shared" si="2"/>
        <v>0.90052356020942415</v>
      </c>
      <c r="M42" s="147">
        <f t="shared" si="3"/>
        <v>0.56999999999999995</v>
      </c>
      <c r="N42" s="147">
        <f t="shared" si="4"/>
        <v>3.42</v>
      </c>
      <c r="O42" s="146" t="s">
        <v>99</v>
      </c>
      <c r="P42" s="204" t="s">
        <v>120</v>
      </c>
      <c r="Q42" s="147">
        <f t="shared" si="5"/>
        <v>1.43</v>
      </c>
      <c r="R42" s="198">
        <v>1.5</v>
      </c>
      <c r="S42" s="323">
        <v>24.02</v>
      </c>
      <c r="T42"/>
    </row>
    <row r="43" spans="1:20" ht="63" x14ac:dyDescent="0.25">
      <c r="A43" s="144">
        <v>25</v>
      </c>
      <c r="B43" s="204" t="s">
        <v>183</v>
      </c>
      <c r="C43" s="204" t="s">
        <v>164</v>
      </c>
      <c r="D43" s="204" t="s">
        <v>152</v>
      </c>
      <c r="E43" s="204" t="s">
        <v>152</v>
      </c>
      <c r="F43" s="204">
        <v>6110209900</v>
      </c>
      <c r="G43" s="204" t="s">
        <v>104</v>
      </c>
      <c r="H43" s="146" t="s">
        <v>94</v>
      </c>
      <c r="I43" s="204">
        <v>6</v>
      </c>
      <c r="J43" s="147">
        <f t="shared" si="0"/>
        <v>9.85</v>
      </c>
      <c r="K43" s="147">
        <f t="shared" si="1"/>
        <v>59.1</v>
      </c>
      <c r="L43" s="220">
        <f t="shared" si="2"/>
        <v>0.89949238578680202</v>
      </c>
      <c r="M43" s="147">
        <f t="shared" si="3"/>
        <v>0.99</v>
      </c>
      <c r="N43" s="147">
        <f t="shared" si="4"/>
        <v>5.94</v>
      </c>
      <c r="O43" s="146" t="s">
        <v>99</v>
      </c>
      <c r="P43" s="204" t="s">
        <v>120</v>
      </c>
      <c r="Q43" s="147">
        <f t="shared" si="5"/>
        <v>2.46</v>
      </c>
      <c r="R43" s="198">
        <v>2.58</v>
      </c>
      <c r="S43" s="323">
        <v>24.02</v>
      </c>
      <c r="T43"/>
    </row>
    <row r="44" spans="1:20" ht="78.75" x14ac:dyDescent="0.25">
      <c r="A44" s="144">
        <v>26</v>
      </c>
      <c r="B44" s="204" t="s">
        <v>181</v>
      </c>
      <c r="C44" s="204" t="s">
        <v>164</v>
      </c>
      <c r="D44" s="204" t="s">
        <v>130</v>
      </c>
      <c r="E44" s="204" t="s">
        <v>130</v>
      </c>
      <c r="F44" s="204">
        <v>6110209900</v>
      </c>
      <c r="G44" s="204" t="s">
        <v>104</v>
      </c>
      <c r="H44" s="146" t="s">
        <v>94</v>
      </c>
      <c r="I44" s="204">
        <v>8</v>
      </c>
      <c r="J44" s="147">
        <f t="shared" si="0"/>
        <v>10.27</v>
      </c>
      <c r="K44" s="147">
        <f t="shared" si="1"/>
        <v>82.16</v>
      </c>
      <c r="L44" s="220">
        <f t="shared" si="2"/>
        <v>0.89970788704965921</v>
      </c>
      <c r="M44" s="147">
        <f t="shared" si="3"/>
        <v>1.03</v>
      </c>
      <c r="N44" s="147">
        <f t="shared" si="4"/>
        <v>8.24</v>
      </c>
      <c r="O44" s="146" t="s">
        <v>99</v>
      </c>
      <c r="P44" s="204" t="s">
        <v>120</v>
      </c>
      <c r="Q44" s="147">
        <f t="shared" si="5"/>
        <v>3.42</v>
      </c>
      <c r="R44" s="198">
        <v>3.6</v>
      </c>
      <c r="S44" s="323">
        <v>24.02</v>
      </c>
      <c r="T44"/>
    </row>
    <row r="45" spans="1:20" ht="63" x14ac:dyDescent="0.25">
      <c r="A45" s="144">
        <v>27</v>
      </c>
      <c r="B45" s="204" t="s">
        <v>172</v>
      </c>
      <c r="C45" s="204" t="s">
        <v>164</v>
      </c>
      <c r="D45" s="204" t="s">
        <v>130</v>
      </c>
      <c r="E45" s="204" t="s">
        <v>130</v>
      </c>
      <c r="F45" s="204">
        <v>6110209900</v>
      </c>
      <c r="G45" s="204" t="s">
        <v>104</v>
      </c>
      <c r="H45" s="146" t="s">
        <v>94</v>
      </c>
      <c r="I45" s="204">
        <v>2</v>
      </c>
      <c r="J45" s="147">
        <f t="shared" si="0"/>
        <v>10.33</v>
      </c>
      <c r="K45" s="147">
        <f t="shared" si="1"/>
        <v>20.66</v>
      </c>
      <c r="L45" s="220">
        <f t="shared" si="2"/>
        <v>0.90029041626331074</v>
      </c>
      <c r="M45" s="147">
        <f t="shared" si="3"/>
        <v>1.03</v>
      </c>
      <c r="N45" s="147">
        <f t="shared" si="4"/>
        <v>2.06</v>
      </c>
      <c r="O45" s="146" t="s">
        <v>99</v>
      </c>
      <c r="P45" s="204" t="s">
        <v>120</v>
      </c>
      <c r="Q45" s="147">
        <f t="shared" si="5"/>
        <v>0.86</v>
      </c>
      <c r="R45" s="198">
        <v>0.9</v>
      </c>
      <c r="S45" s="323">
        <v>24.02</v>
      </c>
      <c r="T45"/>
    </row>
    <row r="46" spans="1:20" ht="78.75" x14ac:dyDescent="0.25">
      <c r="A46" s="144">
        <v>28</v>
      </c>
      <c r="B46" s="204" t="s">
        <v>184</v>
      </c>
      <c r="C46" s="204" t="s">
        <v>164</v>
      </c>
      <c r="D46" s="204" t="s">
        <v>143</v>
      </c>
      <c r="E46" s="204" t="s">
        <v>143</v>
      </c>
      <c r="F46" s="204">
        <v>6110309900</v>
      </c>
      <c r="G46" s="204" t="s">
        <v>104</v>
      </c>
      <c r="H46" s="146" t="s">
        <v>94</v>
      </c>
      <c r="I46" s="204">
        <v>16</v>
      </c>
      <c r="J46" s="147">
        <f t="shared" si="0"/>
        <v>7.13</v>
      </c>
      <c r="K46" s="147">
        <f t="shared" si="1"/>
        <v>114.08</v>
      </c>
      <c r="L46" s="220">
        <f t="shared" si="2"/>
        <v>0.90042075736325389</v>
      </c>
      <c r="M46" s="147">
        <f t="shared" si="3"/>
        <v>0.71</v>
      </c>
      <c r="N46" s="147">
        <f t="shared" si="4"/>
        <v>11.36</v>
      </c>
      <c r="O46" s="146" t="s">
        <v>99</v>
      </c>
      <c r="P46" s="204">
        <v>1</v>
      </c>
      <c r="Q46" s="147">
        <f t="shared" si="5"/>
        <v>3.3499999999999996</v>
      </c>
      <c r="R46" s="198">
        <v>3.52</v>
      </c>
      <c r="S46" s="323">
        <v>34.020000000000003</v>
      </c>
      <c r="T46"/>
    </row>
    <row r="47" spans="1:20" ht="94.5" x14ac:dyDescent="0.25">
      <c r="A47" s="144">
        <v>29</v>
      </c>
      <c r="B47" s="204" t="s">
        <v>185</v>
      </c>
      <c r="C47" s="204" t="s">
        <v>164</v>
      </c>
      <c r="D47" s="204" t="s">
        <v>142</v>
      </c>
      <c r="E47" s="204" t="s">
        <v>142</v>
      </c>
      <c r="F47" s="204">
        <v>6110309900</v>
      </c>
      <c r="G47" s="204" t="s">
        <v>98</v>
      </c>
      <c r="H47" s="146" t="s">
        <v>94</v>
      </c>
      <c r="I47" s="204">
        <v>30</v>
      </c>
      <c r="J47" s="147">
        <f t="shared" si="0"/>
        <v>3.42</v>
      </c>
      <c r="K47" s="147">
        <f t="shared" si="1"/>
        <v>102.6</v>
      </c>
      <c r="L47" s="220">
        <f t="shared" si="2"/>
        <v>0.90058479532163738</v>
      </c>
      <c r="M47" s="147">
        <f t="shared" si="3"/>
        <v>0.34</v>
      </c>
      <c r="N47" s="147">
        <f t="shared" si="4"/>
        <v>10.199999999999999</v>
      </c>
      <c r="O47" s="146" t="s">
        <v>99</v>
      </c>
      <c r="P47" s="204" t="s">
        <v>120</v>
      </c>
      <c r="Q47" s="147">
        <f t="shared" si="5"/>
        <v>7.41</v>
      </c>
      <c r="R47" s="198">
        <v>7.8</v>
      </c>
      <c r="S47" s="323">
        <v>13.82</v>
      </c>
      <c r="T47"/>
    </row>
    <row r="48" spans="1:20" ht="110.25" x14ac:dyDescent="0.25">
      <c r="A48" s="144">
        <v>30</v>
      </c>
      <c r="B48" s="204" t="s">
        <v>186</v>
      </c>
      <c r="C48" s="204" t="s">
        <v>164</v>
      </c>
      <c r="D48" s="204" t="s">
        <v>143</v>
      </c>
      <c r="E48" s="204" t="s">
        <v>143</v>
      </c>
      <c r="F48" s="204">
        <v>6110309900</v>
      </c>
      <c r="G48" s="204" t="s">
        <v>104</v>
      </c>
      <c r="H48" s="146" t="s">
        <v>94</v>
      </c>
      <c r="I48" s="204">
        <v>6</v>
      </c>
      <c r="J48" s="147">
        <f t="shared" si="0"/>
        <v>6.47</v>
      </c>
      <c r="K48" s="147">
        <f t="shared" si="1"/>
        <v>38.82</v>
      </c>
      <c r="L48" s="220">
        <f t="shared" si="2"/>
        <v>0.89953632148377127</v>
      </c>
      <c r="M48" s="147">
        <f t="shared" si="3"/>
        <v>0.65</v>
      </c>
      <c r="N48" s="147">
        <f t="shared" si="4"/>
        <v>3.9</v>
      </c>
      <c r="O48" s="146" t="s">
        <v>99</v>
      </c>
      <c r="P48" s="204" t="s">
        <v>120</v>
      </c>
      <c r="Q48" s="147">
        <f t="shared" si="5"/>
        <v>1.1399999999999999</v>
      </c>
      <c r="R48" s="198">
        <v>1.2000000000000002</v>
      </c>
      <c r="S48" s="323">
        <v>34.020000000000003</v>
      </c>
      <c r="T48"/>
    </row>
    <row r="49" spans="1:20" ht="78.75" x14ac:dyDescent="0.25">
      <c r="A49" s="144">
        <v>31</v>
      </c>
      <c r="B49" s="204" t="s">
        <v>187</v>
      </c>
      <c r="C49" s="204" t="s">
        <v>164</v>
      </c>
      <c r="D49" s="204" t="s">
        <v>143</v>
      </c>
      <c r="E49" s="204" t="s">
        <v>143</v>
      </c>
      <c r="F49" s="204">
        <v>6110309900</v>
      </c>
      <c r="G49" s="204" t="s">
        <v>104</v>
      </c>
      <c r="H49" s="146" t="s">
        <v>94</v>
      </c>
      <c r="I49" s="204">
        <v>13</v>
      </c>
      <c r="J49" s="147">
        <f t="shared" si="0"/>
        <v>15.18</v>
      </c>
      <c r="K49" s="147">
        <f t="shared" si="1"/>
        <v>197.34</v>
      </c>
      <c r="L49" s="220">
        <f t="shared" si="2"/>
        <v>0.8998682476943346</v>
      </c>
      <c r="M49" s="147">
        <f t="shared" si="3"/>
        <v>1.52</v>
      </c>
      <c r="N49" s="147">
        <f t="shared" si="4"/>
        <v>19.760000000000002</v>
      </c>
      <c r="O49" s="146" t="s">
        <v>99</v>
      </c>
      <c r="P49" s="204" t="s">
        <v>120</v>
      </c>
      <c r="Q49" s="147">
        <f t="shared" si="5"/>
        <v>5.8</v>
      </c>
      <c r="R49" s="198">
        <v>6.1</v>
      </c>
      <c r="S49" s="323">
        <v>34.020000000000003</v>
      </c>
      <c r="T49"/>
    </row>
    <row r="50" spans="1:20" ht="78.75" x14ac:dyDescent="0.25">
      <c r="A50" s="144">
        <v>32</v>
      </c>
      <c r="B50" s="204" t="s">
        <v>188</v>
      </c>
      <c r="C50" s="204" t="s">
        <v>164</v>
      </c>
      <c r="D50" s="204" t="s">
        <v>143</v>
      </c>
      <c r="E50" s="204" t="s">
        <v>143</v>
      </c>
      <c r="F50" s="204">
        <v>6110309900</v>
      </c>
      <c r="G50" s="204" t="s">
        <v>104</v>
      </c>
      <c r="H50" s="146" t="s">
        <v>94</v>
      </c>
      <c r="I50" s="204">
        <v>3</v>
      </c>
      <c r="J50" s="147">
        <f t="shared" si="0"/>
        <v>13.27</v>
      </c>
      <c r="K50" s="147">
        <f t="shared" si="1"/>
        <v>39.81</v>
      </c>
      <c r="L50" s="220">
        <f t="shared" si="2"/>
        <v>0.8997739261492087</v>
      </c>
      <c r="M50" s="147">
        <f t="shared" si="3"/>
        <v>1.33</v>
      </c>
      <c r="N50" s="147">
        <f t="shared" si="4"/>
        <v>3.99</v>
      </c>
      <c r="O50" s="146" t="s">
        <v>99</v>
      </c>
      <c r="P50" s="204" t="s">
        <v>120</v>
      </c>
      <c r="Q50" s="147">
        <f t="shared" si="5"/>
        <v>1.17</v>
      </c>
      <c r="R50" s="198">
        <v>1.23</v>
      </c>
      <c r="S50" s="323">
        <v>34.020000000000003</v>
      </c>
      <c r="T50"/>
    </row>
    <row r="51" spans="1:20" ht="110.25" x14ac:dyDescent="0.25">
      <c r="A51" s="144">
        <v>33</v>
      </c>
      <c r="B51" s="204" t="s">
        <v>186</v>
      </c>
      <c r="C51" s="204" t="s">
        <v>164</v>
      </c>
      <c r="D51" s="204" t="s">
        <v>143</v>
      </c>
      <c r="E51" s="204" t="s">
        <v>143</v>
      </c>
      <c r="F51" s="204">
        <v>6110309900</v>
      </c>
      <c r="G51" s="204" t="s">
        <v>104</v>
      </c>
      <c r="H51" s="146" t="s">
        <v>94</v>
      </c>
      <c r="I51" s="204">
        <v>10</v>
      </c>
      <c r="J51" s="147">
        <f t="shared" ref="J51:J82" si="6">ROUNDUP(S51*Q51/I51,2)</f>
        <v>13.27</v>
      </c>
      <c r="K51" s="147">
        <f t="shared" ref="K51:K82" si="7">ROUND(J51*I51,2)</f>
        <v>132.69999999999999</v>
      </c>
      <c r="L51" s="220">
        <f t="shared" ref="L51:L82" si="8">1-M51/J51</f>
        <v>0.8997739261492087</v>
      </c>
      <c r="M51" s="147">
        <f t="shared" ref="M51:M82" si="9">ROUND(J51/10,2)</f>
        <v>1.33</v>
      </c>
      <c r="N51" s="147">
        <f t="shared" ref="N51:N82" si="10">ROUND(M51*I51,2)</f>
        <v>13.3</v>
      </c>
      <c r="O51" s="146" t="s">
        <v>99</v>
      </c>
      <c r="P51" s="204" t="s">
        <v>120</v>
      </c>
      <c r="Q51" s="147">
        <f t="shared" ref="Q51:Q82" si="11">ROUNDUP(R51*0.95,2)</f>
        <v>3.9</v>
      </c>
      <c r="R51" s="198">
        <v>4.0999999999999996</v>
      </c>
      <c r="S51" s="323">
        <v>34.020000000000003</v>
      </c>
      <c r="T51"/>
    </row>
    <row r="52" spans="1:20" ht="78.75" x14ac:dyDescent="0.25">
      <c r="A52" s="144">
        <v>34</v>
      </c>
      <c r="B52" s="204" t="s">
        <v>189</v>
      </c>
      <c r="C52" s="204" t="s">
        <v>164</v>
      </c>
      <c r="D52" s="204" t="s">
        <v>129</v>
      </c>
      <c r="E52" s="204" t="s">
        <v>129</v>
      </c>
      <c r="F52" s="204">
        <v>6110309900</v>
      </c>
      <c r="G52" s="204" t="s">
        <v>104</v>
      </c>
      <c r="H52" s="146" t="s">
        <v>94</v>
      </c>
      <c r="I52" s="204">
        <v>17</v>
      </c>
      <c r="J52" s="147">
        <f t="shared" si="6"/>
        <v>16.270000000000003</v>
      </c>
      <c r="K52" s="147">
        <f t="shared" si="7"/>
        <v>276.58999999999997</v>
      </c>
      <c r="L52" s="220">
        <f t="shared" si="8"/>
        <v>0.89981561155500922</v>
      </c>
      <c r="M52" s="147">
        <f t="shared" si="9"/>
        <v>1.63</v>
      </c>
      <c r="N52" s="147">
        <f t="shared" si="10"/>
        <v>27.71</v>
      </c>
      <c r="O52" s="146" t="s">
        <v>99</v>
      </c>
      <c r="P52" s="204">
        <v>1</v>
      </c>
      <c r="Q52" s="147">
        <f t="shared" si="11"/>
        <v>8.129999999999999</v>
      </c>
      <c r="R52" s="198">
        <v>8.5500000000000007</v>
      </c>
      <c r="S52" s="323">
        <v>34.020000000000003</v>
      </c>
      <c r="T52"/>
    </row>
    <row r="53" spans="1:20" ht="78.75" x14ac:dyDescent="0.25">
      <c r="A53" s="144">
        <v>35</v>
      </c>
      <c r="B53" s="204" t="s">
        <v>190</v>
      </c>
      <c r="C53" s="204" t="s">
        <v>164</v>
      </c>
      <c r="D53" s="204" t="s">
        <v>131</v>
      </c>
      <c r="E53" s="204" t="s">
        <v>131</v>
      </c>
      <c r="F53" s="204">
        <v>6110309900</v>
      </c>
      <c r="G53" s="204" t="s">
        <v>104</v>
      </c>
      <c r="H53" s="146" t="s">
        <v>94</v>
      </c>
      <c r="I53" s="204">
        <v>40</v>
      </c>
      <c r="J53" s="147">
        <f t="shared" si="6"/>
        <v>6.47</v>
      </c>
      <c r="K53" s="147">
        <f t="shared" si="7"/>
        <v>258.8</v>
      </c>
      <c r="L53" s="220">
        <f t="shared" si="8"/>
        <v>0.89953632148377127</v>
      </c>
      <c r="M53" s="147">
        <f t="shared" si="9"/>
        <v>0.65</v>
      </c>
      <c r="N53" s="147">
        <f t="shared" si="10"/>
        <v>26</v>
      </c>
      <c r="O53" s="146" t="s">
        <v>99</v>
      </c>
      <c r="P53" s="204" t="s">
        <v>120</v>
      </c>
      <c r="Q53" s="147">
        <f t="shared" si="11"/>
        <v>7.6</v>
      </c>
      <c r="R53" s="198">
        <v>8</v>
      </c>
      <c r="S53" s="323">
        <v>34.020000000000003</v>
      </c>
      <c r="T53"/>
    </row>
    <row r="54" spans="1:20" ht="78.75" x14ac:dyDescent="0.25">
      <c r="A54" s="144">
        <v>36</v>
      </c>
      <c r="B54" s="204" t="s">
        <v>191</v>
      </c>
      <c r="C54" s="204" t="s">
        <v>164</v>
      </c>
      <c r="D54" s="204" t="s">
        <v>131</v>
      </c>
      <c r="E54" s="204" t="s">
        <v>131</v>
      </c>
      <c r="F54" s="204">
        <v>6110309900</v>
      </c>
      <c r="G54" s="204" t="s">
        <v>104</v>
      </c>
      <c r="H54" s="146" t="s">
        <v>94</v>
      </c>
      <c r="I54" s="204">
        <v>14</v>
      </c>
      <c r="J54" s="147">
        <f t="shared" si="6"/>
        <v>6.47</v>
      </c>
      <c r="K54" s="147">
        <f t="shared" si="7"/>
        <v>90.58</v>
      </c>
      <c r="L54" s="220">
        <f t="shared" si="8"/>
        <v>0.89953632148377127</v>
      </c>
      <c r="M54" s="147">
        <f t="shared" si="9"/>
        <v>0.65</v>
      </c>
      <c r="N54" s="147">
        <f t="shared" si="10"/>
        <v>9.1</v>
      </c>
      <c r="O54" s="146" t="s">
        <v>99</v>
      </c>
      <c r="P54" s="204" t="s">
        <v>120</v>
      </c>
      <c r="Q54" s="147">
        <f t="shared" si="11"/>
        <v>2.66</v>
      </c>
      <c r="R54" s="198">
        <v>2.8000000000000003</v>
      </c>
      <c r="S54" s="323">
        <v>34.020000000000003</v>
      </c>
      <c r="T54"/>
    </row>
    <row r="55" spans="1:20" ht="63" x14ac:dyDescent="0.25">
      <c r="A55" s="144">
        <v>37</v>
      </c>
      <c r="B55" s="204" t="s">
        <v>192</v>
      </c>
      <c r="C55" s="204" t="s">
        <v>164</v>
      </c>
      <c r="D55" s="204" t="s">
        <v>131</v>
      </c>
      <c r="E55" s="204" t="s">
        <v>131</v>
      </c>
      <c r="F55" s="204">
        <v>6110309900</v>
      </c>
      <c r="G55" s="204" t="s">
        <v>104</v>
      </c>
      <c r="H55" s="146" t="s">
        <v>94</v>
      </c>
      <c r="I55" s="204">
        <v>6</v>
      </c>
      <c r="J55" s="147">
        <f t="shared" si="6"/>
        <v>8.11</v>
      </c>
      <c r="K55" s="147">
        <f t="shared" si="7"/>
        <v>48.66</v>
      </c>
      <c r="L55" s="220">
        <f t="shared" si="8"/>
        <v>0.90012330456226874</v>
      </c>
      <c r="M55" s="147">
        <f t="shared" si="9"/>
        <v>0.81</v>
      </c>
      <c r="N55" s="147">
        <f t="shared" si="10"/>
        <v>4.8600000000000003</v>
      </c>
      <c r="O55" s="146" t="s">
        <v>99</v>
      </c>
      <c r="P55" s="204" t="s">
        <v>120</v>
      </c>
      <c r="Q55" s="147">
        <f t="shared" si="11"/>
        <v>1.43</v>
      </c>
      <c r="R55" s="198">
        <v>1.5</v>
      </c>
      <c r="S55" s="323">
        <v>34.020000000000003</v>
      </c>
      <c r="T55"/>
    </row>
    <row r="56" spans="1:20" ht="78.75" x14ac:dyDescent="0.25">
      <c r="A56" s="144">
        <v>38</v>
      </c>
      <c r="B56" s="204" t="s">
        <v>193</v>
      </c>
      <c r="C56" s="204" t="s">
        <v>164</v>
      </c>
      <c r="D56" s="204" t="s">
        <v>131</v>
      </c>
      <c r="E56" s="204" t="s">
        <v>131</v>
      </c>
      <c r="F56" s="204">
        <v>6110309900</v>
      </c>
      <c r="G56" s="204" t="s">
        <v>104</v>
      </c>
      <c r="H56" s="146" t="s">
        <v>94</v>
      </c>
      <c r="I56" s="204">
        <v>13</v>
      </c>
      <c r="J56" s="147">
        <f t="shared" si="6"/>
        <v>8.09</v>
      </c>
      <c r="K56" s="147">
        <f t="shared" si="7"/>
        <v>105.17</v>
      </c>
      <c r="L56" s="220">
        <f t="shared" si="8"/>
        <v>0.89987639060568603</v>
      </c>
      <c r="M56" s="147">
        <f t="shared" si="9"/>
        <v>0.81</v>
      </c>
      <c r="N56" s="147">
        <f t="shared" si="10"/>
        <v>10.53</v>
      </c>
      <c r="O56" s="146" t="s">
        <v>99</v>
      </c>
      <c r="P56" s="204" t="s">
        <v>120</v>
      </c>
      <c r="Q56" s="147">
        <f t="shared" si="11"/>
        <v>3.09</v>
      </c>
      <c r="R56" s="198">
        <v>3.25</v>
      </c>
      <c r="S56" s="323">
        <v>34.020000000000003</v>
      </c>
      <c r="T56"/>
    </row>
    <row r="57" spans="1:20" ht="78.75" x14ac:dyDescent="0.25">
      <c r="A57" s="144">
        <v>39</v>
      </c>
      <c r="B57" s="204" t="s">
        <v>194</v>
      </c>
      <c r="C57" s="204" t="s">
        <v>164</v>
      </c>
      <c r="D57" s="204" t="s">
        <v>153</v>
      </c>
      <c r="E57" s="204" t="s">
        <v>153</v>
      </c>
      <c r="F57" s="204">
        <v>6110309900</v>
      </c>
      <c r="G57" s="204" t="s">
        <v>104</v>
      </c>
      <c r="H57" s="146" t="s">
        <v>94</v>
      </c>
      <c r="I57" s="204">
        <v>16</v>
      </c>
      <c r="J57" s="147">
        <f t="shared" si="6"/>
        <v>12.93</v>
      </c>
      <c r="K57" s="147">
        <f t="shared" si="7"/>
        <v>206.88</v>
      </c>
      <c r="L57" s="220">
        <f t="shared" si="8"/>
        <v>0.90023201856148494</v>
      </c>
      <c r="M57" s="147">
        <f t="shared" si="9"/>
        <v>1.29</v>
      </c>
      <c r="N57" s="147">
        <f t="shared" si="10"/>
        <v>20.64</v>
      </c>
      <c r="O57" s="146" t="s">
        <v>99</v>
      </c>
      <c r="P57" s="204" t="s">
        <v>120</v>
      </c>
      <c r="Q57" s="147">
        <f t="shared" si="11"/>
        <v>6.08</v>
      </c>
      <c r="R57" s="198">
        <v>6.4</v>
      </c>
      <c r="S57" s="323">
        <v>34.020000000000003</v>
      </c>
      <c r="T57"/>
    </row>
    <row r="58" spans="1:20" ht="78.75" x14ac:dyDescent="0.25">
      <c r="A58" s="144">
        <v>40</v>
      </c>
      <c r="B58" s="204" t="s">
        <v>191</v>
      </c>
      <c r="C58" s="204" t="s">
        <v>164</v>
      </c>
      <c r="D58" s="204" t="s">
        <v>147</v>
      </c>
      <c r="E58" s="204" t="s">
        <v>147</v>
      </c>
      <c r="F58" s="204">
        <v>6110309900</v>
      </c>
      <c r="G58" s="204" t="s">
        <v>104</v>
      </c>
      <c r="H58" s="146" t="s">
        <v>94</v>
      </c>
      <c r="I58" s="204">
        <v>5</v>
      </c>
      <c r="J58" s="147">
        <f t="shared" si="6"/>
        <v>12.93</v>
      </c>
      <c r="K58" s="147">
        <f t="shared" si="7"/>
        <v>64.650000000000006</v>
      </c>
      <c r="L58" s="220">
        <f t="shared" si="8"/>
        <v>0.90023201856148494</v>
      </c>
      <c r="M58" s="147">
        <f t="shared" si="9"/>
        <v>1.29</v>
      </c>
      <c r="N58" s="147">
        <f t="shared" si="10"/>
        <v>6.45</v>
      </c>
      <c r="O58" s="146" t="s">
        <v>99</v>
      </c>
      <c r="P58" s="204" t="s">
        <v>120</v>
      </c>
      <c r="Q58" s="147">
        <f t="shared" si="11"/>
        <v>1.9</v>
      </c>
      <c r="R58" s="198">
        <v>2</v>
      </c>
      <c r="S58" s="323">
        <v>34.020000000000003</v>
      </c>
      <c r="T58"/>
    </row>
    <row r="59" spans="1:20" ht="78.75" x14ac:dyDescent="0.25">
      <c r="A59" s="144">
        <v>41</v>
      </c>
      <c r="B59" s="204" t="s">
        <v>189</v>
      </c>
      <c r="C59" s="204" t="s">
        <v>164</v>
      </c>
      <c r="D59" s="204" t="s">
        <v>147</v>
      </c>
      <c r="E59" s="204" t="s">
        <v>147</v>
      </c>
      <c r="F59" s="204">
        <v>6110309900</v>
      </c>
      <c r="G59" s="204" t="s">
        <v>104</v>
      </c>
      <c r="H59" s="146" t="s">
        <v>94</v>
      </c>
      <c r="I59" s="204">
        <v>5</v>
      </c>
      <c r="J59" s="147">
        <f t="shared" si="6"/>
        <v>12.93</v>
      </c>
      <c r="K59" s="147">
        <f t="shared" si="7"/>
        <v>64.650000000000006</v>
      </c>
      <c r="L59" s="220">
        <f t="shared" si="8"/>
        <v>0.90023201856148494</v>
      </c>
      <c r="M59" s="147">
        <f t="shared" si="9"/>
        <v>1.29</v>
      </c>
      <c r="N59" s="147">
        <f t="shared" si="10"/>
        <v>6.45</v>
      </c>
      <c r="O59" s="146" t="s">
        <v>99</v>
      </c>
      <c r="P59" s="204" t="s">
        <v>120</v>
      </c>
      <c r="Q59" s="147">
        <f t="shared" si="11"/>
        <v>1.9</v>
      </c>
      <c r="R59" s="198">
        <v>2</v>
      </c>
      <c r="S59" s="323">
        <v>34.020000000000003</v>
      </c>
      <c r="T59"/>
    </row>
    <row r="60" spans="1:20" ht="78.75" x14ac:dyDescent="0.25">
      <c r="A60" s="144">
        <v>42</v>
      </c>
      <c r="B60" s="204" t="s">
        <v>195</v>
      </c>
      <c r="C60" s="204" t="s">
        <v>164</v>
      </c>
      <c r="D60" s="204" t="s">
        <v>147</v>
      </c>
      <c r="E60" s="204" t="s">
        <v>147</v>
      </c>
      <c r="F60" s="204">
        <v>6110309900</v>
      </c>
      <c r="G60" s="204" t="s">
        <v>104</v>
      </c>
      <c r="H60" s="146" t="s">
        <v>94</v>
      </c>
      <c r="I60" s="204">
        <v>3</v>
      </c>
      <c r="J60" s="147">
        <f t="shared" si="6"/>
        <v>12.93</v>
      </c>
      <c r="K60" s="147">
        <f t="shared" si="7"/>
        <v>38.79</v>
      </c>
      <c r="L60" s="220">
        <f t="shared" si="8"/>
        <v>0.90023201856148494</v>
      </c>
      <c r="M60" s="147">
        <f t="shared" si="9"/>
        <v>1.29</v>
      </c>
      <c r="N60" s="147">
        <f t="shared" si="10"/>
        <v>3.87</v>
      </c>
      <c r="O60" s="146" t="s">
        <v>99</v>
      </c>
      <c r="P60" s="204" t="s">
        <v>120</v>
      </c>
      <c r="Q60" s="147">
        <f t="shared" si="11"/>
        <v>1.1399999999999999</v>
      </c>
      <c r="R60" s="198">
        <v>1.2000000000000002</v>
      </c>
      <c r="S60" s="323">
        <v>34.020000000000003</v>
      </c>
      <c r="T60"/>
    </row>
    <row r="61" spans="1:20" ht="94.5" x14ac:dyDescent="0.25">
      <c r="A61" s="144">
        <v>43</v>
      </c>
      <c r="B61" s="204" t="s">
        <v>196</v>
      </c>
      <c r="C61" s="204" t="s">
        <v>164</v>
      </c>
      <c r="D61" s="204" t="s">
        <v>147</v>
      </c>
      <c r="E61" s="204" t="s">
        <v>147</v>
      </c>
      <c r="F61" s="204">
        <v>6110309900</v>
      </c>
      <c r="G61" s="204" t="s">
        <v>104</v>
      </c>
      <c r="H61" s="146" t="s">
        <v>94</v>
      </c>
      <c r="I61" s="204">
        <v>3</v>
      </c>
      <c r="J61" s="147">
        <f t="shared" si="6"/>
        <v>12.93</v>
      </c>
      <c r="K61" s="147">
        <f t="shared" si="7"/>
        <v>38.79</v>
      </c>
      <c r="L61" s="220">
        <f t="shared" si="8"/>
        <v>0.90023201856148494</v>
      </c>
      <c r="M61" s="147">
        <f t="shared" si="9"/>
        <v>1.29</v>
      </c>
      <c r="N61" s="147">
        <f t="shared" si="10"/>
        <v>3.87</v>
      </c>
      <c r="O61" s="146" t="s">
        <v>99</v>
      </c>
      <c r="P61" s="204" t="s">
        <v>120</v>
      </c>
      <c r="Q61" s="147">
        <f t="shared" si="11"/>
        <v>1.1399999999999999</v>
      </c>
      <c r="R61" s="198">
        <v>1.2000000000000002</v>
      </c>
      <c r="S61" s="323">
        <v>34.020000000000003</v>
      </c>
      <c r="T61"/>
    </row>
    <row r="62" spans="1:20" ht="102.75" customHeight="1" x14ac:dyDescent="0.25">
      <c r="A62" s="144">
        <v>44</v>
      </c>
      <c r="B62" s="204" t="s">
        <v>197</v>
      </c>
      <c r="C62" s="204" t="s">
        <v>164</v>
      </c>
      <c r="D62" s="204" t="s">
        <v>141</v>
      </c>
      <c r="E62" s="204" t="s">
        <v>141</v>
      </c>
      <c r="F62" s="204">
        <v>6110909000</v>
      </c>
      <c r="G62" s="204" t="s">
        <v>104</v>
      </c>
      <c r="H62" s="146" t="s">
        <v>94</v>
      </c>
      <c r="I62" s="204">
        <v>10</v>
      </c>
      <c r="J62" s="147">
        <f t="shared" si="6"/>
        <v>7.56</v>
      </c>
      <c r="K62" s="147">
        <f t="shared" si="7"/>
        <v>75.599999999999994</v>
      </c>
      <c r="L62" s="220">
        <f t="shared" si="8"/>
        <v>0.89947089947089942</v>
      </c>
      <c r="M62" s="147">
        <f t="shared" si="9"/>
        <v>0.76</v>
      </c>
      <c r="N62" s="147">
        <f t="shared" si="10"/>
        <v>7.6</v>
      </c>
      <c r="O62" s="146" t="s">
        <v>99</v>
      </c>
      <c r="P62" s="204" t="s">
        <v>120</v>
      </c>
      <c r="Q62" s="147">
        <f t="shared" si="11"/>
        <v>2.2199999999999998</v>
      </c>
      <c r="R62" s="198">
        <v>2.33</v>
      </c>
      <c r="S62" s="323">
        <v>34.020000000000003</v>
      </c>
      <c r="T62"/>
    </row>
    <row r="63" spans="1:20" ht="69.75" customHeight="1" x14ac:dyDescent="0.25">
      <c r="A63" s="144">
        <v>45</v>
      </c>
      <c r="B63" s="204" t="s">
        <v>264</v>
      </c>
      <c r="C63" s="204" t="s">
        <v>164</v>
      </c>
      <c r="D63" s="204" t="s">
        <v>147</v>
      </c>
      <c r="E63" s="204" t="s">
        <v>147</v>
      </c>
      <c r="F63" s="204">
        <v>6202121000</v>
      </c>
      <c r="G63" s="204" t="s">
        <v>104</v>
      </c>
      <c r="H63" s="146" t="s">
        <v>94</v>
      </c>
      <c r="I63" s="204">
        <v>2</v>
      </c>
      <c r="J63" s="147">
        <f t="shared" si="6"/>
        <v>14.9</v>
      </c>
      <c r="K63" s="147">
        <f t="shared" si="7"/>
        <v>29.8</v>
      </c>
      <c r="L63" s="220">
        <f t="shared" si="8"/>
        <v>0.9</v>
      </c>
      <c r="M63" s="147">
        <f t="shared" si="9"/>
        <v>1.49</v>
      </c>
      <c r="N63" s="147">
        <f t="shared" si="10"/>
        <v>2.98</v>
      </c>
      <c r="O63" s="146" t="s">
        <v>99</v>
      </c>
      <c r="P63" s="204" t="s">
        <v>120</v>
      </c>
      <c r="Q63" s="147">
        <f t="shared" si="11"/>
        <v>1.24</v>
      </c>
      <c r="R63" s="198">
        <v>1.3</v>
      </c>
      <c r="S63" s="324">
        <v>24.02</v>
      </c>
      <c r="T63"/>
    </row>
    <row r="64" spans="1:20" ht="63" x14ac:dyDescent="0.25">
      <c r="A64" s="144">
        <v>46</v>
      </c>
      <c r="B64" s="204" t="s">
        <v>265</v>
      </c>
      <c r="C64" s="204" t="s">
        <v>164</v>
      </c>
      <c r="D64" s="204" t="s">
        <v>148</v>
      </c>
      <c r="E64" s="204" t="s">
        <v>148</v>
      </c>
      <c r="F64" s="204">
        <v>6202131000</v>
      </c>
      <c r="G64" s="204" t="s">
        <v>104</v>
      </c>
      <c r="H64" s="146" t="s">
        <v>94</v>
      </c>
      <c r="I64" s="204">
        <v>26</v>
      </c>
      <c r="J64" s="147">
        <f t="shared" si="6"/>
        <v>15.02</v>
      </c>
      <c r="K64" s="147">
        <f t="shared" si="7"/>
        <v>390.52</v>
      </c>
      <c r="L64" s="220">
        <f t="shared" si="8"/>
        <v>0.90013315579227693</v>
      </c>
      <c r="M64" s="147">
        <f t="shared" si="9"/>
        <v>1.5</v>
      </c>
      <c r="N64" s="147">
        <f t="shared" si="10"/>
        <v>39</v>
      </c>
      <c r="O64" s="146" t="s">
        <v>99</v>
      </c>
      <c r="P64" s="204">
        <v>1</v>
      </c>
      <c r="Q64" s="147">
        <f t="shared" si="11"/>
        <v>14.82</v>
      </c>
      <c r="R64" s="198">
        <v>15.6</v>
      </c>
      <c r="S64" s="323">
        <v>26.34</v>
      </c>
      <c r="T64"/>
    </row>
    <row r="65" spans="1:20" ht="63" x14ac:dyDescent="0.25">
      <c r="A65" s="144">
        <v>47</v>
      </c>
      <c r="B65" s="204" t="s">
        <v>198</v>
      </c>
      <c r="C65" s="204" t="s">
        <v>164</v>
      </c>
      <c r="D65" s="204" t="s">
        <v>143</v>
      </c>
      <c r="E65" s="204" t="s">
        <v>143</v>
      </c>
      <c r="F65" s="204">
        <v>6204329000</v>
      </c>
      <c r="G65" s="204" t="s">
        <v>104</v>
      </c>
      <c r="H65" s="146" t="s">
        <v>94</v>
      </c>
      <c r="I65" s="204">
        <v>10</v>
      </c>
      <c r="J65" s="147">
        <f t="shared" si="6"/>
        <v>6.85</v>
      </c>
      <c r="K65" s="147">
        <f t="shared" si="7"/>
        <v>68.5</v>
      </c>
      <c r="L65" s="220">
        <f t="shared" si="8"/>
        <v>0.89927007299270079</v>
      </c>
      <c r="M65" s="147">
        <f t="shared" si="9"/>
        <v>0.69</v>
      </c>
      <c r="N65" s="147">
        <f t="shared" si="10"/>
        <v>6.9</v>
      </c>
      <c r="O65" s="146" t="s">
        <v>99</v>
      </c>
      <c r="P65" s="204" t="s">
        <v>120</v>
      </c>
      <c r="Q65" s="147">
        <f t="shared" si="11"/>
        <v>2.85</v>
      </c>
      <c r="R65" s="198">
        <v>3</v>
      </c>
      <c r="S65" s="323">
        <v>24.02</v>
      </c>
      <c r="T65"/>
    </row>
    <row r="66" spans="1:20" ht="63" x14ac:dyDescent="0.25">
      <c r="A66" s="144">
        <v>48</v>
      </c>
      <c r="B66" s="204" t="s">
        <v>199</v>
      </c>
      <c r="C66" s="204" t="s">
        <v>164</v>
      </c>
      <c r="D66" s="204" t="s">
        <v>129</v>
      </c>
      <c r="E66" s="204" t="s">
        <v>129</v>
      </c>
      <c r="F66" s="204">
        <v>6204329000</v>
      </c>
      <c r="G66" s="204" t="s">
        <v>104</v>
      </c>
      <c r="H66" s="146" t="s">
        <v>94</v>
      </c>
      <c r="I66" s="204">
        <v>16</v>
      </c>
      <c r="J66" s="147">
        <f t="shared" si="6"/>
        <v>10.27</v>
      </c>
      <c r="K66" s="147">
        <f t="shared" si="7"/>
        <v>164.32</v>
      </c>
      <c r="L66" s="220">
        <f t="shared" si="8"/>
        <v>0.89970788704965921</v>
      </c>
      <c r="M66" s="147">
        <f t="shared" si="9"/>
        <v>1.03</v>
      </c>
      <c r="N66" s="147">
        <f t="shared" si="10"/>
        <v>16.48</v>
      </c>
      <c r="O66" s="146" t="s">
        <v>99</v>
      </c>
      <c r="P66" s="204" t="s">
        <v>120</v>
      </c>
      <c r="Q66" s="147">
        <f t="shared" si="11"/>
        <v>6.84</v>
      </c>
      <c r="R66" s="198">
        <v>7.2</v>
      </c>
      <c r="S66" s="323">
        <v>24.02</v>
      </c>
      <c r="T66"/>
    </row>
    <row r="67" spans="1:20" ht="47.25" x14ac:dyDescent="0.25">
      <c r="A67" s="144">
        <v>49</v>
      </c>
      <c r="B67" s="204" t="s">
        <v>200</v>
      </c>
      <c r="C67" s="204" t="s">
        <v>164</v>
      </c>
      <c r="D67" s="204" t="s">
        <v>154</v>
      </c>
      <c r="E67" s="204" t="s">
        <v>154</v>
      </c>
      <c r="F67" s="204">
        <v>6204329000</v>
      </c>
      <c r="G67" s="204" t="s">
        <v>104</v>
      </c>
      <c r="H67" s="146" t="s">
        <v>94</v>
      </c>
      <c r="I67" s="204">
        <v>1</v>
      </c>
      <c r="J67" s="147">
        <f t="shared" si="6"/>
        <v>9.129999999999999</v>
      </c>
      <c r="K67" s="147">
        <f t="shared" si="7"/>
        <v>9.1300000000000008</v>
      </c>
      <c r="L67" s="220">
        <f t="shared" si="8"/>
        <v>0.90032858707557506</v>
      </c>
      <c r="M67" s="147">
        <f t="shared" si="9"/>
        <v>0.91</v>
      </c>
      <c r="N67" s="147">
        <f t="shared" si="10"/>
        <v>0.91</v>
      </c>
      <c r="O67" s="146" t="s">
        <v>99</v>
      </c>
      <c r="P67" s="204" t="s">
        <v>120</v>
      </c>
      <c r="Q67" s="147">
        <f t="shared" si="11"/>
        <v>0.38</v>
      </c>
      <c r="R67" s="198">
        <v>0.4</v>
      </c>
      <c r="S67" s="323">
        <v>24.02</v>
      </c>
      <c r="T67"/>
    </row>
    <row r="68" spans="1:20" ht="78.75" x14ac:dyDescent="0.25">
      <c r="A68" s="144">
        <v>50</v>
      </c>
      <c r="B68" s="204" t="s">
        <v>201</v>
      </c>
      <c r="C68" s="204" t="s">
        <v>164</v>
      </c>
      <c r="D68" s="204" t="s">
        <v>147</v>
      </c>
      <c r="E68" s="204" t="s">
        <v>147</v>
      </c>
      <c r="F68" s="204">
        <v>6204329000</v>
      </c>
      <c r="G68" s="204" t="s">
        <v>104</v>
      </c>
      <c r="H68" s="146" t="s">
        <v>94</v>
      </c>
      <c r="I68" s="204">
        <v>9</v>
      </c>
      <c r="J68" s="147">
        <f t="shared" si="6"/>
        <v>10.28</v>
      </c>
      <c r="K68" s="147">
        <f t="shared" si="7"/>
        <v>92.52</v>
      </c>
      <c r="L68" s="220">
        <f t="shared" si="8"/>
        <v>0.89980544747081714</v>
      </c>
      <c r="M68" s="147">
        <f t="shared" si="9"/>
        <v>1.03</v>
      </c>
      <c r="N68" s="147">
        <f t="shared" si="10"/>
        <v>9.27</v>
      </c>
      <c r="O68" s="146" t="s">
        <v>99</v>
      </c>
      <c r="P68" s="204" t="s">
        <v>120</v>
      </c>
      <c r="Q68" s="147">
        <f t="shared" si="11"/>
        <v>3.8499999999999996</v>
      </c>
      <c r="R68" s="198">
        <v>4.05</v>
      </c>
      <c r="S68" s="323">
        <v>24.02</v>
      </c>
      <c r="T68"/>
    </row>
    <row r="69" spans="1:20" ht="78.75" x14ac:dyDescent="0.25">
      <c r="A69" s="144">
        <v>51</v>
      </c>
      <c r="B69" s="204" t="s">
        <v>202</v>
      </c>
      <c r="C69" s="204" t="s">
        <v>164</v>
      </c>
      <c r="D69" s="204" t="s">
        <v>147</v>
      </c>
      <c r="E69" s="204" t="s">
        <v>147</v>
      </c>
      <c r="F69" s="204">
        <v>6204329000</v>
      </c>
      <c r="G69" s="204" t="s">
        <v>104</v>
      </c>
      <c r="H69" s="146" t="s">
        <v>94</v>
      </c>
      <c r="I69" s="204">
        <v>13</v>
      </c>
      <c r="J69" s="147">
        <f t="shared" si="6"/>
        <v>9.129999999999999</v>
      </c>
      <c r="K69" s="147">
        <f t="shared" si="7"/>
        <v>118.69</v>
      </c>
      <c r="L69" s="220">
        <f t="shared" si="8"/>
        <v>0.90032858707557506</v>
      </c>
      <c r="M69" s="147">
        <f t="shared" si="9"/>
        <v>0.91</v>
      </c>
      <c r="N69" s="147">
        <f t="shared" si="10"/>
        <v>11.83</v>
      </c>
      <c r="O69" s="146" t="s">
        <v>99</v>
      </c>
      <c r="P69" s="204" t="s">
        <v>120</v>
      </c>
      <c r="Q69" s="147">
        <f t="shared" si="11"/>
        <v>4.9400000000000004</v>
      </c>
      <c r="R69" s="198">
        <v>5.2</v>
      </c>
      <c r="S69" s="323">
        <v>24.02</v>
      </c>
      <c r="T69"/>
    </row>
    <row r="70" spans="1:20" ht="63" x14ac:dyDescent="0.25">
      <c r="A70" s="144">
        <v>52</v>
      </c>
      <c r="B70" s="204" t="s">
        <v>199</v>
      </c>
      <c r="C70" s="204" t="s">
        <v>164</v>
      </c>
      <c r="D70" s="204" t="s">
        <v>147</v>
      </c>
      <c r="E70" s="204" t="s">
        <v>147</v>
      </c>
      <c r="F70" s="204">
        <v>6204329000</v>
      </c>
      <c r="G70" s="204" t="s">
        <v>104</v>
      </c>
      <c r="H70" s="146" t="s">
        <v>94</v>
      </c>
      <c r="I70" s="204">
        <v>3</v>
      </c>
      <c r="J70" s="147">
        <f t="shared" si="6"/>
        <v>9.129999999999999</v>
      </c>
      <c r="K70" s="147">
        <f t="shared" si="7"/>
        <v>27.39</v>
      </c>
      <c r="L70" s="220">
        <f t="shared" si="8"/>
        <v>0.90032858707557506</v>
      </c>
      <c r="M70" s="147">
        <f t="shared" si="9"/>
        <v>0.91</v>
      </c>
      <c r="N70" s="147">
        <f t="shared" si="10"/>
        <v>2.73</v>
      </c>
      <c r="O70" s="146" t="s">
        <v>99</v>
      </c>
      <c r="P70" s="204" t="s">
        <v>120</v>
      </c>
      <c r="Q70" s="147">
        <f t="shared" si="11"/>
        <v>1.1399999999999999</v>
      </c>
      <c r="R70" s="198">
        <v>1.2000000000000002</v>
      </c>
      <c r="S70" s="323">
        <v>24.02</v>
      </c>
      <c r="T70"/>
    </row>
    <row r="71" spans="1:20" ht="63" x14ac:dyDescent="0.25">
      <c r="A71" s="144">
        <v>53</v>
      </c>
      <c r="B71" s="204" t="s">
        <v>203</v>
      </c>
      <c r="C71" s="204" t="s">
        <v>164</v>
      </c>
      <c r="D71" s="204" t="s">
        <v>155</v>
      </c>
      <c r="E71" s="204" t="s">
        <v>155</v>
      </c>
      <c r="F71" s="204">
        <v>6204329000</v>
      </c>
      <c r="G71" s="204" t="s">
        <v>104</v>
      </c>
      <c r="H71" s="146" t="s">
        <v>94</v>
      </c>
      <c r="I71" s="204">
        <v>15</v>
      </c>
      <c r="J71" s="147">
        <f t="shared" si="6"/>
        <v>10.24</v>
      </c>
      <c r="K71" s="147">
        <f t="shared" si="7"/>
        <v>153.6</v>
      </c>
      <c r="L71" s="220">
        <f t="shared" si="8"/>
        <v>0.900390625</v>
      </c>
      <c r="M71" s="147">
        <f t="shared" si="9"/>
        <v>1.02</v>
      </c>
      <c r="N71" s="147">
        <f t="shared" si="10"/>
        <v>15.3</v>
      </c>
      <c r="O71" s="146" t="s">
        <v>99</v>
      </c>
      <c r="P71" s="204" t="s">
        <v>120</v>
      </c>
      <c r="Q71" s="147">
        <f t="shared" si="11"/>
        <v>6.39</v>
      </c>
      <c r="R71" s="198">
        <v>6.72</v>
      </c>
      <c r="S71" s="323">
        <v>24.02</v>
      </c>
      <c r="T71"/>
    </row>
    <row r="72" spans="1:20" ht="94.5" x14ac:dyDescent="0.25">
      <c r="A72" s="144">
        <v>54</v>
      </c>
      <c r="B72" s="204" t="s">
        <v>204</v>
      </c>
      <c r="C72" s="204" t="s">
        <v>164</v>
      </c>
      <c r="D72" s="204" t="s">
        <v>152</v>
      </c>
      <c r="E72" s="204" t="s">
        <v>152</v>
      </c>
      <c r="F72" s="204">
        <v>6204329000</v>
      </c>
      <c r="G72" s="204" t="s">
        <v>104</v>
      </c>
      <c r="H72" s="146" t="s">
        <v>94</v>
      </c>
      <c r="I72" s="204">
        <v>3</v>
      </c>
      <c r="J72" s="147">
        <f t="shared" si="6"/>
        <v>9.129999999999999</v>
      </c>
      <c r="K72" s="147">
        <f t="shared" si="7"/>
        <v>27.39</v>
      </c>
      <c r="L72" s="220">
        <f t="shared" si="8"/>
        <v>0.90032858707557506</v>
      </c>
      <c r="M72" s="147">
        <f t="shared" si="9"/>
        <v>0.91</v>
      </c>
      <c r="N72" s="147">
        <f t="shared" si="10"/>
        <v>2.73</v>
      </c>
      <c r="O72" s="146" t="s">
        <v>99</v>
      </c>
      <c r="P72" s="204" t="s">
        <v>120</v>
      </c>
      <c r="Q72" s="147">
        <f t="shared" si="11"/>
        <v>1.1399999999999999</v>
      </c>
      <c r="R72" s="198">
        <v>1.2000000000000002</v>
      </c>
      <c r="S72" s="323">
        <v>24.02</v>
      </c>
      <c r="T72"/>
    </row>
    <row r="73" spans="1:20" ht="63" x14ac:dyDescent="0.25">
      <c r="A73" s="144">
        <v>55</v>
      </c>
      <c r="B73" s="204" t="s">
        <v>205</v>
      </c>
      <c r="C73" s="204" t="s">
        <v>164</v>
      </c>
      <c r="D73" s="204" t="s">
        <v>130</v>
      </c>
      <c r="E73" s="204" t="s">
        <v>130</v>
      </c>
      <c r="F73" s="204">
        <v>6204329000</v>
      </c>
      <c r="G73" s="204" t="s">
        <v>104</v>
      </c>
      <c r="H73" s="146" t="s">
        <v>94</v>
      </c>
      <c r="I73" s="204">
        <v>9</v>
      </c>
      <c r="J73" s="147">
        <f t="shared" si="6"/>
        <v>10.28</v>
      </c>
      <c r="K73" s="147">
        <f t="shared" si="7"/>
        <v>92.52</v>
      </c>
      <c r="L73" s="220">
        <f t="shared" si="8"/>
        <v>0.89980544747081714</v>
      </c>
      <c r="M73" s="147">
        <f t="shared" si="9"/>
        <v>1.03</v>
      </c>
      <c r="N73" s="147">
        <f t="shared" si="10"/>
        <v>9.27</v>
      </c>
      <c r="O73" s="146" t="s">
        <v>99</v>
      </c>
      <c r="P73" s="204" t="s">
        <v>120</v>
      </c>
      <c r="Q73" s="147">
        <f t="shared" si="11"/>
        <v>3.8499999999999996</v>
      </c>
      <c r="R73" s="198">
        <v>4.05</v>
      </c>
      <c r="S73" s="323">
        <v>24.02</v>
      </c>
      <c r="T73"/>
    </row>
    <row r="74" spans="1:20" ht="63" x14ac:dyDescent="0.25">
      <c r="A74" s="144">
        <v>56</v>
      </c>
      <c r="B74" s="204" t="s">
        <v>206</v>
      </c>
      <c r="C74" s="204" t="s">
        <v>164</v>
      </c>
      <c r="D74" s="204" t="s">
        <v>157</v>
      </c>
      <c r="E74" s="204" t="s">
        <v>157</v>
      </c>
      <c r="F74" s="204">
        <v>6204339000</v>
      </c>
      <c r="G74" s="204" t="s">
        <v>98</v>
      </c>
      <c r="H74" s="146" t="s">
        <v>94</v>
      </c>
      <c r="I74" s="204">
        <v>10</v>
      </c>
      <c r="J74" s="147">
        <f t="shared" si="6"/>
        <v>3.34</v>
      </c>
      <c r="K74" s="147">
        <f t="shared" si="7"/>
        <v>33.4</v>
      </c>
      <c r="L74" s="220">
        <f t="shared" si="8"/>
        <v>0.9011976047904191</v>
      </c>
      <c r="M74" s="147">
        <f t="shared" si="9"/>
        <v>0.33</v>
      </c>
      <c r="N74" s="147">
        <f t="shared" si="10"/>
        <v>3.3</v>
      </c>
      <c r="O74" s="146" t="s">
        <v>99</v>
      </c>
      <c r="P74" s="204" t="s">
        <v>120</v>
      </c>
      <c r="Q74" s="147">
        <f t="shared" si="11"/>
        <v>2.85</v>
      </c>
      <c r="R74" s="198">
        <v>3</v>
      </c>
      <c r="S74" s="323">
        <v>11.71</v>
      </c>
      <c r="T74"/>
    </row>
    <row r="75" spans="1:20" ht="63" x14ac:dyDescent="0.25">
      <c r="A75" s="144">
        <v>57</v>
      </c>
      <c r="B75" s="204" t="s">
        <v>207</v>
      </c>
      <c r="C75" s="204" t="s">
        <v>164</v>
      </c>
      <c r="D75" s="204" t="s">
        <v>147</v>
      </c>
      <c r="E75" s="204" t="s">
        <v>147</v>
      </c>
      <c r="F75" s="204">
        <v>6204339000</v>
      </c>
      <c r="G75" s="204" t="s">
        <v>98</v>
      </c>
      <c r="H75" s="146" t="s">
        <v>94</v>
      </c>
      <c r="I75" s="204">
        <v>5</v>
      </c>
      <c r="J75" s="147">
        <f t="shared" si="6"/>
        <v>4.45</v>
      </c>
      <c r="K75" s="147">
        <f t="shared" si="7"/>
        <v>22.25</v>
      </c>
      <c r="L75" s="220">
        <f t="shared" si="8"/>
        <v>0.898876404494382</v>
      </c>
      <c r="M75" s="147">
        <f t="shared" si="9"/>
        <v>0.45</v>
      </c>
      <c r="N75" s="147">
        <f t="shared" si="10"/>
        <v>2.25</v>
      </c>
      <c r="O75" s="146" t="s">
        <v>99</v>
      </c>
      <c r="P75" s="204" t="s">
        <v>120</v>
      </c>
      <c r="Q75" s="147">
        <f t="shared" si="11"/>
        <v>1.9</v>
      </c>
      <c r="R75" s="198">
        <v>2</v>
      </c>
      <c r="S75" s="323">
        <v>11.71</v>
      </c>
      <c r="T75"/>
    </row>
    <row r="76" spans="1:20" ht="63" x14ac:dyDescent="0.25">
      <c r="A76" s="144">
        <v>58</v>
      </c>
      <c r="B76" s="204" t="s">
        <v>208</v>
      </c>
      <c r="C76" s="204" t="s">
        <v>164</v>
      </c>
      <c r="D76" s="204" t="s">
        <v>159</v>
      </c>
      <c r="E76" s="204" t="s">
        <v>159</v>
      </c>
      <c r="F76" s="204">
        <v>6204339000</v>
      </c>
      <c r="G76" s="204" t="s">
        <v>98</v>
      </c>
      <c r="H76" s="146" t="s">
        <v>94</v>
      </c>
      <c r="I76" s="204">
        <v>60</v>
      </c>
      <c r="J76" s="147">
        <f t="shared" si="6"/>
        <v>6.7</v>
      </c>
      <c r="K76" s="147">
        <f t="shared" si="7"/>
        <v>402</v>
      </c>
      <c r="L76" s="220">
        <f t="shared" si="8"/>
        <v>0.9</v>
      </c>
      <c r="M76" s="147">
        <f t="shared" si="9"/>
        <v>0.67</v>
      </c>
      <c r="N76" s="147">
        <f t="shared" si="10"/>
        <v>40.200000000000003</v>
      </c>
      <c r="O76" s="146" t="s">
        <v>99</v>
      </c>
      <c r="P76" s="204">
        <v>1</v>
      </c>
      <c r="Q76" s="147">
        <f t="shared" si="11"/>
        <v>34.299999999999997</v>
      </c>
      <c r="R76" s="198">
        <v>36.1</v>
      </c>
      <c r="S76" s="323">
        <v>11.71</v>
      </c>
      <c r="T76"/>
    </row>
    <row r="77" spans="1:20" ht="62.25" customHeight="1" x14ac:dyDescent="0.25">
      <c r="A77" s="144">
        <v>59</v>
      </c>
      <c r="B77" s="204" t="s">
        <v>208</v>
      </c>
      <c r="C77" s="204" t="s">
        <v>164</v>
      </c>
      <c r="D77" s="204" t="s">
        <v>159</v>
      </c>
      <c r="E77" s="204" t="s">
        <v>159</v>
      </c>
      <c r="F77" s="204">
        <v>6204339000</v>
      </c>
      <c r="G77" s="204" t="s">
        <v>98</v>
      </c>
      <c r="H77" s="146" t="s">
        <v>94</v>
      </c>
      <c r="I77" s="204">
        <v>60</v>
      </c>
      <c r="J77" s="147">
        <f t="shared" si="6"/>
        <v>6.64</v>
      </c>
      <c r="K77" s="147">
        <f t="shared" si="7"/>
        <v>398.4</v>
      </c>
      <c r="L77" s="220">
        <f t="shared" si="8"/>
        <v>0.9006024096385542</v>
      </c>
      <c r="M77" s="147">
        <f t="shared" si="9"/>
        <v>0.66</v>
      </c>
      <c r="N77" s="147">
        <f t="shared" si="10"/>
        <v>39.6</v>
      </c>
      <c r="O77" s="146" t="s">
        <v>99</v>
      </c>
      <c r="P77" s="204">
        <v>1</v>
      </c>
      <c r="Q77" s="147">
        <f t="shared" si="11"/>
        <v>34.01</v>
      </c>
      <c r="R77" s="198">
        <v>35.799999999999997</v>
      </c>
      <c r="S77" s="323">
        <v>11.71</v>
      </c>
      <c r="T77"/>
    </row>
    <row r="78" spans="1:20" ht="63" x14ac:dyDescent="0.25">
      <c r="A78" s="144">
        <v>60</v>
      </c>
      <c r="B78" s="204" t="s">
        <v>208</v>
      </c>
      <c r="C78" s="204" t="s">
        <v>164</v>
      </c>
      <c r="D78" s="204" t="s">
        <v>160</v>
      </c>
      <c r="E78" s="204" t="s">
        <v>160</v>
      </c>
      <c r="F78" s="204">
        <v>6204339000</v>
      </c>
      <c r="G78" s="204" t="s">
        <v>98</v>
      </c>
      <c r="H78" s="146" t="s">
        <v>94</v>
      </c>
      <c r="I78" s="204">
        <v>60</v>
      </c>
      <c r="J78" s="147">
        <f t="shared" si="6"/>
        <v>6.49</v>
      </c>
      <c r="K78" s="147">
        <f t="shared" si="7"/>
        <v>389.4</v>
      </c>
      <c r="L78" s="220">
        <f t="shared" si="8"/>
        <v>0.89984591679506931</v>
      </c>
      <c r="M78" s="147">
        <f t="shared" si="9"/>
        <v>0.65</v>
      </c>
      <c r="N78" s="147">
        <f t="shared" si="10"/>
        <v>39</v>
      </c>
      <c r="O78" s="146" t="s">
        <v>99</v>
      </c>
      <c r="P78" s="204">
        <v>1</v>
      </c>
      <c r="Q78" s="147">
        <f t="shared" si="11"/>
        <v>33.25</v>
      </c>
      <c r="R78" s="198">
        <v>35</v>
      </c>
      <c r="S78" s="323">
        <v>11.71</v>
      </c>
      <c r="T78"/>
    </row>
    <row r="79" spans="1:20" ht="63" x14ac:dyDescent="0.25">
      <c r="A79" s="144">
        <v>61</v>
      </c>
      <c r="B79" s="204" t="s">
        <v>208</v>
      </c>
      <c r="C79" s="204" t="s">
        <v>164</v>
      </c>
      <c r="D79" s="204" t="s">
        <v>160</v>
      </c>
      <c r="E79" s="204" t="s">
        <v>160</v>
      </c>
      <c r="F79" s="204">
        <v>6204339000</v>
      </c>
      <c r="G79" s="204" t="s">
        <v>98</v>
      </c>
      <c r="H79" s="146" t="s">
        <v>94</v>
      </c>
      <c r="I79" s="204">
        <v>35</v>
      </c>
      <c r="J79" s="147">
        <f t="shared" si="6"/>
        <v>3.4499999999999997</v>
      </c>
      <c r="K79" s="147">
        <f t="shared" si="7"/>
        <v>120.75</v>
      </c>
      <c r="L79" s="220">
        <f t="shared" si="8"/>
        <v>0.89855072463768115</v>
      </c>
      <c r="M79" s="147">
        <f t="shared" si="9"/>
        <v>0.35</v>
      </c>
      <c r="N79" s="147">
        <f t="shared" si="10"/>
        <v>12.25</v>
      </c>
      <c r="O79" s="146" t="s">
        <v>99</v>
      </c>
      <c r="P79" s="204">
        <v>1</v>
      </c>
      <c r="Q79" s="147">
        <f t="shared" si="11"/>
        <v>10.31</v>
      </c>
      <c r="R79" s="198">
        <v>10.85</v>
      </c>
      <c r="S79" s="323">
        <v>11.71</v>
      </c>
      <c r="T79"/>
    </row>
    <row r="80" spans="1:20" ht="63" x14ac:dyDescent="0.25">
      <c r="A80" s="144">
        <v>62</v>
      </c>
      <c r="B80" s="204" t="s">
        <v>208</v>
      </c>
      <c r="C80" s="204" t="s">
        <v>164</v>
      </c>
      <c r="D80" s="204" t="s">
        <v>160</v>
      </c>
      <c r="E80" s="204" t="s">
        <v>160</v>
      </c>
      <c r="F80" s="204">
        <v>6204339000</v>
      </c>
      <c r="G80" s="204" t="s">
        <v>98</v>
      </c>
      <c r="H80" s="146" t="s">
        <v>94</v>
      </c>
      <c r="I80" s="204">
        <v>55</v>
      </c>
      <c r="J80" s="147">
        <f t="shared" si="6"/>
        <v>5.41</v>
      </c>
      <c r="K80" s="147">
        <f t="shared" si="7"/>
        <v>297.55</v>
      </c>
      <c r="L80" s="220">
        <f t="shared" si="8"/>
        <v>0.90018484288354894</v>
      </c>
      <c r="M80" s="147">
        <f t="shared" si="9"/>
        <v>0.54</v>
      </c>
      <c r="N80" s="147">
        <f t="shared" si="10"/>
        <v>29.7</v>
      </c>
      <c r="O80" s="146" t="s">
        <v>99</v>
      </c>
      <c r="P80" s="204">
        <v>1</v>
      </c>
      <c r="Q80" s="147">
        <f t="shared" si="11"/>
        <v>25.37</v>
      </c>
      <c r="R80" s="198">
        <v>26.7</v>
      </c>
      <c r="S80" s="323">
        <v>11.71</v>
      </c>
      <c r="T80"/>
    </row>
    <row r="81" spans="1:20" ht="63" x14ac:dyDescent="0.25">
      <c r="A81" s="144">
        <v>63</v>
      </c>
      <c r="B81" s="204" t="s">
        <v>208</v>
      </c>
      <c r="C81" s="204" t="s">
        <v>164</v>
      </c>
      <c r="D81" s="204" t="s">
        <v>160</v>
      </c>
      <c r="E81" s="204" t="s">
        <v>160</v>
      </c>
      <c r="F81" s="204">
        <v>6204339000</v>
      </c>
      <c r="G81" s="204" t="s">
        <v>98</v>
      </c>
      <c r="H81" s="146" t="s">
        <v>94</v>
      </c>
      <c r="I81" s="204">
        <v>40</v>
      </c>
      <c r="J81" s="147">
        <f t="shared" si="6"/>
        <v>6.12</v>
      </c>
      <c r="K81" s="147">
        <f t="shared" si="7"/>
        <v>244.8</v>
      </c>
      <c r="L81" s="220">
        <f t="shared" si="8"/>
        <v>0.90032679738562094</v>
      </c>
      <c r="M81" s="147">
        <f t="shared" si="9"/>
        <v>0.61</v>
      </c>
      <c r="N81" s="147">
        <f t="shared" si="10"/>
        <v>24.4</v>
      </c>
      <c r="O81" s="146" t="s">
        <v>99</v>
      </c>
      <c r="P81" s="204" t="s">
        <v>120</v>
      </c>
      <c r="Q81" s="147">
        <f t="shared" si="11"/>
        <v>20.9</v>
      </c>
      <c r="R81" s="198">
        <v>22</v>
      </c>
      <c r="S81" s="323">
        <v>11.71</v>
      </c>
      <c r="T81"/>
    </row>
    <row r="82" spans="1:20" ht="63" x14ac:dyDescent="0.25">
      <c r="A82" s="144">
        <v>64</v>
      </c>
      <c r="B82" s="204" t="s">
        <v>208</v>
      </c>
      <c r="C82" s="204" t="s">
        <v>164</v>
      </c>
      <c r="D82" s="204" t="s">
        <v>160</v>
      </c>
      <c r="E82" s="204" t="s">
        <v>160</v>
      </c>
      <c r="F82" s="204">
        <v>6204339000</v>
      </c>
      <c r="G82" s="204" t="s">
        <v>98</v>
      </c>
      <c r="H82" s="146" t="s">
        <v>94</v>
      </c>
      <c r="I82" s="204">
        <v>40</v>
      </c>
      <c r="J82" s="147">
        <f t="shared" si="6"/>
        <v>6.5699999999999994</v>
      </c>
      <c r="K82" s="147">
        <f t="shared" si="7"/>
        <v>262.8</v>
      </c>
      <c r="L82" s="220">
        <f t="shared" si="8"/>
        <v>0.8995433789954338</v>
      </c>
      <c r="M82" s="147">
        <f t="shared" si="9"/>
        <v>0.66</v>
      </c>
      <c r="N82" s="147">
        <f t="shared" si="10"/>
        <v>26.4</v>
      </c>
      <c r="O82" s="146" t="s">
        <v>99</v>
      </c>
      <c r="P82" s="204">
        <v>1</v>
      </c>
      <c r="Q82" s="147">
        <f t="shared" si="11"/>
        <v>22.42</v>
      </c>
      <c r="R82" s="198">
        <v>23.6</v>
      </c>
      <c r="S82" s="323">
        <v>11.71</v>
      </c>
      <c r="T82"/>
    </row>
    <row r="83" spans="1:20" ht="78.75" x14ac:dyDescent="0.25">
      <c r="A83" s="144">
        <v>65</v>
      </c>
      <c r="B83" s="204" t="s">
        <v>209</v>
      </c>
      <c r="C83" s="204" t="s">
        <v>164</v>
      </c>
      <c r="D83" s="204" t="s">
        <v>130</v>
      </c>
      <c r="E83" s="204" t="s">
        <v>130</v>
      </c>
      <c r="F83" s="204">
        <v>6204339000</v>
      </c>
      <c r="G83" s="204" t="s">
        <v>98</v>
      </c>
      <c r="H83" s="146" t="s">
        <v>94</v>
      </c>
      <c r="I83" s="204">
        <v>7</v>
      </c>
      <c r="J83" s="147">
        <f t="shared" ref="J83:J114" si="12">ROUNDUP(S83*Q83/I83,2)</f>
        <v>5.0199999999999996</v>
      </c>
      <c r="K83" s="147">
        <f t="shared" ref="K83:K114" si="13">ROUND(J83*I83,2)</f>
        <v>35.14</v>
      </c>
      <c r="L83" s="220">
        <f t="shared" ref="L83:L114" si="14">1-M83/J83</f>
        <v>0.90039840637450197</v>
      </c>
      <c r="M83" s="147">
        <f t="shared" ref="M83:M114" si="15">ROUND(J83/10,2)</f>
        <v>0.5</v>
      </c>
      <c r="N83" s="147">
        <f t="shared" ref="N83:N114" si="16">ROUND(M83*I83,2)</f>
        <v>3.5</v>
      </c>
      <c r="O83" s="146" t="s">
        <v>99</v>
      </c>
      <c r="P83" s="204" t="s">
        <v>120</v>
      </c>
      <c r="Q83" s="147">
        <f t="shared" ref="Q83:Q114" si="17">ROUNDUP(R83*0.95,2)</f>
        <v>3</v>
      </c>
      <c r="R83" s="198">
        <v>3.15</v>
      </c>
      <c r="S83" s="323">
        <v>11.71</v>
      </c>
      <c r="T83"/>
    </row>
    <row r="84" spans="1:20" ht="78.75" x14ac:dyDescent="0.25">
      <c r="A84" s="144">
        <v>66</v>
      </c>
      <c r="B84" s="204" t="s">
        <v>210</v>
      </c>
      <c r="C84" s="204" t="s">
        <v>164</v>
      </c>
      <c r="D84" s="204" t="s">
        <v>156</v>
      </c>
      <c r="E84" s="204" t="s">
        <v>156</v>
      </c>
      <c r="F84" s="204">
        <v>6204339000</v>
      </c>
      <c r="G84" s="204" t="s">
        <v>104</v>
      </c>
      <c r="H84" s="146" t="s">
        <v>94</v>
      </c>
      <c r="I84" s="204">
        <v>14</v>
      </c>
      <c r="J84" s="147">
        <f t="shared" si="12"/>
        <v>6.47</v>
      </c>
      <c r="K84" s="147">
        <f t="shared" si="13"/>
        <v>90.58</v>
      </c>
      <c r="L84" s="220">
        <f t="shared" si="14"/>
        <v>0.89953632148377127</v>
      </c>
      <c r="M84" s="147">
        <f t="shared" si="15"/>
        <v>0.65</v>
      </c>
      <c r="N84" s="147">
        <f t="shared" si="16"/>
        <v>9.1</v>
      </c>
      <c r="O84" s="146" t="s">
        <v>99</v>
      </c>
      <c r="P84" s="204" t="s">
        <v>120</v>
      </c>
      <c r="Q84" s="147">
        <f t="shared" si="17"/>
        <v>2.66</v>
      </c>
      <c r="R84" s="198">
        <v>2.8000000000000003</v>
      </c>
      <c r="S84" s="323">
        <v>34.020000000000003</v>
      </c>
      <c r="T84"/>
    </row>
    <row r="85" spans="1:20" ht="78.75" x14ac:dyDescent="0.25">
      <c r="A85" s="144">
        <v>67</v>
      </c>
      <c r="B85" s="204" t="s">
        <v>211</v>
      </c>
      <c r="C85" s="204" t="s">
        <v>164</v>
      </c>
      <c r="D85" s="204" t="s">
        <v>147</v>
      </c>
      <c r="E85" s="204" t="s">
        <v>147</v>
      </c>
      <c r="F85" s="204">
        <v>6204339000</v>
      </c>
      <c r="G85" s="204" t="s">
        <v>104</v>
      </c>
      <c r="H85" s="146" t="s">
        <v>94</v>
      </c>
      <c r="I85" s="204">
        <v>23</v>
      </c>
      <c r="J85" s="147">
        <f t="shared" si="12"/>
        <v>18.420000000000002</v>
      </c>
      <c r="K85" s="147">
        <f t="shared" si="13"/>
        <v>423.66</v>
      </c>
      <c r="L85" s="220">
        <f t="shared" si="14"/>
        <v>0.90010857763300756</v>
      </c>
      <c r="M85" s="147">
        <f t="shared" si="15"/>
        <v>1.84</v>
      </c>
      <c r="N85" s="147">
        <f t="shared" si="16"/>
        <v>42.32</v>
      </c>
      <c r="O85" s="146" t="s">
        <v>99</v>
      </c>
      <c r="P85" s="204">
        <v>1</v>
      </c>
      <c r="Q85" s="147">
        <f t="shared" si="17"/>
        <v>12.45</v>
      </c>
      <c r="R85" s="198">
        <v>13.1</v>
      </c>
      <c r="S85" s="323">
        <v>34.020000000000003</v>
      </c>
      <c r="T85"/>
    </row>
    <row r="86" spans="1:20" ht="94.5" x14ac:dyDescent="0.25">
      <c r="A86" s="144">
        <v>68</v>
      </c>
      <c r="B86" s="204" t="s">
        <v>212</v>
      </c>
      <c r="C86" s="204" t="s">
        <v>164</v>
      </c>
      <c r="D86" s="204" t="s">
        <v>158</v>
      </c>
      <c r="E86" s="204" t="s">
        <v>158</v>
      </c>
      <c r="F86" s="204">
        <v>6204339000</v>
      </c>
      <c r="G86" s="204" t="s">
        <v>104</v>
      </c>
      <c r="H86" s="146" t="s">
        <v>94</v>
      </c>
      <c r="I86" s="204">
        <v>15</v>
      </c>
      <c r="J86" s="147">
        <f t="shared" si="12"/>
        <v>16.490000000000002</v>
      </c>
      <c r="K86" s="147">
        <f t="shared" si="13"/>
        <v>247.35</v>
      </c>
      <c r="L86" s="220">
        <f t="shared" si="14"/>
        <v>0.89993935718617346</v>
      </c>
      <c r="M86" s="147">
        <f t="shared" si="15"/>
        <v>1.65</v>
      </c>
      <c r="N86" s="147">
        <f t="shared" si="16"/>
        <v>24.75</v>
      </c>
      <c r="O86" s="146" t="s">
        <v>99</v>
      </c>
      <c r="P86" s="204">
        <v>1</v>
      </c>
      <c r="Q86" s="147">
        <f t="shared" si="17"/>
        <v>7.27</v>
      </c>
      <c r="R86" s="198">
        <v>7.65</v>
      </c>
      <c r="S86" s="323">
        <v>34.020000000000003</v>
      </c>
      <c r="T86"/>
    </row>
    <row r="87" spans="1:20" ht="78.75" x14ac:dyDescent="0.25">
      <c r="A87" s="144">
        <v>69</v>
      </c>
      <c r="B87" s="204" t="s">
        <v>213</v>
      </c>
      <c r="C87" s="204" t="s">
        <v>164</v>
      </c>
      <c r="D87" s="204" t="s">
        <v>152</v>
      </c>
      <c r="E87" s="204" t="s">
        <v>152</v>
      </c>
      <c r="F87" s="204">
        <v>6204339000</v>
      </c>
      <c r="G87" s="204" t="s">
        <v>104</v>
      </c>
      <c r="H87" s="146" t="s">
        <v>94</v>
      </c>
      <c r="I87" s="204">
        <v>2</v>
      </c>
      <c r="J87" s="147">
        <f t="shared" si="12"/>
        <v>12.93</v>
      </c>
      <c r="K87" s="147">
        <f t="shared" si="13"/>
        <v>25.86</v>
      </c>
      <c r="L87" s="220">
        <f t="shared" si="14"/>
        <v>0.90023201856148494</v>
      </c>
      <c r="M87" s="147">
        <f t="shared" si="15"/>
        <v>1.29</v>
      </c>
      <c r="N87" s="147">
        <f t="shared" si="16"/>
        <v>2.58</v>
      </c>
      <c r="O87" s="146" t="s">
        <v>99</v>
      </c>
      <c r="P87" s="204" t="s">
        <v>120</v>
      </c>
      <c r="Q87" s="147">
        <f t="shared" si="17"/>
        <v>0.76</v>
      </c>
      <c r="R87" s="198">
        <v>0.8</v>
      </c>
      <c r="S87" s="323">
        <v>34.020000000000003</v>
      </c>
      <c r="T87"/>
    </row>
    <row r="88" spans="1:20" ht="78.75" x14ac:dyDescent="0.25">
      <c r="A88" s="144">
        <v>70</v>
      </c>
      <c r="B88" s="204" t="s">
        <v>214</v>
      </c>
      <c r="C88" s="204" t="s">
        <v>164</v>
      </c>
      <c r="D88" s="204" t="s">
        <v>152</v>
      </c>
      <c r="E88" s="204" t="s">
        <v>152</v>
      </c>
      <c r="F88" s="204">
        <v>6204339000</v>
      </c>
      <c r="G88" s="204" t="s">
        <v>104</v>
      </c>
      <c r="H88" s="146" t="s">
        <v>94</v>
      </c>
      <c r="I88" s="204">
        <v>3</v>
      </c>
      <c r="J88" s="147">
        <f t="shared" si="12"/>
        <v>13.95</v>
      </c>
      <c r="K88" s="147">
        <f t="shared" si="13"/>
        <v>41.85</v>
      </c>
      <c r="L88" s="220">
        <f t="shared" si="14"/>
        <v>0.89964157706093184</v>
      </c>
      <c r="M88" s="147">
        <f t="shared" si="15"/>
        <v>1.4</v>
      </c>
      <c r="N88" s="147">
        <f t="shared" si="16"/>
        <v>4.2</v>
      </c>
      <c r="O88" s="146" t="s">
        <v>99</v>
      </c>
      <c r="P88" s="204" t="s">
        <v>120</v>
      </c>
      <c r="Q88" s="147">
        <f t="shared" si="17"/>
        <v>1.23</v>
      </c>
      <c r="R88" s="198">
        <v>1.29</v>
      </c>
      <c r="S88" s="323">
        <v>34.020000000000003</v>
      </c>
      <c r="T88"/>
    </row>
    <row r="89" spans="1:20" ht="78.75" x14ac:dyDescent="0.25">
      <c r="A89" s="144">
        <v>71</v>
      </c>
      <c r="B89" s="204" t="s">
        <v>215</v>
      </c>
      <c r="C89" s="204" t="s">
        <v>164</v>
      </c>
      <c r="D89" s="204" t="s">
        <v>147</v>
      </c>
      <c r="E89" s="204" t="s">
        <v>147</v>
      </c>
      <c r="F89" s="204">
        <v>6204391900</v>
      </c>
      <c r="G89" s="204" t="s">
        <v>104</v>
      </c>
      <c r="H89" s="146" t="s">
        <v>94</v>
      </c>
      <c r="I89" s="204">
        <v>9</v>
      </c>
      <c r="J89" s="147">
        <f t="shared" si="12"/>
        <v>12.93</v>
      </c>
      <c r="K89" s="147">
        <f t="shared" si="13"/>
        <v>116.37</v>
      </c>
      <c r="L89" s="220">
        <f t="shared" si="14"/>
        <v>0.90023201856148494</v>
      </c>
      <c r="M89" s="147">
        <f t="shared" si="15"/>
        <v>1.29</v>
      </c>
      <c r="N89" s="147">
        <f t="shared" si="16"/>
        <v>11.61</v>
      </c>
      <c r="O89" s="146" t="s">
        <v>99</v>
      </c>
      <c r="P89" s="204" t="s">
        <v>120</v>
      </c>
      <c r="Q89" s="147">
        <f t="shared" si="17"/>
        <v>3.42</v>
      </c>
      <c r="R89" s="198">
        <v>3.6</v>
      </c>
      <c r="S89" s="323">
        <v>34.020000000000003</v>
      </c>
      <c r="T89"/>
    </row>
    <row r="90" spans="1:20" ht="63" x14ac:dyDescent="0.25">
      <c r="A90" s="144">
        <v>72</v>
      </c>
      <c r="B90" s="204" t="s">
        <v>216</v>
      </c>
      <c r="C90" s="204" t="s">
        <v>164</v>
      </c>
      <c r="D90" s="204" t="s">
        <v>151</v>
      </c>
      <c r="E90" s="204" t="s">
        <v>151</v>
      </c>
      <c r="F90" s="204">
        <v>6204391900</v>
      </c>
      <c r="G90" s="204" t="s">
        <v>104</v>
      </c>
      <c r="H90" s="146" t="s">
        <v>94</v>
      </c>
      <c r="I90" s="204">
        <v>9</v>
      </c>
      <c r="J90" s="147">
        <f t="shared" si="12"/>
        <v>13.92</v>
      </c>
      <c r="K90" s="147">
        <f t="shared" si="13"/>
        <v>125.28</v>
      </c>
      <c r="L90" s="220">
        <f t="shared" si="14"/>
        <v>0.90014367816091956</v>
      </c>
      <c r="M90" s="147">
        <f t="shared" si="15"/>
        <v>1.39</v>
      </c>
      <c r="N90" s="147">
        <f t="shared" si="16"/>
        <v>12.51</v>
      </c>
      <c r="O90" s="146" t="s">
        <v>99</v>
      </c>
      <c r="P90" s="204">
        <v>1</v>
      </c>
      <c r="Q90" s="147">
        <f t="shared" si="17"/>
        <v>3.6799999999999997</v>
      </c>
      <c r="R90" s="198">
        <v>3.87</v>
      </c>
      <c r="S90" s="323">
        <v>34.020000000000003</v>
      </c>
      <c r="T90"/>
    </row>
    <row r="91" spans="1:20" ht="69" customHeight="1" x14ac:dyDescent="0.25">
      <c r="A91" s="144">
        <v>73</v>
      </c>
      <c r="B91" s="204" t="s">
        <v>217</v>
      </c>
      <c r="C91" s="204" t="s">
        <v>164</v>
      </c>
      <c r="D91" s="204" t="s">
        <v>146</v>
      </c>
      <c r="E91" s="204" t="s">
        <v>146</v>
      </c>
      <c r="F91" s="204">
        <v>6204420000</v>
      </c>
      <c r="G91" s="204" t="s">
        <v>104</v>
      </c>
      <c r="H91" s="146" t="s">
        <v>94</v>
      </c>
      <c r="I91" s="204">
        <v>13</v>
      </c>
      <c r="J91" s="147">
        <f t="shared" si="12"/>
        <v>9.129999999999999</v>
      </c>
      <c r="K91" s="147">
        <f t="shared" si="13"/>
        <v>118.69</v>
      </c>
      <c r="L91" s="220">
        <f t="shared" si="14"/>
        <v>0.90032858707557506</v>
      </c>
      <c r="M91" s="147">
        <f t="shared" si="15"/>
        <v>0.91</v>
      </c>
      <c r="N91" s="147">
        <f t="shared" si="16"/>
        <v>11.83</v>
      </c>
      <c r="O91" s="146" t="s">
        <v>99</v>
      </c>
      <c r="P91" s="204" t="s">
        <v>120</v>
      </c>
      <c r="Q91" s="147">
        <f t="shared" si="17"/>
        <v>4.9400000000000004</v>
      </c>
      <c r="R91" s="198">
        <v>5.2</v>
      </c>
      <c r="S91" s="323">
        <v>24.02</v>
      </c>
      <c r="T91"/>
    </row>
    <row r="92" spans="1:20" ht="47.25" x14ac:dyDescent="0.25">
      <c r="A92" s="144">
        <v>74</v>
      </c>
      <c r="B92" s="204" t="s">
        <v>218</v>
      </c>
      <c r="C92" s="204" t="s">
        <v>164</v>
      </c>
      <c r="D92" s="204" t="s">
        <v>151</v>
      </c>
      <c r="E92" s="204" t="s">
        <v>151</v>
      </c>
      <c r="F92" s="204">
        <v>6204420000</v>
      </c>
      <c r="G92" s="204" t="s">
        <v>104</v>
      </c>
      <c r="H92" s="146" t="s">
        <v>94</v>
      </c>
      <c r="I92" s="204">
        <v>6</v>
      </c>
      <c r="J92" s="147">
        <f t="shared" si="12"/>
        <v>9.129999999999999</v>
      </c>
      <c r="K92" s="147">
        <f t="shared" si="13"/>
        <v>54.78</v>
      </c>
      <c r="L92" s="220">
        <f t="shared" si="14"/>
        <v>0.90032858707557506</v>
      </c>
      <c r="M92" s="147">
        <f t="shared" si="15"/>
        <v>0.91</v>
      </c>
      <c r="N92" s="147">
        <f t="shared" si="16"/>
        <v>5.46</v>
      </c>
      <c r="O92" s="146" t="s">
        <v>99</v>
      </c>
      <c r="P92" s="204" t="s">
        <v>120</v>
      </c>
      <c r="Q92" s="147">
        <f t="shared" si="17"/>
        <v>2.2799999999999998</v>
      </c>
      <c r="R92" s="198">
        <v>2.4000000000000004</v>
      </c>
      <c r="S92" s="323">
        <v>24.02</v>
      </c>
      <c r="T92"/>
    </row>
    <row r="93" spans="1:20" ht="63" x14ac:dyDescent="0.25">
      <c r="A93" s="144">
        <v>75</v>
      </c>
      <c r="B93" s="204" t="s">
        <v>217</v>
      </c>
      <c r="C93" s="204" t="s">
        <v>164</v>
      </c>
      <c r="D93" s="204" t="s">
        <v>152</v>
      </c>
      <c r="E93" s="204" t="s">
        <v>152</v>
      </c>
      <c r="F93" s="204">
        <v>6204420000</v>
      </c>
      <c r="G93" s="204" t="s">
        <v>104</v>
      </c>
      <c r="H93" s="146" t="s">
        <v>94</v>
      </c>
      <c r="I93" s="204">
        <v>11</v>
      </c>
      <c r="J93" s="147">
        <f t="shared" si="12"/>
        <v>5.7299999999999995</v>
      </c>
      <c r="K93" s="147">
        <f t="shared" si="13"/>
        <v>63.03</v>
      </c>
      <c r="L93" s="220">
        <f t="shared" si="14"/>
        <v>0.90052356020942415</v>
      </c>
      <c r="M93" s="147">
        <f t="shared" si="15"/>
        <v>0.56999999999999995</v>
      </c>
      <c r="N93" s="147">
        <f t="shared" si="16"/>
        <v>6.27</v>
      </c>
      <c r="O93" s="146" t="s">
        <v>99</v>
      </c>
      <c r="P93" s="204" t="s">
        <v>120</v>
      </c>
      <c r="Q93" s="147">
        <f t="shared" si="17"/>
        <v>2.6199999999999997</v>
      </c>
      <c r="R93" s="198">
        <v>2.75</v>
      </c>
      <c r="S93" s="323">
        <v>24.02</v>
      </c>
      <c r="T93"/>
    </row>
    <row r="94" spans="1:20" ht="47.25" x14ac:dyDescent="0.25">
      <c r="A94" s="144">
        <v>76</v>
      </c>
      <c r="B94" s="204" t="s">
        <v>139</v>
      </c>
      <c r="C94" s="204" t="s">
        <v>164</v>
      </c>
      <c r="D94" s="204" t="s">
        <v>156</v>
      </c>
      <c r="E94" s="204" t="s">
        <v>156</v>
      </c>
      <c r="F94" s="204">
        <v>6204530000</v>
      </c>
      <c r="G94" s="204" t="s">
        <v>104</v>
      </c>
      <c r="H94" s="146" t="s">
        <v>94</v>
      </c>
      <c r="I94" s="204">
        <v>6</v>
      </c>
      <c r="J94" s="147">
        <f t="shared" si="12"/>
        <v>4.88</v>
      </c>
      <c r="K94" s="147">
        <f t="shared" si="13"/>
        <v>29.28</v>
      </c>
      <c r="L94" s="220">
        <f t="shared" si="14"/>
        <v>0.89959016393442626</v>
      </c>
      <c r="M94" s="147">
        <f t="shared" si="15"/>
        <v>0.49</v>
      </c>
      <c r="N94" s="147">
        <f t="shared" si="16"/>
        <v>2.94</v>
      </c>
      <c r="O94" s="146" t="s">
        <v>99</v>
      </c>
      <c r="P94" s="204" t="s">
        <v>120</v>
      </c>
      <c r="Q94" s="147">
        <f t="shared" si="17"/>
        <v>0.86</v>
      </c>
      <c r="R94" s="198">
        <v>0.89999999999999991</v>
      </c>
      <c r="S94" s="323">
        <v>34.020000000000003</v>
      </c>
      <c r="T94"/>
    </row>
    <row r="95" spans="1:20" ht="47.25" x14ac:dyDescent="0.25">
      <c r="A95" s="144">
        <v>77</v>
      </c>
      <c r="B95" s="204" t="s">
        <v>229</v>
      </c>
      <c r="C95" s="204" t="s">
        <v>164</v>
      </c>
      <c r="D95" s="204" t="s">
        <v>129</v>
      </c>
      <c r="E95" s="204" t="s">
        <v>129</v>
      </c>
      <c r="F95" s="204">
        <v>6204530000</v>
      </c>
      <c r="G95" s="204" t="s">
        <v>104</v>
      </c>
      <c r="H95" s="146" t="s">
        <v>94</v>
      </c>
      <c r="I95" s="204">
        <v>7</v>
      </c>
      <c r="J95" s="147">
        <f t="shared" si="12"/>
        <v>12.93</v>
      </c>
      <c r="K95" s="147">
        <f t="shared" si="13"/>
        <v>90.51</v>
      </c>
      <c r="L95" s="220">
        <f t="shared" si="14"/>
        <v>0.90023201856148494</v>
      </c>
      <c r="M95" s="147">
        <f t="shared" si="15"/>
        <v>1.29</v>
      </c>
      <c r="N95" s="147">
        <f t="shared" si="16"/>
        <v>9.0299999999999994</v>
      </c>
      <c r="O95" s="146" t="s">
        <v>99</v>
      </c>
      <c r="P95" s="204" t="s">
        <v>120</v>
      </c>
      <c r="Q95" s="147">
        <f t="shared" si="17"/>
        <v>2.66</v>
      </c>
      <c r="R95" s="198">
        <v>2.8000000000000003</v>
      </c>
      <c r="S95" s="323">
        <v>34.020000000000003</v>
      </c>
      <c r="T95"/>
    </row>
    <row r="96" spans="1:20" ht="47.25" x14ac:dyDescent="0.25">
      <c r="A96" s="144">
        <v>78</v>
      </c>
      <c r="B96" s="204" t="s">
        <v>230</v>
      </c>
      <c r="C96" s="204" t="s">
        <v>164</v>
      </c>
      <c r="D96" s="204" t="s">
        <v>147</v>
      </c>
      <c r="E96" s="204" t="s">
        <v>147</v>
      </c>
      <c r="F96" s="204">
        <v>6204623900</v>
      </c>
      <c r="G96" s="204" t="s">
        <v>98</v>
      </c>
      <c r="H96" s="146" t="s">
        <v>94</v>
      </c>
      <c r="I96" s="204">
        <v>30</v>
      </c>
      <c r="J96" s="147">
        <f t="shared" si="12"/>
        <v>3.5399999999999996</v>
      </c>
      <c r="K96" s="147">
        <f t="shared" si="13"/>
        <v>106.2</v>
      </c>
      <c r="L96" s="220">
        <f t="shared" si="14"/>
        <v>0.90112994350282483</v>
      </c>
      <c r="M96" s="147">
        <f t="shared" si="15"/>
        <v>0.35</v>
      </c>
      <c r="N96" s="147">
        <f t="shared" si="16"/>
        <v>10.5</v>
      </c>
      <c r="O96" s="146" t="s">
        <v>99</v>
      </c>
      <c r="P96" s="204" t="s">
        <v>120</v>
      </c>
      <c r="Q96" s="147">
        <f t="shared" si="17"/>
        <v>9.98</v>
      </c>
      <c r="R96" s="198">
        <v>10.5</v>
      </c>
      <c r="S96" s="323">
        <v>10.62</v>
      </c>
      <c r="T96"/>
    </row>
    <row r="97" spans="1:20" ht="47.25" x14ac:dyDescent="0.25">
      <c r="A97" s="144">
        <v>79</v>
      </c>
      <c r="B97" s="204" t="s">
        <v>231</v>
      </c>
      <c r="C97" s="204" t="s">
        <v>164</v>
      </c>
      <c r="D97" s="204" t="s">
        <v>147</v>
      </c>
      <c r="E97" s="204" t="s">
        <v>147</v>
      </c>
      <c r="F97" s="204">
        <v>6204623900</v>
      </c>
      <c r="G97" s="204" t="s">
        <v>98</v>
      </c>
      <c r="H97" s="146" t="s">
        <v>94</v>
      </c>
      <c r="I97" s="204">
        <v>7</v>
      </c>
      <c r="J97" s="147">
        <f t="shared" si="12"/>
        <v>3.5399999999999996</v>
      </c>
      <c r="K97" s="147">
        <f t="shared" si="13"/>
        <v>24.78</v>
      </c>
      <c r="L97" s="220">
        <f t="shared" si="14"/>
        <v>0.90112994350282483</v>
      </c>
      <c r="M97" s="147">
        <f t="shared" si="15"/>
        <v>0.35</v>
      </c>
      <c r="N97" s="147">
        <f t="shared" si="16"/>
        <v>2.4500000000000002</v>
      </c>
      <c r="O97" s="146" t="s">
        <v>99</v>
      </c>
      <c r="P97" s="204" t="s">
        <v>120</v>
      </c>
      <c r="Q97" s="147">
        <f t="shared" si="17"/>
        <v>2.3299999999999996</v>
      </c>
      <c r="R97" s="198">
        <v>2.4499999999999997</v>
      </c>
      <c r="S97" s="323">
        <v>10.62</v>
      </c>
      <c r="T97"/>
    </row>
    <row r="98" spans="1:20" ht="78.75" x14ac:dyDescent="0.25">
      <c r="A98" s="144">
        <v>80</v>
      </c>
      <c r="B98" s="204" t="s">
        <v>232</v>
      </c>
      <c r="C98" s="204" t="s">
        <v>164</v>
      </c>
      <c r="D98" s="204" t="s">
        <v>147</v>
      </c>
      <c r="E98" s="204" t="s">
        <v>147</v>
      </c>
      <c r="F98" s="204">
        <v>6204623900</v>
      </c>
      <c r="G98" s="204" t="s">
        <v>98</v>
      </c>
      <c r="H98" s="146" t="s">
        <v>94</v>
      </c>
      <c r="I98" s="204">
        <v>12</v>
      </c>
      <c r="J98" s="147">
        <f t="shared" si="12"/>
        <v>3.5399999999999996</v>
      </c>
      <c r="K98" s="147">
        <f t="shared" si="13"/>
        <v>42.48</v>
      </c>
      <c r="L98" s="220">
        <f t="shared" si="14"/>
        <v>0.90112994350282483</v>
      </c>
      <c r="M98" s="147">
        <f t="shared" si="15"/>
        <v>0.35</v>
      </c>
      <c r="N98" s="147">
        <f t="shared" si="16"/>
        <v>4.2</v>
      </c>
      <c r="O98" s="146" t="s">
        <v>99</v>
      </c>
      <c r="P98" s="204" t="s">
        <v>120</v>
      </c>
      <c r="Q98" s="147">
        <f t="shared" si="17"/>
        <v>3.99</v>
      </c>
      <c r="R98" s="198">
        <v>4.1999999999999993</v>
      </c>
      <c r="S98" s="323">
        <v>10.62</v>
      </c>
      <c r="T98"/>
    </row>
    <row r="99" spans="1:20" ht="47.25" x14ac:dyDescent="0.25">
      <c r="A99" s="144">
        <v>81</v>
      </c>
      <c r="B99" s="204" t="s">
        <v>230</v>
      </c>
      <c r="C99" s="204" t="s">
        <v>164</v>
      </c>
      <c r="D99" s="204" t="s">
        <v>147</v>
      </c>
      <c r="E99" s="204" t="s">
        <v>147</v>
      </c>
      <c r="F99" s="204">
        <v>6204623900</v>
      </c>
      <c r="G99" s="204" t="s">
        <v>98</v>
      </c>
      <c r="H99" s="146" t="s">
        <v>94</v>
      </c>
      <c r="I99" s="204">
        <v>8</v>
      </c>
      <c r="J99" s="147">
        <f t="shared" si="12"/>
        <v>4.04</v>
      </c>
      <c r="K99" s="147">
        <f t="shared" si="13"/>
        <v>32.32</v>
      </c>
      <c r="L99" s="220">
        <f t="shared" si="14"/>
        <v>0.90099009900990101</v>
      </c>
      <c r="M99" s="147">
        <f t="shared" si="15"/>
        <v>0.4</v>
      </c>
      <c r="N99" s="147">
        <f t="shared" si="16"/>
        <v>3.2</v>
      </c>
      <c r="O99" s="146" t="s">
        <v>99</v>
      </c>
      <c r="P99" s="204" t="s">
        <v>120</v>
      </c>
      <c r="Q99" s="147">
        <f t="shared" si="17"/>
        <v>3.04</v>
      </c>
      <c r="R99" s="198">
        <v>3.2</v>
      </c>
      <c r="S99" s="323">
        <v>10.62</v>
      </c>
      <c r="T99"/>
    </row>
    <row r="100" spans="1:20" ht="63" x14ac:dyDescent="0.25">
      <c r="A100" s="144">
        <v>82</v>
      </c>
      <c r="B100" s="204" t="s">
        <v>233</v>
      </c>
      <c r="C100" s="204" t="s">
        <v>164</v>
      </c>
      <c r="D100" s="204" t="s">
        <v>140</v>
      </c>
      <c r="E100" s="204" t="s">
        <v>140</v>
      </c>
      <c r="F100" s="204">
        <v>6204623900</v>
      </c>
      <c r="G100" s="204" t="s">
        <v>104</v>
      </c>
      <c r="H100" s="146" t="s">
        <v>94</v>
      </c>
      <c r="I100" s="204">
        <v>5</v>
      </c>
      <c r="J100" s="147">
        <f t="shared" si="12"/>
        <v>8.0499999999999989</v>
      </c>
      <c r="K100" s="147">
        <f t="shared" si="13"/>
        <v>40.25</v>
      </c>
      <c r="L100" s="220">
        <f t="shared" si="14"/>
        <v>0.89937888198757765</v>
      </c>
      <c r="M100" s="147">
        <f t="shared" si="15"/>
        <v>0.81</v>
      </c>
      <c r="N100" s="147">
        <f t="shared" si="16"/>
        <v>4.05</v>
      </c>
      <c r="O100" s="146" t="s">
        <v>99</v>
      </c>
      <c r="P100" s="204" t="s">
        <v>120</v>
      </c>
      <c r="Q100" s="147">
        <f t="shared" si="17"/>
        <v>1.9</v>
      </c>
      <c r="R100" s="198">
        <v>2</v>
      </c>
      <c r="S100" s="323">
        <v>21.18</v>
      </c>
      <c r="T100"/>
    </row>
    <row r="101" spans="1:20" ht="47.25" x14ac:dyDescent="0.25">
      <c r="A101" s="144">
        <v>83</v>
      </c>
      <c r="B101" s="204" t="s">
        <v>231</v>
      </c>
      <c r="C101" s="204" t="s">
        <v>164</v>
      </c>
      <c r="D101" s="204" t="s">
        <v>143</v>
      </c>
      <c r="E101" s="204" t="s">
        <v>143</v>
      </c>
      <c r="F101" s="204">
        <v>6204623900</v>
      </c>
      <c r="G101" s="204" t="s">
        <v>104</v>
      </c>
      <c r="H101" s="146" t="s">
        <v>94</v>
      </c>
      <c r="I101" s="204">
        <v>14</v>
      </c>
      <c r="J101" s="147">
        <f t="shared" si="12"/>
        <v>8.27</v>
      </c>
      <c r="K101" s="147">
        <f t="shared" si="13"/>
        <v>115.78</v>
      </c>
      <c r="L101" s="220">
        <f t="shared" si="14"/>
        <v>0.89963724304715842</v>
      </c>
      <c r="M101" s="147">
        <f t="shared" si="15"/>
        <v>0.83</v>
      </c>
      <c r="N101" s="147">
        <f t="shared" si="16"/>
        <v>11.62</v>
      </c>
      <c r="O101" s="146" t="s">
        <v>99</v>
      </c>
      <c r="P101" s="204" t="s">
        <v>120</v>
      </c>
      <c r="Q101" s="147">
        <f t="shared" si="17"/>
        <v>5.46</v>
      </c>
      <c r="R101" s="198">
        <v>5.7399999999999993</v>
      </c>
      <c r="S101" s="323">
        <v>21.18</v>
      </c>
      <c r="T101"/>
    </row>
    <row r="102" spans="1:20" ht="63" x14ac:dyDescent="0.25">
      <c r="A102" s="144">
        <v>84</v>
      </c>
      <c r="B102" s="204" t="s">
        <v>234</v>
      </c>
      <c r="C102" s="204" t="s">
        <v>164</v>
      </c>
      <c r="D102" s="204" t="s">
        <v>143</v>
      </c>
      <c r="E102" s="204" t="s">
        <v>143</v>
      </c>
      <c r="F102" s="204">
        <v>6204623900</v>
      </c>
      <c r="G102" s="204" t="s">
        <v>104</v>
      </c>
      <c r="H102" s="146" t="s">
        <v>94</v>
      </c>
      <c r="I102" s="204">
        <v>4</v>
      </c>
      <c r="J102" s="147">
        <f t="shared" si="12"/>
        <v>9.06</v>
      </c>
      <c r="K102" s="147">
        <f t="shared" si="13"/>
        <v>36.24</v>
      </c>
      <c r="L102" s="220">
        <f t="shared" si="14"/>
        <v>0.89955849889624728</v>
      </c>
      <c r="M102" s="147">
        <f t="shared" si="15"/>
        <v>0.91</v>
      </c>
      <c r="N102" s="147">
        <f t="shared" si="16"/>
        <v>3.64</v>
      </c>
      <c r="O102" s="146" t="s">
        <v>99</v>
      </c>
      <c r="P102" s="204" t="s">
        <v>120</v>
      </c>
      <c r="Q102" s="147">
        <f t="shared" si="17"/>
        <v>1.71</v>
      </c>
      <c r="R102" s="198">
        <v>1.8</v>
      </c>
      <c r="S102" s="323">
        <v>21.18</v>
      </c>
      <c r="T102"/>
    </row>
    <row r="103" spans="1:20" ht="47.25" x14ac:dyDescent="0.25">
      <c r="A103" s="144">
        <v>85</v>
      </c>
      <c r="B103" s="204" t="s">
        <v>231</v>
      </c>
      <c r="C103" s="204" t="s">
        <v>164</v>
      </c>
      <c r="D103" s="204" t="s">
        <v>143</v>
      </c>
      <c r="E103" s="204" t="s">
        <v>143</v>
      </c>
      <c r="F103" s="204">
        <v>6204623900</v>
      </c>
      <c r="G103" s="204" t="s">
        <v>104</v>
      </c>
      <c r="H103" s="146" t="s">
        <v>94</v>
      </c>
      <c r="I103" s="204">
        <v>27</v>
      </c>
      <c r="J103" s="147">
        <f t="shared" si="12"/>
        <v>7.05</v>
      </c>
      <c r="K103" s="147">
        <f t="shared" si="13"/>
        <v>190.35</v>
      </c>
      <c r="L103" s="220">
        <f t="shared" si="14"/>
        <v>0.89929078014184394</v>
      </c>
      <c r="M103" s="147">
        <f t="shared" si="15"/>
        <v>0.71</v>
      </c>
      <c r="N103" s="147">
        <f t="shared" si="16"/>
        <v>19.170000000000002</v>
      </c>
      <c r="O103" s="146" t="s">
        <v>99</v>
      </c>
      <c r="P103" s="204" t="s">
        <v>120</v>
      </c>
      <c r="Q103" s="147">
        <f t="shared" si="17"/>
        <v>8.98</v>
      </c>
      <c r="R103" s="198">
        <v>9.4499999999999993</v>
      </c>
      <c r="S103" s="323">
        <v>21.18</v>
      </c>
      <c r="T103"/>
    </row>
    <row r="104" spans="1:20" ht="47.25" x14ac:dyDescent="0.25">
      <c r="A104" s="144">
        <v>86</v>
      </c>
      <c r="B104" s="204" t="s">
        <v>235</v>
      </c>
      <c r="C104" s="204" t="s">
        <v>164</v>
      </c>
      <c r="D104" s="204" t="s">
        <v>129</v>
      </c>
      <c r="E104" s="204" t="s">
        <v>129</v>
      </c>
      <c r="F104" s="204">
        <v>6204623900</v>
      </c>
      <c r="G104" s="204" t="s">
        <v>104</v>
      </c>
      <c r="H104" s="146" t="s">
        <v>94</v>
      </c>
      <c r="I104" s="204">
        <v>10</v>
      </c>
      <c r="J104" s="147">
        <f t="shared" si="12"/>
        <v>8.0499999999999989</v>
      </c>
      <c r="K104" s="147">
        <f t="shared" si="13"/>
        <v>80.5</v>
      </c>
      <c r="L104" s="220">
        <f t="shared" si="14"/>
        <v>0.89937888198757765</v>
      </c>
      <c r="M104" s="147">
        <f t="shared" si="15"/>
        <v>0.81</v>
      </c>
      <c r="N104" s="147">
        <f t="shared" si="16"/>
        <v>8.1</v>
      </c>
      <c r="O104" s="146" t="s">
        <v>99</v>
      </c>
      <c r="P104" s="204" t="s">
        <v>120</v>
      </c>
      <c r="Q104" s="147">
        <f t="shared" si="17"/>
        <v>3.8</v>
      </c>
      <c r="R104" s="198">
        <v>4</v>
      </c>
      <c r="S104" s="323">
        <v>21.18</v>
      </c>
      <c r="T104"/>
    </row>
    <row r="105" spans="1:20" ht="47.25" x14ac:dyDescent="0.25">
      <c r="A105" s="144">
        <v>87</v>
      </c>
      <c r="B105" s="204" t="s">
        <v>235</v>
      </c>
      <c r="C105" s="204" t="s">
        <v>164</v>
      </c>
      <c r="D105" s="204" t="s">
        <v>146</v>
      </c>
      <c r="E105" s="204" t="s">
        <v>146</v>
      </c>
      <c r="F105" s="204">
        <v>6204623900</v>
      </c>
      <c r="G105" s="204" t="s">
        <v>104</v>
      </c>
      <c r="H105" s="146" t="s">
        <v>94</v>
      </c>
      <c r="I105" s="204">
        <v>21</v>
      </c>
      <c r="J105" s="147">
        <f t="shared" si="12"/>
        <v>6.05</v>
      </c>
      <c r="K105" s="147">
        <f t="shared" si="13"/>
        <v>127.05</v>
      </c>
      <c r="L105" s="220">
        <f t="shared" si="14"/>
        <v>0.89917355371900831</v>
      </c>
      <c r="M105" s="147">
        <f t="shared" si="15"/>
        <v>0.61</v>
      </c>
      <c r="N105" s="147">
        <f t="shared" si="16"/>
        <v>12.81</v>
      </c>
      <c r="O105" s="146" t="s">
        <v>99</v>
      </c>
      <c r="P105" s="204" t="s">
        <v>120</v>
      </c>
      <c r="Q105" s="147">
        <f t="shared" si="17"/>
        <v>5.99</v>
      </c>
      <c r="R105" s="198">
        <v>6.3</v>
      </c>
      <c r="S105" s="323">
        <v>21.18</v>
      </c>
      <c r="T105"/>
    </row>
    <row r="106" spans="1:20" ht="47.25" x14ac:dyDescent="0.25">
      <c r="A106" s="144">
        <v>88</v>
      </c>
      <c r="B106" s="204" t="s">
        <v>235</v>
      </c>
      <c r="C106" s="204" t="s">
        <v>164</v>
      </c>
      <c r="D106" s="204" t="s">
        <v>147</v>
      </c>
      <c r="E106" s="204" t="s">
        <v>147</v>
      </c>
      <c r="F106" s="204">
        <v>6204623900</v>
      </c>
      <c r="G106" s="204" t="s">
        <v>104</v>
      </c>
      <c r="H106" s="146" t="s">
        <v>94</v>
      </c>
      <c r="I106" s="204">
        <v>28</v>
      </c>
      <c r="J106" s="147">
        <f t="shared" si="12"/>
        <v>7.05</v>
      </c>
      <c r="K106" s="147">
        <f t="shared" si="13"/>
        <v>197.4</v>
      </c>
      <c r="L106" s="220">
        <f t="shared" si="14"/>
        <v>0.89929078014184394</v>
      </c>
      <c r="M106" s="147">
        <f t="shared" si="15"/>
        <v>0.71</v>
      </c>
      <c r="N106" s="147">
        <f t="shared" si="16"/>
        <v>19.88</v>
      </c>
      <c r="O106" s="146" t="s">
        <v>99</v>
      </c>
      <c r="P106" s="204">
        <v>1</v>
      </c>
      <c r="Q106" s="147">
        <f t="shared" si="17"/>
        <v>9.31</v>
      </c>
      <c r="R106" s="198">
        <v>9.7999999999999989</v>
      </c>
      <c r="S106" s="323">
        <v>21.18</v>
      </c>
      <c r="T106"/>
    </row>
    <row r="107" spans="1:20" ht="47.25" x14ac:dyDescent="0.25">
      <c r="A107" s="144">
        <v>89</v>
      </c>
      <c r="B107" s="204" t="s">
        <v>235</v>
      </c>
      <c r="C107" s="204" t="s">
        <v>164</v>
      </c>
      <c r="D107" s="204" t="s">
        <v>149</v>
      </c>
      <c r="E107" s="204" t="s">
        <v>149</v>
      </c>
      <c r="F107" s="204">
        <v>6204623900</v>
      </c>
      <c r="G107" s="204" t="s">
        <v>104</v>
      </c>
      <c r="H107" s="146" t="s">
        <v>94</v>
      </c>
      <c r="I107" s="204">
        <v>45</v>
      </c>
      <c r="J107" s="147">
        <f t="shared" si="12"/>
        <v>5.05</v>
      </c>
      <c r="K107" s="147">
        <f t="shared" si="13"/>
        <v>227.25</v>
      </c>
      <c r="L107" s="220">
        <f t="shared" si="14"/>
        <v>0.89900990099009903</v>
      </c>
      <c r="M107" s="147">
        <f t="shared" si="15"/>
        <v>0.51</v>
      </c>
      <c r="N107" s="147">
        <f t="shared" si="16"/>
        <v>22.95</v>
      </c>
      <c r="O107" s="146" t="s">
        <v>99</v>
      </c>
      <c r="P107" s="204">
        <v>1</v>
      </c>
      <c r="Q107" s="147">
        <f t="shared" si="17"/>
        <v>10.72</v>
      </c>
      <c r="R107" s="198">
        <v>11.28</v>
      </c>
      <c r="S107" s="323">
        <v>21.18</v>
      </c>
      <c r="T107"/>
    </row>
    <row r="108" spans="1:20" ht="63" x14ac:dyDescent="0.25">
      <c r="A108" s="144">
        <v>90</v>
      </c>
      <c r="B108" s="204" t="s">
        <v>236</v>
      </c>
      <c r="C108" s="204" t="s">
        <v>164</v>
      </c>
      <c r="D108" s="204" t="s">
        <v>149</v>
      </c>
      <c r="E108" s="204" t="s">
        <v>149</v>
      </c>
      <c r="F108" s="204">
        <v>6204623900</v>
      </c>
      <c r="G108" s="204" t="s">
        <v>104</v>
      </c>
      <c r="H108" s="146" t="s">
        <v>94</v>
      </c>
      <c r="I108" s="204">
        <v>11</v>
      </c>
      <c r="J108" s="147">
        <f t="shared" si="12"/>
        <v>5.24</v>
      </c>
      <c r="K108" s="147">
        <f t="shared" si="13"/>
        <v>57.64</v>
      </c>
      <c r="L108" s="220">
        <f t="shared" si="14"/>
        <v>0.9007633587786259</v>
      </c>
      <c r="M108" s="147">
        <f t="shared" si="15"/>
        <v>0.52</v>
      </c>
      <c r="N108" s="147">
        <f t="shared" si="16"/>
        <v>5.72</v>
      </c>
      <c r="O108" s="146" t="s">
        <v>99</v>
      </c>
      <c r="P108" s="204" t="s">
        <v>120</v>
      </c>
      <c r="Q108" s="147">
        <f t="shared" si="17"/>
        <v>2.7199999999999998</v>
      </c>
      <c r="R108" s="198">
        <v>2.8600000000000003</v>
      </c>
      <c r="S108" s="323">
        <v>21.18</v>
      </c>
      <c r="T108"/>
    </row>
    <row r="109" spans="1:20" ht="47.25" x14ac:dyDescent="0.25">
      <c r="A109" s="144">
        <v>91</v>
      </c>
      <c r="B109" s="204" t="s">
        <v>235</v>
      </c>
      <c r="C109" s="204" t="s">
        <v>164</v>
      </c>
      <c r="D109" s="204" t="s">
        <v>150</v>
      </c>
      <c r="E109" s="204" t="s">
        <v>150</v>
      </c>
      <c r="F109" s="204">
        <v>6204623900</v>
      </c>
      <c r="G109" s="204" t="s">
        <v>104</v>
      </c>
      <c r="H109" s="146" t="s">
        <v>94</v>
      </c>
      <c r="I109" s="204">
        <v>5</v>
      </c>
      <c r="J109" s="147">
        <f t="shared" si="12"/>
        <v>9.07</v>
      </c>
      <c r="K109" s="147">
        <f t="shared" si="13"/>
        <v>45.35</v>
      </c>
      <c r="L109" s="220">
        <f t="shared" si="14"/>
        <v>0.89966923925027564</v>
      </c>
      <c r="M109" s="147">
        <f t="shared" si="15"/>
        <v>0.91</v>
      </c>
      <c r="N109" s="147">
        <f t="shared" si="16"/>
        <v>4.55</v>
      </c>
      <c r="O109" s="146" t="s">
        <v>99</v>
      </c>
      <c r="P109" s="204" t="s">
        <v>120</v>
      </c>
      <c r="Q109" s="147">
        <f t="shared" si="17"/>
        <v>2.1399999999999997</v>
      </c>
      <c r="R109" s="198">
        <v>2.25</v>
      </c>
      <c r="S109" s="323">
        <v>21.18</v>
      </c>
      <c r="T109"/>
    </row>
    <row r="110" spans="1:20" ht="72.75" customHeight="1" x14ac:dyDescent="0.25">
      <c r="A110" s="144">
        <v>92</v>
      </c>
      <c r="B110" s="204" t="s">
        <v>237</v>
      </c>
      <c r="C110" s="204" t="s">
        <v>164</v>
      </c>
      <c r="D110" s="204" t="s">
        <v>161</v>
      </c>
      <c r="E110" s="204" t="s">
        <v>161</v>
      </c>
      <c r="F110" s="204">
        <v>6204623900</v>
      </c>
      <c r="G110" s="204" t="s">
        <v>104</v>
      </c>
      <c r="H110" s="146" t="s">
        <v>94</v>
      </c>
      <c r="I110" s="204">
        <v>8</v>
      </c>
      <c r="J110" s="147">
        <f t="shared" si="12"/>
        <v>8.66</v>
      </c>
      <c r="K110" s="147">
        <f t="shared" si="13"/>
        <v>69.28</v>
      </c>
      <c r="L110" s="220">
        <f t="shared" si="14"/>
        <v>0.89953810623556585</v>
      </c>
      <c r="M110" s="147">
        <f t="shared" si="15"/>
        <v>0.87</v>
      </c>
      <c r="N110" s="147">
        <f t="shared" si="16"/>
        <v>6.96</v>
      </c>
      <c r="O110" s="146" t="s">
        <v>99</v>
      </c>
      <c r="P110" s="204" t="s">
        <v>120</v>
      </c>
      <c r="Q110" s="147">
        <f t="shared" si="17"/>
        <v>3.2699999999999996</v>
      </c>
      <c r="R110" s="198">
        <v>3.44</v>
      </c>
      <c r="S110" s="323">
        <v>21.18</v>
      </c>
      <c r="T110"/>
    </row>
    <row r="111" spans="1:20" ht="63" x14ac:dyDescent="0.25">
      <c r="A111" s="144">
        <v>93</v>
      </c>
      <c r="B111" s="204" t="s">
        <v>238</v>
      </c>
      <c r="C111" s="204" t="s">
        <v>164</v>
      </c>
      <c r="D111" s="204" t="s">
        <v>140</v>
      </c>
      <c r="E111" s="204" t="s">
        <v>140</v>
      </c>
      <c r="F111" s="204">
        <v>6204631800</v>
      </c>
      <c r="G111" s="204" t="s">
        <v>104</v>
      </c>
      <c r="H111" s="146" t="s">
        <v>94</v>
      </c>
      <c r="I111" s="204">
        <v>14</v>
      </c>
      <c r="J111" s="147">
        <f t="shared" si="12"/>
        <v>12.09</v>
      </c>
      <c r="K111" s="147">
        <f t="shared" si="13"/>
        <v>169.26</v>
      </c>
      <c r="L111" s="220">
        <f t="shared" si="14"/>
        <v>0.89991728701406126</v>
      </c>
      <c r="M111" s="147">
        <f t="shared" si="15"/>
        <v>1.21</v>
      </c>
      <c r="N111" s="147">
        <f t="shared" si="16"/>
        <v>16.940000000000001</v>
      </c>
      <c r="O111" s="146" t="s">
        <v>99</v>
      </c>
      <c r="P111" s="204" t="s">
        <v>120</v>
      </c>
      <c r="Q111" s="147">
        <f t="shared" si="17"/>
        <v>6.18</v>
      </c>
      <c r="R111" s="198">
        <v>6.5</v>
      </c>
      <c r="S111" s="323">
        <v>27.38</v>
      </c>
      <c r="T111"/>
    </row>
    <row r="112" spans="1:20" ht="94.5" x14ac:dyDescent="0.25">
      <c r="A112" s="144">
        <v>94</v>
      </c>
      <c r="B112" s="204" t="s">
        <v>239</v>
      </c>
      <c r="C112" s="204" t="s">
        <v>164</v>
      </c>
      <c r="D112" s="204" t="s">
        <v>130</v>
      </c>
      <c r="E112" s="204" t="s">
        <v>130</v>
      </c>
      <c r="F112" s="204">
        <v>6204631800</v>
      </c>
      <c r="G112" s="204" t="s">
        <v>104</v>
      </c>
      <c r="H112" s="146" t="s">
        <v>94</v>
      </c>
      <c r="I112" s="204">
        <v>3</v>
      </c>
      <c r="J112" s="147">
        <f t="shared" si="12"/>
        <v>11.78</v>
      </c>
      <c r="K112" s="147">
        <f t="shared" si="13"/>
        <v>35.340000000000003</v>
      </c>
      <c r="L112" s="220">
        <f t="shared" si="14"/>
        <v>0.89983022071307306</v>
      </c>
      <c r="M112" s="147">
        <f t="shared" si="15"/>
        <v>1.18</v>
      </c>
      <c r="N112" s="147">
        <f t="shared" si="16"/>
        <v>3.54</v>
      </c>
      <c r="O112" s="146" t="s">
        <v>99</v>
      </c>
      <c r="P112" s="204" t="s">
        <v>120</v>
      </c>
      <c r="Q112" s="147">
        <f t="shared" si="17"/>
        <v>1.29</v>
      </c>
      <c r="R112" s="198">
        <v>1.35</v>
      </c>
      <c r="S112" s="323">
        <v>27.38</v>
      </c>
      <c r="T112"/>
    </row>
    <row r="113" spans="1:20" ht="63" x14ac:dyDescent="0.25">
      <c r="A113" s="144">
        <v>95</v>
      </c>
      <c r="B113" s="204" t="s">
        <v>240</v>
      </c>
      <c r="C113" s="204" t="s">
        <v>164</v>
      </c>
      <c r="D113" s="204" t="s">
        <v>130</v>
      </c>
      <c r="E113" s="204" t="s">
        <v>130</v>
      </c>
      <c r="F113" s="204">
        <v>6204631800</v>
      </c>
      <c r="G113" s="204" t="s">
        <v>104</v>
      </c>
      <c r="H113" s="146" t="s">
        <v>94</v>
      </c>
      <c r="I113" s="204">
        <v>6</v>
      </c>
      <c r="J113" s="147">
        <f t="shared" si="12"/>
        <v>11.73</v>
      </c>
      <c r="K113" s="147">
        <f t="shared" si="13"/>
        <v>70.38</v>
      </c>
      <c r="L113" s="220">
        <f t="shared" si="14"/>
        <v>0.90025575447570327</v>
      </c>
      <c r="M113" s="147">
        <f t="shared" si="15"/>
        <v>1.17</v>
      </c>
      <c r="N113" s="147">
        <f t="shared" si="16"/>
        <v>7.02</v>
      </c>
      <c r="O113" s="146" t="s">
        <v>99</v>
      </c>
      <c r="P113" s="204" t="s">
        <v>120</v>
      </c>
      <c r="Q113" s="147">
        <f t="shared" si="17"/>
        <v>2.57</v>
      </c>
      <c r="R113" s="198">
        <v>2.7</v>
      </c>
      <c r="S113" s="323">
        <v>27.38</v>
      </c>
      <c r="T113"/>
    </row>
    <row r="114" spans="1:20" ht="47.25" x14ac:dyDescent="0.25">
      <c r="A114" s="144">
        <v>96</v>
      </c>
      <c r="B114" s="204" t="s">
        <v>241</v>
      </c>
      <c r="C114" s="204" t="s">
        <v>164</v>
      </c>
      <c r="D114" s="204" t="s">
        <v>161</v>
      </c>
      <c r="E114" s="204" t="s">
        <v>161</v>
      </c>
      <c r="F114" s="204">
        <v>6204631800</v>
      </c>
      <c r="G114" s="204" t="s">
        <v>104</v>
      </c>
      <c r="H114" s="146" t="s">
        <v>94</v>
      </c>
      <c r="I114" s="204">
        <v>8</v>
      </c>
      <c r="J114" s="147">
        <f t="shared" si="12"/>
        <v>11.2</v>
      </c>
      <c r="K114" s="147">
        <f t="shared" si="13"/>
        <v>89.6</v>
      </c>
      <c r="L114" s="220">
        <f t="shared" si="14"/>
        <v>0.9</v>
      </c>
      <c r="M114" s="147">
        <f t="shared" si="15"/>
        <v>1.1200000000000001</v>
      </c>
      <c r="N114" s="147">
        <f t="shared" si="16"/>
        <v>8.9600000000000009</v>
      </c>
      <c r="O114" s="146" t="s">
        <v>99</v>
      </c>
      <c r="P114" s="204" t="s">
        <v>120</v>
      </c>
      <c r="Q114" s="147">
        <f t="shared" si="17"/>
        <v>3.2699999999999996</v>
      </c>
      <c r="R114" s="198">
        <v>3.44</v>
      </c>
      <c r="S114" s="323">
        <v>27.38</v>
      </c>
      <c r="T114"/>
    </row>
    <row r="115" spans="1:20" ht="47.25" x14ac:dyDescent="0.25">
      <c r="A115" s="144">
        <v>97</v>
      </c>
      <c r="B115" s="204" t="s">
        <v>242</v>
      </c>
      <c r="C115" s="204" t="s">
        <v>164</v>
      </c>
      <c r="D115" s="204" t="s">
        <v>162</v>
      </c>
      <c r="E115" s="204" t="s">
        <v>162</v>
      </c>
      <c r="F115" s="204">
        <v>6204639000</v>
      </c>
      <c r="G115" s="204" t="s">
        <v>98</v>
      </c>
      <c r="H115" s="146" t="s">
        <v>94</v>
      </c>
      <c r="I115" s="204">
        <v>12</v>
      </c>
      <c r="J115" s="147">
        <f t="shared" ref="J115:J161" si="18">ROUNDUP(S115*Q115/I115,2)</f>
        <v>3.1399999999999997</v>
      </c>
      <c r="K115" s="147">
        <f t="shared" ref="K115:K161" si="19">ROUND(J115*I115,2)</f>
        <v>37.68</v>
      </c>
      <c r="L115" s="220">
        <f t="shared" ref="L115:L161" si="20">1-M115/J115</f>
        <v>0.90127388535031849</v>
      </c>
      <c r="M115" s="147">
        <f t="shared" ref="M115:M161" si="21">ROUND(J115/10,2)</f>
        <v>0.31</v>
      </c>
      <c r="N115" s="147">
        <f t="shared" ref="N115:N161" si="22">ROUND(M115*I115,2)</f>
        <v>3.72</v>
      </c>
      <c r="O115" s="146" t="s">
        <v>99</v>
      </c>
      <c r="P115" s="204" t="s">
        <v>120</v>
      </c>
      <c r="Q115" s="147">
        <f t="shared" ref="Q115:Q161" si="23">ROUNDUP(R115*0.95,2)</f>
        <v>1.71</v>
      </c>
      <c r="R115" s="198">
        <v>1.7999999999999998</v>
      </c>
      <c r="S115" s="324">
        <v>22.02</v>
      </c>
      <c r="T115"/>
    </row>
    <row r="116" spans="1:20" ht="63" x14ac:dyDescent="0.25">
      <c r="A116" s="144">
        <v>98</v>
      </c>
      <c r="B116" s="204" t="s">
        <v>243</v>
      </c>
      <c r="C116" s="204" t="s">
        <v>164</v>
      </c>
      <c r="D116" s="204" t="s">
        <v>129</v>
      </c>
      <c r="E116" s="204" t="s">
        <v>129</v>
      </c>
      <c r="F116" s="204">
        <v>6204691800</v>
      </c>
      <c r="G116" s="204" t="s">
        <v>104</v>
      </c>
      <c r="H116" s="146" t="s">
        <v>94</v>
      </c>
      <c r="I116" s="204">
        <v>4</v>
      </c>
      <c r="J116" s="147">
        <f t="shared" si="18"/>
        <v>12.549999999999999</v>
      </c>
      <c r="K116" s="147">
        <f t="shared" si="19"/>
        <v>50.2</v>
      </c>
      <c r="L116" s="220">
        <f t="shared" si="20"/>
        <v>0.89960159362549796</v>
      </c>
      <c r="M116" s="147">
        <f t="shared" si="21"/>
        <v>1.26</v>
      </c>
      <c r="N116" s="147">
        <f t="shared" si="22"/>
        <v>5.04</v>
      </c>
      <c r="O116" s="146" t="s">
        <v>99</v>
      </c>
      <c r="P116" s="204" t="s">
        <v>120</v>
      </c>
      <c r="Q116" s="147">
        <f t="shared" si="23"/>
        <v>1.71</v>
      </c>
      <c r="R116" s="198">
        <v>1.8</v>
      </c>
      <c r="S116" s="323">
        <v>29.35</v>
      </c>
      <c r="T116"/>
    </row>
    <row r="117" spans="1:20" ht="63" x14ac:dyDescent="0.25">
      <c r="A117" s="144">
        <v>99</v>
      </c>
      <c r="B117" s="204" t="s">
        <v>244</v>
      </c>
      <c r="C117" s="204" t="s">
        <v>164</v>
      </c>
      <c r="D117" s="204" t="s">
        <v>131</v>
      </c>
      <c r="E117" s="204" t="s">
        <v>131</v>
      </c>
      <c r="F117" s="204">
        <v>6206300000</v>
      </c>
      <c r="G117" s="204" t="s">
        <v>104</v>
      </c>
      <c r="H117" s="146" t="s">
        <v>94</v>
      </c>
      <c r="I117" s="204">
        <v>5</v>
      </c>
      <c r="J117" s="147">
        <f t="shared" si="18"/>
        <v>2.3099999999999996</v>
      </c>
      <c r="K117" s="147">
        <f t="shared" si="19"/>
        <v>11.55</v>
      </c>
      <c r="L117" s="220">
        <f t="shared" si="20"/>
        <v>0.90043290043290036</v>
      </c>
      <c r="M117" s="147">
        <f t="shared" si="21"/>
        <v>0.23</v>
      </c>
      <c r="N117" s="147">
        <f t="shared" si="22"/>
        <v>1.1499999999999999</v>
      </c>
      <c r="O117" s="146" t="s">
        <v>99</v>
      </c>
      <c r="P117" s="204" t="s">
        <v>120</v>
      </c>
      <c r="Q117" s="147">
        <f t="shared" si="23"/>
        <v>0.48</v>
      </c>
      <c r="R117" s="198">
        <v>0.5</v>
      </c>
      <c r="S117" s="323">
        <v>24.02</v>
      </c>
      <c r="T117"/>
    </row>
    <row r="118" spans="1:20" ht="78.75" x14ac:dyDescent="0.25">
      <c r="A118" s="144">
        <v>100</v>
      </c>
      <c r="B118" s="204" t="s">
        <v>219</v>
      </c>
      <c r="C118" s="204" t="s">
        <v>164</v>
      </c>
      <c r="D118" s="204" t="s">
        <v>147</v>
      </c>
      <c r="E118" s="204" t="s">
        <v>147</v>
      </c>
      <c r="F118" s="204">
        <v>6206300000</v>
      </c>
      <c r="G118" s="204" t="s">
        <v>104</v>
      </c>
      <c r="H118" s="146" t="s">
        <v>94</v>
      </c>
      <c r="I118" s="204">
        <v>6</v>
      </c>
      <c r="J118" s="147">
        <f t="shared" si="18"/>
        <v>2.2899999999999996</v>
      </c>
      <c r="K118" s="147">
        <f t="shared" si="19"/>
        <v>13.74</v>
      </c>
      <c r="L118" s="220">
        <f t="shared" si="20"/>
        <v>0.89956331877729256</v>
      </c>
      <c r="M118" s="147">
        <f t="shared" si="21"/>
        <v>0.23</v>
      </c>
      <c r="N118" s="147">
        <f t="shared" si="22"/>
        <v>1.38</v>
      </c>
      <c r="O118" s="146" t="s">
        <v>99</v>
      </c>
      <c r="P118" s="204" t="s">
        <v>120</v>
      </c>
      <c r="Q118" s="147">
        <f t="shared" si="23"/>
        <v>0.56999999999999995</v>
      </c>
      <c r="R118" s="198">
        <v>0.60000000000000009</v>
      </c>
      <c r="S118" s="323">
        <v>24.02</v>
      </c>
      <c r="T118"/>
    </row>
    <row r="119" spans="1:20" ht="63" x14ac:dyDescent="0.25">
      <c r="A119" s="144">
        <v>101</v>
      </c>
      <c r="B119" s="204" t="s">
        <v>220</v>
      </c>
      <c r="C119" s="204" t="s">
        <v>164</v>
      </c>
      <c r="D119" s="204" t="s">
        <v>148</v>
      </c>
      <c r="E119" s="204" t="s">
        <v>148</v>
      </c>
      <c r="F119" s="204">
        <v>6206300000</v>
      </c>
      <c r="G119" s="204" t="s">
        <v>104</v>
      </c>
      <c r="H119" s="146" t="s">
        <v>94</v>
      </c>
      <c r="I119" s="204">
        <v>2</v>
      </c>
      <c r="J119" s="147">
        <f t="shared" si="18"/>
        <v>1.21</v>
      </c>
      <c r="K119" s="147">
        <f t="shared" si="19"/>
        <v>2.42</v>
      </c>
      <c r="L119" s="220">
        <f t="shared" si="20"/>
        <v>0.90082644628099173</v>
      </c>
      <c r="M119" s="147">
        <f t="shared" si="21"/>
        <v>0.12</v>
      </c>
      <c r="N119" s="147">
        <f t="shared" si="22"/>
        <v>0.24</v>
      </c>
      <c r="O119" s="146" t="s">
        <v>99</v>
      </c>
      <c r="P119" s="204" t="s">
        <v>120</v>
      </c>
      <c r="Q119" s="147">
        <f t="shared" si="23"/>
        <v>9.9999999999999992E-2</v>
      </c>
      <c r="R119" s="198">
        <v>0.1</v>
      </c>
      <c r="S119" s="323">
        <v>24.02</v>
      </c>
      <c r="T119"/>
    </row>
    <row r="120" spans="1:20" ht="63" x14ac:dyDescent="0.25">
      <c r="A120" s="144">
        <v>102</v>
      </c>
      <c r="B120" s="204" t="s">
        <v>221</v>
      </c>
      <c r="C120" s="204" t="s">
        <v>164</v>
      </c>
      <c r="D120" s="204" t="s">
        <v>150</v>
      </c>
      <c r="E120" s="204" t="s">
        <v>150</v>
      </c>
      <c r="F120" s="204">
        <v>6206300000</v>
      </c>
      <c r="G120" s="204" t="s">
        <v>104</v>
      </c>
      <c r="H120" s="146" t="s">
        <v>94</v>
      </c>
      <c r="I120" s="204">
        <v>34</v>
      </c>
      <c r="J120" s="147">
        <f t="shared" si="18"/>
        <v>2.2899999999999996</v>
      </c>
      <c r="K120" s="147">
        <f t="shared" si="19"/>
        <v>77.86</v>
      </c>
      <c r="L120" s="220">
        <f t="shared" si="20"/>
        <v>0.89956331877729256</v>
      </c>
      <c r="M120" s="147">
        <f t="shared" si="21"/>
        <v>0.23</v>
      </c>
      <c r="N120" s="147">
        <f t="shared" si="22"/>
        <v>7.82</v>
      </c>
      <c r="O120" s="146" t="s">
        <v>99</v>
      </c>
      <c r="P120" s="204" t="s">
        <v>120</v>
      </c>
      <c r="Q120" s="147">
        <f t="shared" si="23"/>
        <v>3.23</v>
      </c>
      <c r="R120" s="198">
        <v>3.4000000000000004</v>
      </c>
      <c r="S120" s="323">
        <v>24.02</v>
      </c>
      <c r="T120"/>
    </row>
    <row r="121" spans="1:20" ht="63" x14ac:dyDescent="0.25">
      <c r="A121" s="144">
        <v>103</v>
      </c>
      <c r="B121" s="204" t="s">
        <v>222</v>
      </c>
      <c r="C121" s="204" t="s">
        <v>164</v>
      </c>
      <c r="D121" s="204" t="s">
        <v>130</v>
      </c>
      <c r="E121" s="204" t="s">
        <v>130</v>
      </c>
      <c r="F121" s="204">
        <v>6206300000</v>
      </c>
      <c r="G121" s="204" t="s">
        <v>104</v>
      </c>
      <c r="H121" s="146" t="s">
        <v>94</v>
      </c>
      <c r="I121" s="204">
        <v>16</v>
      </c>
      <c r="J121" s="147">
        <f t="shared" si="18"/>
        <v>2.2899999999999996</v>
      </c>
      <c r="K121" s="147">
        <f t="shared" si="19"/>
        <v>36.64</v>
      </c>
      <c r="L121" s="220">
        <f t="shared" si="20"/>
        <v>0.89956331877729256</v>
      </c>
      <c r="M121" s="147">
        <f t="shared" si="21"/>
        <v>0.23</v>
      </c>
      <c r="N121" s="147">
        <f t="shared" si="22"/>
        <v>3.68</v>
      </c>
      <c r="O121" s="146" t="s">
        <v>99</v>
      </c>
      <c r="P121" s="204" t="s">
        <v>120</v>
      </c>
      <c r="Q121" s="147">
        <f t="shared" si="23"/>
        <v>1.52</v>
      </c>
      <c r="R121" s="198">
        <v>1.6</v>
      </c>
      <c r="S121" s="323">
        <v>24.02</v>
      </c>
      <c r="T121"/>
    </row>
    <row r="122" spans="1:20" ht="110.25" x14ac:dyDescent="0.25">
      <c r="A122" s="144">
        <v>104</v>
      </c>
      <c r="B122" s="204" t="s">
        <v>223</v>
      </c>
      <c r="C122" s="204" t="s">
        <v>164</v>
      </c>
      <c r="D122" s="204" t="s">
        <v>130</v>
      </c>
      <c r="E122" s="204" t="s">
        <v>130</v>
      </c>
      <c r="F122" s="204">
        <v>6206300000</v>
      </c>
      <c r="G122" s="204" t="s">
        <v>104</v>
      </c>
      <c r="H122" s="146" t="s">
        <v>94</v>
      </c>
      <c r="I122" s="204">
        <v>4</v>
      </c>
      <c r="J122" s="147">
        <f t="shared" si="18"/>
        <v>2.2899999999999996</v>
      </c>
      <c r="K122" s="147">
        <f t="shared" si="19"/>
        <v>9.16</v>
      </c>
      <c r="L122" s="220">
        <f t="shared" si="20"/>
        <v>0.89956331877729256</v>
      </c>
      <c r="M122" s="147">
        <f t="shared" si="21"/>
        <v>0.23</v>
      </c>
      <c r="N122" s="147">
        <f t="shared" si="22"/>
        <v>0.92</v>
      </c>
      <c r="O122" s="146" t="s">
        <v>99</v>
      </c>
      <c r="P122" s="204" t="s">
        <v>120</v>
      </c>
      <c r="Q122" s="147">
        <f t="shared" si="23"/>
        <v>0.38</v>
      </c>
      <c r="R122" s="198">
        <v>0.4</v>
      </c>
      <c r="S122" s="323">
        <v>24.02</v>
      </c>
      <c r="T122"/>
    </row>
    <row r="123" spans="1:20" ht="63" x14ac:dyDescent="0.25">
      <c r="A123" s="144">
        <v>105</v>
      </c>
      <c r="B123" s="204" t="s">
        <v>224</v>
      </c>
      <c r="C123" s="204" t="s">
        <v>164</v>
      </c>
      <c r="D123" s="204" t="s">
        <v>143</v>
      </c>
      <c r="E123" s="204" t="s">
        <v>143</v>
      </c>
      <c r="F123" s="204">
        <v>6206400000</v>
      </c>
      <c r="G123" s="204" t="s">
        <v>104</v>
      </c>
      <c r="H123" s="146" t="s">
        <v>94</v>
      </c>
      <c r="I123" s="204">
        <v>7</v>
      </c>
      <c r="J123" s="147">
        <f t="shared" si="18"/>
        <v>3.26</v>
      </c>
      <c r="K123" s="147">
        <f t="shared" si="19"/>
        <v>22.82</v>
      </c>
      <c r="L123" s="220">
        <f t="shared" si="20"/>
        <v>0.89877300613496935</v>
      </c>
      <c r="M123" s="147">
        <f t="shared" si="21"/>
        <v>0.33</v>
      </c>
      <c r="N123" s="147">
        <f t="shared" si="22"/>
        <v>2.31</v>
      </c>
      <c r="O123" s="146" t="s">
        <v>99</v>
      </c>
      <c r="P123" s="204" t="s">
        <v>120</v>
      </c>
      <c r="Q123" s="147">
        <f t="shared" si="23"/>
        <v>0.67</v>
      </c>
      <c r="R123" s="198">
        <v>0.70000000000000007</v>
      </c>
      <c r="S123" s="323">
        <v>34.020000000000003</v>
      </c>
      <c r="T123"/>
    </row>
    <row r="124" spans="1:20" ht="63" x14ac:dyDescent="0.25">
      <c r="A124" s="144">
        <v>106</v>
      </c>
      <c r="B124" s="204" t="s">
        <v>225</v>
      </c>
      <c r="C124" s="204" t="s">
        <v>164</v>
      </c>
      <c r="D124" s="204" t="s">
        <v>147</v>
      </c>
      <c r="E124" s="204" t="s">
        <v>147</v>
      </c>
      <c r="F124" s="204">
        <v>6206400000</v>
      </c>
      <c r="G124" s="204" t="s">
        <v>104</v>
      </c>
      <c r="H124" s="146" t="s">
        <v>94</v>
      </c>
      <c r="I124" s="204">
        <v>8</v>
      </c>
      <c r="J124" s="147">
        <f t="shared" si="18"/>
        <v>3.2399999999999998</v>
      </c>
      <c r="K124" s="147">
        <f t="shared" si="19"/>
        <v>25.92</v>
      </c>
      <c r="L124" s="220">
        <f t="shared" si="20"/>
        <v>0.90123456790123457</v>
      </c>
      <c r="M124" s="147">
        <f t="shared" si="21"/>
        <v>0.32</v>
      </c>
      <c r="N124" s="147">
        <f t="shared" si="22"/>
        <v>2.56</v>
      </c>
      <c r="O124" s="146" t="s">
        <v>99</v>
      </c>
      <c r="P124" s="204" t="s">
        <v>120</v>
      </c>
      <c r="Q124" s="147">
        <f t="shared" si="23"/>
        <v>0.76</v>
      </c>
      <c r="R124" s="198">
        <v>0.8</v>
      </c>
      <c r="S124" s="323">
        <v>34.020000000000003</v>
      </c>
      <c r="T124"/>
    </row>
    <row r="125" spans="1:20" ht="75" customHeight="1" x14ac:dyDescent="0.25">
      <c r="A125" s="144">
        <v>107</v>
      </c>
      <c r="B125" s="204" t="s">
        <v>224</v>
      </c>
      <c r="C125" s="204" t="s">
        <v>164</v>
      </c>
      <c r="D125" s="204" t="s">
        <v>148</v>
      </c>
      <c r="E125" s="204" t="s">
        <v>148</v>
      </c>
      <c r="F125" s="204">
        <v>6206400000</v>
      </c>
      <c r="G125" s="204" t="s">
        <v>104</v>
      </c>
      <c r="H125" s="146" t="s">
        <v>94</v>
      </c>
      <c r="I125" s="204">
        <v>21</v>
      </c>
      <c r="J125" s="147">
        <f t="shared" si="18"/>
        <v>3.24</v>
      </c>
      <c r="K125" s="147">
        <f t="shared" si="19"/>
        <v>68.040000000000006</v>
      </c>
      <c r="L125" s="220">
        <f t="shared" si="20"/>
        <v>0.90123456790123457</v>
      </c>
      <c r="M125" s="147">
        <f t="shared" si="21"/>
        <v>0.32</v>
      </c>
      <c r="N125" s="147">
        <f t="shared" si="22"/>
        <v>6.72</v>
      </c>
      <c r="O125" s="146" t="s">
        <v>99</v>
      </c>
      <c r="P125" s="204" t="s">
        <v>120</v>
      </c>
      <c r="Q125" s="147">
        <f t="shared" si="23"/>
        <v>2</v>
      </c>
      <c r="R125" s="198">
        <v>2.1</v>
      </c>
      <c r="S125" s="323">
        <v>34.020000000000003</v>
      </c>
      <c r="T125"/>
    </row>
    <row r="126" spans="1:20" ht="63" x14ac:dyDescent="0.25">
      <c r="A126" s="144">
        <v>108</v>
      </c>
      <c r="B126" s="204" t="s">
        <v>226</v>
      </c>
      <c r="C126" s="204" t="s">
        <v>164</v>
      </c>
      <c r="D126" s="204" t="s">
        <v>163</v>
      </c>
      <c r="E126" s="204" t="s">
        <v>163</v>
      </c>
      <c r="F126" s="204">
        <v>6211439000</v>
      </c>
      <c r="G126" s="204" t="s">
        <v>98</v>
      </c>
      <c r="H126" s="146" t="s">
        <v>94</v>
      </c>
      <c r="I126" s="204">
        <v>36</v>
      </c>
      <c r="J126" s="147">
        <f t="shared" si="18"/>
        <v>5.32</v>
      </c>
      <c r="K126" s="147">
        <f t="shared" si="19"/>
        <v>191.52</v>
      </c>
      <c r="L126" s="220">
        <f t="shared" si="20"/>
        <v>0.90037593984962405</v>
      </c>
      <c r="M126" s="147">
        <f t="shared" si="21"/>
        <v>0.53</v>
      </c>
      <c r="N126" s="147">
        <f t="shared" si="22"/>
        <v>19.079999999999998</v>
      </c>
      <c r="O126" s="146" t="s">
        <v>99</v>
      </c>
      <c r="P126" s="204" t="s">
        <v>120</v>
      </c>
      <c r="Q126" s="147">
        <f t="shared" si="23"/>
        <v>13.68</v>
      </c>
      <c r="R126" s="198">
        <v>14.4</v>
      </c>
      <c r="S126" s="323">
        <v>14</v>
      </c>
      <c r="T126"/>
    </row>
    <row r="127" spans="1:20" s="219" customFormat="1" ht="110.25" x14ac:dyDescent="0.25">
      <c r="A127" s="144">
        <v>109</v>
      </c>
      <c r="B127" s="204" t="s">
        <v>227</v>
      </c>
      <c r="C127" s="204" t="s">
        <v>164</v>
      </c>
      <c r="D127" s="204" t="s">
        <v>165</v>
      </c>
      <c r="E127" s="204" t="s">
        <v>165</v>
      </c>
      <c r="F127" s="204">
        <v>6110209900</v>
      </c>
      <c r="G127" s="204" t="s">
        <v>171</v>
      </c>
      <c r="H127" s="146" t="s">
        <v>94</v>
      </c>
      <c r="I127" s="204">
        <v>42</v>
      </c>
      <c r="J127" s="147">
        <f t="shared" si="18"/>
        <v>14.629999999999999</v>
      </c>
      <c r="K127" s="147">
        <f t="shared" si="19"/>
        <v>614.46</v>
      </c>
      <c r="L127" s="220">
        <f t="shared" si="20"/>
        <v>0.9002050580997949</v>
      </c>
      <c r="M127" s="147">
        <f t="shared" si="21"/>
        <v>1.46</v>
      </c>
      <c r="N127" s="147">
        <f t="shared" si="22"/>
        <v>61.32</v>
      </c>
      <c r="O127" s="146" t="s">
        <v>99</v>
      </c>
      <c r="P127" s="204">
        <v>1</v>
      </c>
      <c r="Q127" s="147">
        <f t="shared" si="23"/>
        <v>32.299999999999997</v>
      </c>
      <c r="R127" s="198">
        <v>34</v>
      </c>
      <c r="S127" s="323">
        <v>19.02</v>
      </c>
      <c r="T127" s="223"/>
    </row>
    <row r="128" spans="1:20" s="219" customFormat="1" ht="94.5" x14ac:dyDescent="0.25">
      <c r="A128" s="144">
        <v>110</v>
      </c>
      <c r="B128" s="204" t="s">
        <v>228</v>
      </c>
      <c r="C128" s="204" t="s">
        <v>164</v>
      </c>
      <c r="D128" s="204" t="s">
        <v>165</v>
      </c>
      <c r="E128" s="204" t="s">
        <v>165</v>
      </c>
      <c r="F128" s="204">
        <v>6110209900</v>
      </c>
      <c r="G128" s="204" t="s">
        <v>171</v>
      </c>
      <c r="H128" s="146" t="s">
        <v>94</v>
      </c>
      <c r="I128" s="204">
        <v>6</v>
      </c>
      <c r="J128" s="147">
        <f t="shared" si="18"/>
        <v>8.15</v>
      </c>
      <c r="K128" s="147">
        <f t="shared" si="19"/>
        <v>48.9</v>
      </c>
      <c r="L128" s="220">
        <f t="shared" si="20"/>
        <v>0.89938650306748469</v>
      </c>
      <c r="M128" s="147">
        <f t="shared" si="21"/>
        <v>0.82</v>
      </c>
      <c r="N128" s="147">
        <f t="shared" si="22"/>
        <v>4.92</v>
      </c>
      <c r="O128" s="146" t="s">
        <v>99</v>
      </c>
      <c r="P128" s="204" t="s">
        <v>120</v>
      </c>
      <c r="Q128" s="147">
        <f t="shared" si="23"/>
        <v>2.57</v>
      </c>
      <c r="R128" s="198">
        <v>2.7</v>
      </c>
      <c r="S128" s="323">
        <v>19.02</v>
      </c>
      <c r="T128" s="223"/>
    </row>
    <row r="129" spans="1:20" s="219" customFormat="1" ht="78.75" x14ac:dyDescent="0.25">
      <c r="A129" s="144">
        <v>111</v>
      </c>
      <c r="B129" s="204" t="s">
        <v>262</v>
      </c>
      <c r="C129" s="204" t="s">
        <v>164</v>
      </c>
      <c r="D129" s="204" t="s">
        <v>165</v>
      </c>
      <c r="E129" s="204" t="s">
        <v>165</v>
      </c>
      <c r="F129" s="204">
        <v>6110309900</v>
      </c>
      <c r="G129" s="204" t="s">
        <v>171</v>
      </c>
      <c r="H129" s="146" t="s">
        <v>94</v>
      </c>
      <c r="I129" s="204">
        <v>12</v>
      </c>
      <c r="J129" s="147">
        <f t="shared" si="18"/>
        <v>11.95</v>
      </c>
      <c r="K129" s="147">
        <f t="shared" si="19"/>
        <v>143.4</v>
      </c>
      <c r="L129" s="220">
        <f t="shared" si="20"/>
        <v>0.89958158995815896</v>
      </c>
      <c r="M129" s="147">
        <f t="shared" si="21"/>
        <v>1.2</v>
      </c>
      <c r="N129" s="147">
        <f t="shared" si="22"/>
        <v>14.4</v>
      </c>
      <c r="O129" s="146" t="s">
        <v>99</v>
      </c>
      <c r="P129" s="204" t="s">
        <v>120</v>
      </c>
      <c r="Q129" s="147">
        <f t="shared" si="23"/>
        <v>5.51</v>
      </c>
      <c r="R129" s="198">
        <v>5.8</v>
      </c>
      <c r="S129" s="323">
        <v>26.02</v>
      </c>
      <c r="T129" s="223"/>
    </row>
    <row r="130" spans="1:20" s="219" customFormat="1" ht="78.75" x14ac:dyDescent="0.25">
      <c r="A130" s="144">
        <v>112</v>
      </c>
      <c r="B130" s="204" t="s">
        <v>262</v>
      </c>
      <c r="C130" s="204" t="s">
        <v>164</v>
      </c>
      <c r="D130" s="204" t="s">
        <v>165</v>
      </c>
      <c r="E130" s="204" t="s">
        <v>165</v>
      </c>
      <c r="F130" s="204">
        <v>6110309900</v>
      </c>
      <c r="G130" s="204" t="s">
        <v>171</v>
      </c>
      <c r="H130" s="146" t="s">
        <v>94</v>
      </c>
      <c r="I130" s="204">
        <v>20</v>
      </c>
      <c r="J130" s="147">
        <f t="shared" si="18"/>
        <v>20.270000000000003</v>
      </c>
      <c r="K130" s="147">
        <f t="shared" si="19"/>
        <v>405.4</v>
      </c>
      <c r="L130" s="220">
        <f t="shared" si="20"/>
        <v>0.8998519980266404</v>
      </c>
      <c r="M130" s="147">
        <f t="shared" si="21"/>
        <v>2.0299999999999998</v>
      </c>
      <c r="N130" s="147">
        <f t="shared" si="22"/>
        <v>40.6</v>
      </c>
      <c r="O130" s="146" t="s">
        <v>99</v>
      </c>
      <c r="P130" s="204">
        <v>1</v>
      </c>
      <c r="Q130" s="147">
        <f t="shared" si="23"/>
        <v>15.58</v>
      </c>
      <c r="R130" s="198">
        <v>16.399999999999999</v>
      </c>
      <c r="S130" s="323">
        <v>26.02</v>
      </c>
      <c r="T130" s="223"/>
    </row>
    <row r="131" spans="1:20" s="219" customFormat="1" ht="78.75" x14ac:dyDescent="0.25">
      <c r="A131" s="144">
        <v>113</v>
      </c>
      <c r="B131" s="204" t="s">
        <v>262</v>
      </c>
      <c r="C131" s="204" t="s">
        <v>164</v>
      </c>
      <c r="D131" s="204" t="s">
        <v>165</v>
      </c>
      <c r="E131" s="204" t="s">
        <v>165</v>
      </c>
      <c r="F131" s="204">
        <v>6110309900</v>
      </c>
      <c r="G131" s="204" t="s">
        <v>171</v>
      </c>
      <c r="H131" s="146" t="s">
        <v>94</v>
      </c>
      <c r="I131" s="204">
        <v>30</v>
      </c>
      <c r="J131" s="147">
        <f t="shared" si="18"/>
        <v>23.740000000000002</v>
      </c>
      <c r="K131" s="147">
        <f t="shared" si="19"/>
        <v>712.2</v>
      </c>
      <c r="L131" s="220">
        <f t="shared" si="20"/>
        <v>0.90016849199663018</v>
      </c>
      <c r="M131" s="147">
        <f t="shared" si="21"/>
        <v>2.37</v>
      </c>
      <c r="N131" s="147">
        <f t="shared" si="22"/>
        <v>71.099999999999994</v>
      </c>
      <c r="O131" s="146" t="s">
        <v>99</v>
      </c>
      <c r="P131" s="204">
        <v>1</v>
      </c>
      <c r="Q131" s="147">
        <f t="shared" si="23"/>
        <v>27.36</v>
      </c>
      <c r="R131" s="198">
        <v>28.8</v>
      </c>
      <c r="S131" s="323">
        <v>26.02</v>
      </c>
      <c r="T131" s="223"/>
    </row>
    <row r="132" spans="1:20" s="219" customFormat="1" ht="78.75" x14ac:dyDescent="0.25">
      <c r="A132" s="144">
        <v>114</v>
      </c>
      <c r="B132" s="204" t="s">
        <v>262</v>
      </c>
      <c r="C132" s="204" t="s">
        <v>164</v>
      </c>
      <c r="D132" s="204" t="s">
        <v>165</v>
      </c>
      <c r="E132" s="204" t="s">
        <v>165</v>
      </c>
      <c r="F132" s="204">
        <v>6110309900</v>
      </c>
      <c r="G132" s="204" t="s">
        <v>171</v>
      </c>
      <c r="H132" s="146" t="s">
        <v>94</v>
      </c>
      <c r="I132" s="204">
        <v>25</v>
      </c>
      <c r="J132" s="147">
        <f t="shared" si="18"/>
        <v>24.040000000000003</v>
      </c>
      <c r="K132" s="147">
        <f t="shared" si="19"/>
        <v>601</v>
      </c>
      <c r="L132" s="220">
        <f t="shared" si="20"/>
        <v>0.90016638935108151</v>
      </c>
      <c r="M132" s="147">
        <f t="shared" si="21"/>
        <v>2.4</v>
      </c>
      <c r="N132" s="147">
        <f t="shared" si="22"/>
        <v>60</v>
      </c>
      <c r="O132" s="146" t="s">
        <v>99</v>
      </c>
      <c r="P132" s="204">
        <v>1</v>
      </c>
      <c r="Q132" s="147">
        <f t="shared" si="23"/>
        <v>23.09</v>
      </c>
      <c r="R132" s="198">
        <v>24.3</v>
      </c>
      <c r="S132" s="323">
        <v>26.02</v>
      </c>
      <c r="T132" s="223"/>
    </row>
    <row r="133" spans="1:20" s="219" customFormat="1" ht="78.75" x14ac:dyDescent="0.25">
      <c r="A133" s="144">
        <v>115</v>
      </c>
      <c r="B133" s="204" t="s">
        <v>263</v>
      </c>
      <c r="C133" s="204" t="s">
        <v>164</v>
      </c>
      <c r="D133" s="204" t="s">
        <v>165</v>
      </c>
      <c r="E133" s="204" t="s">
        <v>165</v>
      </c>
      <c r="F133" s="204">
        <v>6110119000</v>
      </c>
      <c r="G133" s="204" t="s">
        <v>171</v>
      </c>
      <c r="H133" s="146" t="s">
        <v>94</v>
      </c>
      <c r="I133" s="204">
        <v>25</v>
      </c>
      <c r="J133" s="147">
        <f t="shared" si="18"/>
        <v>22.84</v>
      </c>
      <c r="K133" s="147">
        <f t="shared" si="19"/>
        <v>571</v>
      </c>
      <c r="L133" s="220">
        <f t="shared" si="20"/>
        <v>0.90017513134851135</v>
      </c>
      <c r="M133" s="147">
        <f t="shared" si="21"/>
        <v>2.2799999999999998</v>
      </c>
      <c r="N133" s="147">
        <f t="shared" si="22"/>
        <v>57</v>
      </c>
      <c r="O133" s="146" t="s">
        <v>99</v>
      </c>
      <c r="P133" s="204">
        <v>1</v>
      </c>
      <c r="Q133" s="147">
        <f t="shared" si="23"/>
        <v>14.63</v>
      </c>
      <c r="R133" s="198">
        <v>15.4</v>
      </c>
      <c r="S133" s="323">
        <v>39.020000000000003</v>
      </c>
      <c r="T133" s="223"/>
    </row>
    <row r="134" spans="1:20" s="219" customFormat="1" ht="78.75" x14ac:dyDescent="0.25">
      <c r="A134" s="144">
        <v>116</v>
      </c>
      <c r="B134" s="204" t="s">
        <v>262</v>
      </c>
      <c r="C134" s="204" t="s">
        <v>164</v>
      </c>
      <c r="D134" s="204" t="s">
        <v>165</v>
      </c>
      <c r="E134" s="204" t="s">
        <v>165</v>
      </c>
      <c r="F134" s="204">
        <v>6110309900</v>
      </c>
      <c r="G134" s="204" t="s">
        <v>171</v>
      </c>
      <c r="H134" s="146" t="s">
        <v>94</v>
      </c>
      <c r="I134" s="204">
        <v>25</v>
      </c>
      <c r="J134" s="147">
        <f t="shared" si="18"/>
        <v>21.270000000000003</v>
      </c>
      <c r="K134" s="147">
        <f t="shared" si="19"/>
        <v>531.75</v>
      </c>
      <c r="L134" s="220">
        <f t="shared" si="20"/>
        <v>0.89985895627644574</v>
      </c>
      <c r="M134" s="147">
        <f t="shared" si="21"/>
        <v>2.13</v>
      </c>
      <c r="N134" s="147">
        <f t="shared" si="22"/>
        <v>53.25</v>
      </c>
      <c r="O134" s="146" t="s">
        <v>99</v>
      </c>
      <c r="P134" s="204">
        <v>1</v>
      </c>
      <c r="Q134" s="147">
        <f t="shared" si="23"/>
        <v>20.430000000000003</v>
      </c>
      <c r="R134" s="198">
        <v>21.5</v>
      </c>
      <c r="S134" s="323">
        <v>26.02</v>
      </c>
      <c r="T134" s="223"/>
    </row>
    <row r="135" spans="1:20" s="219" customFormat="1" ht="78.75" x14ac:dyDescent="0.25">
      <c r="A135" s="144">
        <v>117</v>
      </c>
      <c r="B135" s="204" t="s">
        <v>262</v>
      </c>
      <c r="C135" s="204" t="s">
        <v>164</v>
      </c>
      <c r="D135" s="204" t="s">
        <v>165</v>
      </c>
      <c r="E135" s="204" t="s">
        <v>165</v>
      </c>
      <c r="F135" s="204">
        <v>6110309900</v>
      </c>
      <c r="G135" s="204" t="s">
        <v>171</v>
      </c>
      <c r="H135" s="146" t="s">
        <v>94</v>
      </c>
      <c r="I135" s="204">
        <v>40</v>
      </c>
      <c r="J135" s="147">
        <f t="shared" si="18"/>
        <v>22.25</v>
      </c>
      <c r="K135" s="147">
        <f t="shared" si="19"/>
        <v>890</v>
      </c>
      <c r="L135" s="220">
        <f t="shared" si="20"/>
        <v>0.89977528089887637</v>
      </c>
      <c r="M135" s="147">
        <f t="shared" si="21"/>
        <v>2.23</v>
      </c>
      <c r="N135" s="147">
        <f t="shared" si="22"/>
        <v>89.2</v>
      </c>
      <c r="O135" s="146" t="s">
        <v>99</v>
      </c>
      <c r="P135" s="204">
        <v>1</v>
      </c>
      <c r="Q135" s="147">
        <f t="shared" si="23"/>
        <v>34.200000000000003</v>
      </c>
      <c r="R135" s="198">
        <v>36</v>
      </c>
      <c r="S135" s="323">
        <v>26.02</v>
      </c>
      <c r="T135" s="223"/>
    </row>
    <row r="136" spans="1:20" s="219" customFormat="1" ht="78.75" x14ac:dyDescent="0.25">
      <c r="A136" s="144">
        <v>118</v>
      </c>
      <c r="B136" s="204" t="s">
        <v>262</v>
      </c>
      <c r="C136" s="204" t="s">
        <v>164</v>
      </c>
      <c r="D136" s="204" t="s">
        <v>165</v>
      </c>
      <c r="E136" s="204" t="s">
        <v>165</v>
      </c>
      <c r="F136" s="204">
        <v>6110309900</v>
      </c>
      <c r="G136" s="204" t="s">
        <v>171</v>
      </c>
      <c r="H136" s="146" t="s">
        <v>94</v>
      </c>
      <c r="I136" s="204">
        <v>39</v>
      </c>
      <c r="J136" s="147">
        <f t="shared" si="18"/>
        <v>22.64</v>
      </c>
      <c r="K136" s="147">
        <f t="shared" si="19"/>
        <v>882.96</v>
      </c>
      <c r="L136" s="220">
        <f t="shared" si="20"/>
        <v>0.90017667844522964</v>
      </c>
      <c r="M136" s="147">
        <f t="shared" si="21"/>
        <v>2.2599999999999998</v>
      </c>
      <c r="N136" s="147">
        <f t="shared" si="22"/>
        <v>88.14</v>
      </c>
      <c r="O136" s="146" t="s">
        <v>99</v>
      </c>
      <c r="P136" s="204">
        <v>1</v>
      </c>
      <c r="Q136" s="147">
        <f t="shared" si="23"/>
        <v>33.919999999999995</v>
      </c>
      <c r="R136" s="198">
        <v>35.700000000000003</v>
      </c>
      <c r="S136" s="323">
        <v>26.02</v>
      </c>
      <c r="T136" s="223"/>
    </row>
    <row r="137" spans="1:20" s="219" customFormat="1" ht="87" customHeight="1" x14ac:dyDescent="0.25">
      <c r="A137" s="144">
        <v>119</v>
      </c>
      <c r="B137" s="204" t="s">
        <v>262</v>
      </c>
      <c r="C137" s="204" t="s">
        <v>164</v>
      </c>
      <c r="D137" s="204" t="s">
        <v>165</v>
      </c>
      <c r="E137" s="204" t="s">
        <v>165</v>
      </c>
      <c r="F137" s="204">
        <v>6110309900</v>
      </c>
      <c r="G137" s="204" t="s">
        <v>171</v>
      </c>
      <c r="H137" s="146" t="s">
        <v>94</v>
      </c>
      <c r="I137" s="204">
        <v>25</v>
      </c>
      <c r="J137" s="147">
        <f t="shared" si="18"/>
        <v>21.76</v>
      </c>
      <c r="K137" s="147">
        <f t="shared" si="19"/>
        <v>544</v>
      </c>
      <c r="L137" s="220">
        <f t="shared" si="20"/>
        <v>0.8998161764705882</v>
      </c>
      <c r="M137" s="147">
        <f t="shared" si="21"/>
        <v>2.1800000000000002</v>
      </c>
      <c r="N137" s="147">
        <f t="shared" si="22"/>
        <v>54.5</v>
      </c>
      <c r="O137" s="146" t="s">
        <v>99</v>
      </c>
      <c r="P137" s="204">
        <v>1</v>
      </c>
      <c r="Q137" s="147">
        <f t="shared" si="23"/>
        <v>20.9</v>
      </c>
      <c r="R137" s="198">
        <v>22</v>
      </c>
      <c r="S137" s="323">
        <v>26.02</v>
      </c>
      <c r="T137" s="223"/>
    </row>
    <row r="138" spans="1:20" s="219" customFormat="1" ht="78.75" x14ac:dyDescent="0.25">
      <c r="A138" s="144">
        <v>120</v>
      </c>
      <c r="B138" s="204" t="s">
        <v>262</v>
      </c>
      <c r="C138" s="204" t="s">
        <v>164</v>
      </c>
      <c r="D138" s="204" t="s">
        <v>165</v>
      </c>
      <c r="E138" s="204" t="s">
        <v>165</v>
      </c>
      <c r="F138" s="204">
        <v>6110309900</v>
      </c>
      <c r="G138" s="204" t="s">
        <v>171</v>
      </c>
      <c r="H138" s="146" t="s">
        <v>94</v>
      </c>
      <c r="I138" s="204">
        <v>28</v>
      </c>
      <c r="J138" s="147">
        <f t="shared" si="18"/>
        <v>16.520000000000003</v>
      </c>
      <c r="K138" s="147">
        <f t="shared" si="19"/>
        <v>462.56</v>
      </c>
      <c r="L138" s="220">
        <f t="shared" si="20"/>
        <v>0.90012106537530268</v>
      </c>
      <c r="M138" s="147">
        <f t="shared" si="21"/>
        <v>1.65</v>
      </c>
      <c r="N138" s="147">
        <f t="shared" si="22"/>
        <v>46.2</v>
      </c>
      <c r="O138" s="146" t="s">
        <v>99</v>
      </c>
      <c r="P138" s="204">
        <v>1</v>
      </c>
      <c r="Q138" s="147">
        <f t="shared" si="23"/>
        <v>17.770000000000003</v>
      </c>
      <c r="R138" s="198">
        <v>18.7</v>
      </c>
      <c r="S138" s="323">
        <v>26.02</v>
      </c>
      <c r="T138" s="223"/>
    </row>
    <row r="139" spans="1:20" s="219" customFormat="1" ht="78.75" x14ac:dyDescent="0.25">
      <c r="A139" s="144">
        <v>121</v>
      </c>
      <c r="B139" s="204" t="s">
        <v>262</v>
      </c>
      <c r="C139" s="204" t="s">
        <v>164</v>
      </c>
      <c r="D139" s="204" t="s">
        <v>165</v>
      </c>
      <c r="E139" s="204" t="s">
        <v>165</v>
      </c>
      <c r="F139" s="204">
        <v>6110309900</v>
      </c>
      <c r="G139" s="204" t="s">
        <v>171</v>
      </c>
      <c r="H139" s="146" t="s">
        <v>94</v>
      </c>
      <c r="I139" s="204">
        <v>20</v>
      </c>
      <c r="J139" s="147">
        <f t="shared" si="18"/>
        <v>20.400000000000002</v>
      </c>
      <c r="K139" s="147">
        <f t="shared" si="19"/>
        <v>408</v>
      </c>
      <c r="L139" s="220">
        <f t="shared" si="20"/>
        <v>0.9</v>
      </c>
      <c r="M139" s="147">
        <f t="shared" si="21"/>
        <v>2.04</v>
      </c>
      <c r="N139" s="147">
        <f t="shared" si="22"/>
        <v>40.799999999999997</v>
      </c>
      <c r="O139" s="146" t="s">
        <v>99</v>
      </c>
      <c r="P139" s="204" t="s">
        <v>120</v>
      </c>
      <c r="Q139" s="147">
        <f t="shared" si="23"/>
        <v>15.68</v>
      </c>
      <c r="R139" s="198">
        <v>16.5</v>
      </c>
      <c r="S139" s="323">
        <v>26.02</v>
      </c>
      <c r="T139" s="223"/>
    </row>
    <row r="140" spans="1:20" s="219" customFormat="1" ht="78.75" x14ac:dyDescent="0.25">
      <c r="A140" s="144">
        <v>122</v>
      </c>
      <c r="B140" s="204" t="s">
        <v>262</v>
      </c>
      <c r="C140" s="204" t="s">
        <v>164</v>
      </c>
      <c r="D140" s="204" t="s">
        <v>165</v>
      </c>
      <c r="E140" s="204" t="s">
        <v>165</v>
      </c>
      <c r="F140" s="204">
        <v>6110309900</v>
      </c>
      <c r="G140" s="204" t="s">
        <v>171</v>
      </c>
      <c r="H140" s="146" t="s">
        <v>94</v>
      </c>
      <c r="I140" s="204">
        <v>10</v>
      </c>
      <c r="J140" s="147">
        <f t="shared" si="18"/>
        <v>16.09</v>
      </c>
      <c r="K140" s="147">
        <f t="shared" si="19"/>
        <v>160.9</v>
      </c>
      <c r="L140" s="220">
        <f t="shared" si="20"/>
        <v>0.89993784959602241</v>
      </c>
      <c r="M140" s="147">
        <f t="shared" si="21"/>
        <v>1.61</v>
      </c>
      <c r="N140" s="147">
        <f t="shared" si="22"/>
        <v>16.100000000000001</v>
      </c>
      <c r="O140" s="146" t="s">
        <v>99</v>
      </c>
      <c r="P140" s="204" t="s">
        <v>120</v>
      </c>
      <c r="Q140" s="147">
        <f t="shared" si="23"/>
        <v>6.18</v>
      </c>
      <c r="R140" s="198">
        <v>6.5</v>
      </c>
      <c r="S140" s="323">
        <v>26.02</v>
      </c>
      <c r="T140" s="223"/>
    </row>
    <row r="141" spans="1:20" s="219" customFormat="1" ht="63" x14ac:dyDescent="0.25">
      <c r="A141" s="144">
        <v>123</v>
      </c>
      <c r="B141" s="204" t="s">
        <v>245</v>
      </c>
      <c r="C141" s="204" t="s">
        <v>164</v>
      </c>
      <c r="D141" s="204" t="s">
        <v>166</v>
      </c>
      <c r="E141" s="204" t="s">
        <v>166</v>
      </c>
      <c r="F141" s="204">
        <v>6110309900</v>
      </c>
      <c r="G141" s="204" t="s">
        <v>171</v>
      </c>
      <c r="H141" s="146" t="s">
        <v>94</v>
      </c>
      <c r="I141" s="204">
        <v>32</v>
      </c>
      <c r="J141" s="147">
        <f t="shared" si="18"/>
        <v>13.45</v>
      </c>
      <c r="K141" s="147">
        <f t="shared" si="19"/>
        <v>430.4</v>
      </c>
      <c r="L141" s="220">
        <f t="shared" si="20"/>
        <v>0.8996282527881041</v>
      </c>
      <c r="M141" s="147">
        <f t="shared" si="21"/>
        <v>1.35</v>
      </c>
      <c r="N141" s="147">
        <f t="shared" si="22"/>
        <v>43.2</v>
      </c>
      <c r="O141" s="146" t="s">
        <v>99</v>
      </c>
      <c r="P141" s="204">
        <v>1</v>
      </c>
      <c r="Q141" s="147">
        <f t="shared" si="23"/>
        <v>16.53</v>
      </c>
      <c r="R141" s="198">
        <v>17.399999999999999</v>
      </c>
      <c r="S141" s="323">
        <v>26.02</v>
      </c>
      <c r="T141" s="223"/>
    </row>
    <row r="142" spans="1:20" s="219" customFormat="1" ht="63" x14ac:dyDescent="0.25">
      <c r="A142" s="144">
        <v>124</v>
      </c>
      <c r="B142" s="204" t="s">
        <v>245</v>
      </c>
      <c r="C142" s="204" t="s">
        <v>164</v>
      </c>
      <c r="D142" s="204" t="s">
        <v>166</v>
      </c>
      <c r="E142" s="204" t="s">
        <v>166</v>
      </c>
      <c r="F142" s="204">
        <v>6110309900</v>
      </c>
      <c r="G142" s="204" t="s">
        <v>171</v>
      </c>
      <c r="H142" s="146" t="s">
        <v>94</v>
      </c>
      <c r="I142" s="204">
        <v>30</v>
      </c>
      <c r="J142" s="147">
        <f t="shared" si="18"/>
        <v>13.19</v>
      </c>
      <c r="K142" s="147">
        <f t="shared" si="19"/>
        <v>395.7</v>
      </c>
      <c r="L142" s="220">
        <f t="shared" si="20"/>
        <v>0.8999241849886277</v>
      </c>
      <c r="M142" s="147">
        <f t="shared" si="21"/>
        <v>1.32</v>
      </c>
      <c r="N142" s="147">
        <f t="shared" si="22"/>
        <v>39.6</v>
      </c>
      <c r="O142" s="146" t="s">
        <v>99</v>
      </c>
      <c r="P142" s="204">
        <v>1</v>
      </c>
      <c r="Q142" s="147">
        <f t="shared" si="23"/>
        <v>15.2</v>
      </c>
      <c r="R142" s="198">
        <v>16</v>
      </c>
      <c r="S142" s="323">
        <v>26.02</v>
      </c>
      <c r="T142" s="223"/>
    </row>
    <row r="143" spans="1:20" s="219" customFormat="1" ht="63" x14ac:dyDescent="0.25">
      <c r="A143" s="144">
        <v>125</v>
      </c>
      <c r="B143" s="204" t="s">
        <v>245</v>
      </c>
      <c r="C143" s="204" t="s">
        <v>164</v>
      </c>
      <c r="D143" s="204" t="s">
        <v>166</v>
      </c>
      <c r="E143" s="204" t="s">
        <v>166</v>
      </c>
      <c r="F143" s="204">
        <v>6110309900</v>
      </c>
      <c r="G143" s="204" t="s">
        <v>171</v>
      </c>
      <c r="H143" s="146" t="s">
        <v>94</v>
      </c>
      <c r="I143" s="204">
        <v>17</v>
      </c>
      <c r="J143" s="147">
        <f t="shared" si="18"/>
        <v>16.73</v>
      </c>
      <c r="K143" s="147">
        <f t="shared" si="19"/>
        <v>284.41000000000003</v>
      </c>
      <c r="L143" s="220">
        <f t="shared" si="20"/>
        <v>0.9001793185893604</v>
      </c>
      <c r="M143" s="147">
        <f t="shared" si="21"/>
        <v>1.67</v>
      </c>
      <c r="N143" s="147">
        <f t="shared" si="22"/>
        <v>28.39</v>
      </c>
      <c r="O143" s="146" t="s">
        <v>99</v>
      </c>
      <c r="P143" s="204" t="s">
        <v>120</v>
      </c>
      <c r="Q143" s="147">
        <f t="shared" si="23"/>
        <v>10.93</v>
      </c>
      <c r="R143" s="198">
        <v>11.5</v>
      </c>
      <c r="S143" s="323">
        <v>26.02</v>
      </c>
      <c r="T143" s="223"/>
    </row>
    <row r="144" spans="1:20" s="219" customFormat="1" ht="141.75" x14ac:dyDescent="0.25">
      <c r="A144" s="144">
        <v>126</v>
      </c>
      <c r="B144" s="204" t="s">
        <v>246</v>
      </c>
      <c r="C144" s="204" t="s">
        <v>164</v>
      </c>
      <c r="D144" s="204" t="s">
        <v>165</v>
      </c>
      <c r="E144" s="204" t="s">
        <v>165</v>
      </c>
      <c r="F144" s="204">
        <v>6110309900</v>
      </c>
      <c r="G144" s="204" t="s">
        <v>171</v>
      </c>
      <c r="H144" s="146" t="s">
        <v>94</v>
      </c>
      <c r="I144" s="204">
        <v>8</v>
      </c>
      <c r="J144" s="147">
        <f t="shared" si="18"/>
        <v>16.07</v>
      </c>
      <c r="K144" s="147">
        <f t="shared" si="19"/>
        <v>128.56</v>
      </c>
      <c r="L144" s="220">
        <f t="shared" si="20"/>
        <v>0.89981331673926568</v>
      </c>
      <c r="M144" s="147">
        <f t="shared" si="21"/>
        <v>1.61</v>
      </c>
      <c r="N144" s="147">
        <f t="shared" si="22"/>
        <v>12.88</v>
      </c>
      <c r="O144" s="146" t="s">
        <v>99</v>
      </c>
      <c r="P144" s="204" t="s">
        <v>120</v>
      </c>
      <c r="Q144" s="147">
        <f t="shared" si="23"/>
        <v>4.9400000000000004</v>
      </c>
      <c r="R144" s="198">
        <v>5.2</v>
      </c>
      <c r="S144" s="323">
        <v>26.02</v>
      </c>
      <c r="T144" s="223"/>
    </row>
    <row r="145" spans="1:20" s="219" customFormat="1" ht="94.5" x14ac:dyDescent="0.25">
      <c r="A145" s="144">
        <v>127</v>
      </c>
      <c r="B145" s="204" t="s">
        <v>247</v>
      </c>
      <c r="C145" s="204" t="s">
        <v>164</v>
      </c>
      <c r="D145" s="204" t="s">
        <v>165</v>
      </c>
      <c r="E145" s="204" t="s">
        <v>165</v>
      </c>
      <c r="F145" s="204">
        <v>6110309900</v>
      </c>
      <c r="G145" s="204" t="s">
        <v>171</v>
      </c>
      <c r="H145" s="146" t="s">
        <v>94</v>
      </c>
      <c r="I145" s="204">
        <v>20</v>
      </c>
      <c r="J145" s="147">
        <f t="shared" si="18"/>
        <v>15.08</v>
      </c>
      <c r="K145" s="147">
        <f t="shared" si="19"/>
        <v>301.60000000000002</v>
      </c>
      <c r="L145" s="220">
        <f t="shared" si="20"/>
        <v>0.89986737400530503</v>
      </c>
      <c r="M145" s="147">
        <f t="shared" si="21"/>
        <v>1.51</v>
      </c>
      <c r="N145" s="147">
        <f t="shared" si="22"/>
        <v>30.2</v>
      </c>
      <c r="O145" s="146" t="s">
        <v>99</v>
      </c>
      <c r="P145" s="204" t="s">
        <v>120</v>
      </c>
      <c r="Q145" s="147">
        <f t="shared" si="23"/>
        <v>11.59</v>
      </c>
      <c r="R145" s="198">
        <v>12.2</v>
      </c>
      <c r="S145" s="323">
        <v>26.02</v>
      </c>
      <c r="T145" s="223"/>
    </row>
    <row r="146" spans="1:20" s="219" customFormat="1" ht="78.75" x14ac:dyDescent="0.25">
      <c r="A146" s="144">
        <v>128</v>
      </c>
      <c r="B146" s="204" t="s">
        <v>248</v>
      </c>
      <c r="C146" s="204" t="s">
        <v>164</v>
      </c>
      <c r="D146" s="204" t="s">
        <v>167</v>
      </c>
      <c r="E146" s="204" t="s">
        <v>167</v>
      </c>
      <c r="F146" s="204">
        <v>6110309900</v>
      </c>
      <c r="G146" s="204" t="s">
        <v>171</v>
      </c>
      <c r="H146" s="146" t="s">
        <v>94</v>
      </c>
      <c r="I146" s="204">
        <v>44</v>
      </c>
      <c r="J146" s="147">
        <f t="shared" si="18"/>
        <v>11.64</v>
      </c>
      <c r="K146" s="147">
        <f t="shared" si="19"/>
        <v>512.16</v>
      </c>
      <c r="L146" s="220">
        <f t="shared" si="20"/>
        <v>0.90034364261168387</v>
      </c>
      <c r="M146" s="147">
        <f t="shared" si="21"/>
        <v>1.1599999999999999</v>
      </c>
      <c r="N146" s="147">
        <f t="shared" si="22"/>
        <v>51.04</v>
      </c>
      <c r="O146" s="146" t="s">
        <v>99</v>
      </c>
      <c r="P146" s="204">
        <v>1</v>
      </c>
      <c r="Q146" s="147">
        <f t="shared" si="23"/>
        <v>19.670000000000002</v>
      </c>
      <c r="R146" s="198">
        <v>20.7</v>
      </c>
      <c r="S146" s="323">
        <v>26.02</v>
      </c>
      <c r="T146" s="223"/>
    </row>
    <row r="147" spans="1:20" s="219" customFormat="1" ht="78.75" x14ac:dyDescent="0.25">
      <c r="A147" s="144">
        <v>129</v>
      </c>
      <c r="B147" s="204" t="s">
        <v>249</v>
      </c>
      <c r="C147" s="204" t="s">
        <v>164</v>
      </c>
      <c r="D147" s="204" t="s">
        <v>168</v>
      </c>
      <c r="E147" s="204" t="s">
        <v>168</v>
      </c>
      <c r="F147" s="204">
        <v>6110309900</v>
      </c>
      <c r="G147" s="204" t="s">
        <v>171</v>
      </c>
      <c r="H147" s="146" t="s">
        <v>94</v>
      </c>
      <c r="I147" s="204">
        <v>12</v>
      </c>
      <c r="J147" s="147">
        <f t="shared" si="18"/>
        <v>12.36</v>
      </c>
      <c r="K147" s="147">
        <f t="shared" si="19"/>
        <v>148.32</v>
      </c>
      <c r="L147" s="220">
        <f t="shared" si="20"/>
        <v>0.89967637540453071</v>
      </c>
      <c r="M147" s="147">
        <f t="shared" si="21"/>
        <v>1.24</v>
      </c>
      <c r="N147" s="147">
        <f t="shared" si="22"/>
        <v>14.88</v>
      </c>
      <c r="O147" s="146" t="s">
        <v>99</v>
      </c>
      <c r="P147" s="204" t="s">
        <v>120</v>
      </c>
      <c r="Q147" s="147">
        <f t="shared" si="23"/>
        <v>5.7</v>
      </c>
      <c r="R147" s="198">
        <v>6</v>
      </c>
      <c r="S147" s="323">
        <v>26.02</v>
      </c>
      <c r="T147" s="223"/>
    </row>
    <row r="148" spans="1:20" s="219" customFormat="1" ht="78.75" x14ac:dyDescent="0.25">
      <c r="A148" s="144">
        <v>130</v>
      </c>
      <c r="B148" s="204" t="s">
        <v>250</v>
      </c>
      <c r="C148" s="204" t="s">
        <v>164</v>
      </c>
      <c r="D148" s="204" t="s">
        <v>165</v>
      </c>
      <c r="E148" s="204" t="s">
        <v>165</v>
      </c>
      <c r="F148" s="204">
        <v>6204420000</v>
      </c>
      <c r="G148" s="204" t="s">
        <v>171</v>
      </c>
      <c r="H148" s="146" t="s">
        <v>94</v>
      </c>
      <c r="I148" s="204">
        <v>6</v>
      </c>
      <c r="J148" s="147">
        <f t="shared" si="18"/>
        <v>8.44</v>
      </c>
      <c r="K148" s="147">
        <f t="shared" si="19"/>
        <v>50.64</v>
      </c>
      <c r="L148" s="220">
        <f t="shared" si="20"/>
        <v>0.90047393364928907</v>
      </c>
      <c r="M148" s="147">
        <f t="shared" si="21"/>
        <v>0.84</v>
      </c>
      <c r="N148" s="147">
        <f t="shared" si="22"/>
        <v>5.04</v>
      </c>
      <c r="O148" s="146" t="s">
        <v>99</v>
      </c>
      <c r="P148" s="204" t="s">
        <v>120</v>
      </c>
      <c r="Q148" s="147">
        <f t="shared" si="23"/>
        <v>2.66</v>
      </c>
      <c r="R148" s="198">
        <v>2.8</v>
      </c>
      <c r="S148" s="323">
        <v>19.02</v>
      </c>
      <c r="T148" s="223"/>
    </row>
    <row r="149" spans="1:20" s="219" customFormat="1" ht="63" x14ac:dyDescent="0.25">
      <c r="A149" s="144">
        <v>131</v>
      </c>
      <c r="B149" s="204" t="s">
        <v>251</v>
      </c>
      <c r="C149" s="204" t="s">
        <v>164</v>
      </c>
      <c r="D149" s="204" t="s">
        <v>168</v>
      </c>
      <c r="E149" s="204" t="s">
        <v>168</v>
      </c>
      <c r="F149" s="204">
        <v>6204420000</v>
      </c>
      <c r="G149" s="204" t="s">
        <v>171</v>
      </c>
      <c r="H149" s="146" t="s">
        <v>94</v>
      </c>
      <c r="I149" s="204">
        <v>5</v>
      </c>
      <c r="J149" s="147">
        <f t="shared" si="18"/>
        <v>9.06</v>
      </c>
      <c r="K149" s="147">
        <f t="shared" si="19"/>
        <v>45.3</v>
      </c>
      <c r="L149" s="220">
        <f t="shared" si="20"/>
        <v>0.89955849889624728</v>
      </c>
      <c r="M149" s="147">
        <f t="shared" si="21"/>
        <v>0.91</v>
      </c>
      <c r="N149" s="147">
        <f t="shared" si="22"/>
        <v>4.55</v>
      </c>
      <c r="O149" s="146" t="s">
        <v>99</v>
      </c>
      <c r="P149" s="204" t="s">
        <v>120</v>
      </c>
      <c r="Q149" s="147">
        <f t="shared" si="23"/>
        <v>2.38</v>
      </c>
      <c r="R149" s="198">
        <v>2.5</v>
      </c>
      <c r="S149" s="323">
        <v>19.02</v>
      </c>
      <c r="T149" s="223"/>
    </row>
    <row r="150" spans="1:20" s="219" customFormat="1" ht="75.75" customHeight="1" x14ac:dyDescent="0.25">
      <c r="A150" s="144">
        <v>132</v>
      </c>
      <c r="B150" s="204" t="s">
        <v>252</v>
      </c>
      <c r="C150" s="204" t="s">
        <v>164</v>
      </c>
      <c r="D150" s="204" t="s">
        <v>169</v>
      </c>
      <c r="E150" s="204" t="s">
        <v>169</v>
      </c>
      <c r="F150" s="204">
        <v>6204420000</v>
      </c>
      <c r="G150" s="204" t="s">
        <v>171</v>
      </c>
      <c r="H150" s="146" t="s">
        <v>94</v>
      </c>
      <c r="I150" s="204">
        <v>45</v>
      </c>
      <c r="J150" s="147">
        <f t="shared" si="18"/>
        <v>9.24</v>
      </c>
      <c r="K150" s="147">
        <f t="shared" si="19"/>
        <v>415.8</v>
      </c>
      <c r="L150" s="220">
        <f t="shared" si="20"/>
        <v>0.90043290043290047</v>
      </c>
      <c r="M150" s="147">
        <f t="shared" si="21"/>
        <v>0.92</v>
      </c>
      <c r="N150" s="147">
        <f t="shared" si="22"/>
        <v>41.4</v>
      </c>
      <c r="O150" s="146" t="s">
        <v>99</v>
      </c>
      <c r="P150" s="204">
        <v>1</v>
      </c>
      <c r="Q150" s="147">
        <f t="shared" si="23"/>
        <v>21.85</v>
      </c>
      <c r="R150" s="198">
        <v>23</v>
      </c>
      <c r="S150" s="323">
        <v>19.02</v>
      </c>
      <c r="T150" s="223"/>
    </row>
    <row r="151" spans="1:20" s="219" customFormat="1" ht="63" x14ac:dyDescent="0.25">
      <c r="A151" s="144">
        <v>133</v>
      </c>
      <c r="B151" s="204" t="s">
        <v>253</v>
      </c>
      <c r="C151" s="204" t="s">
        <v>164</v>
      </c>
      <c r="D151" s="204" t="s">
        <v>165</v>
      </c>
      <c r="E151" s="204" t="s">
        <v>165</v>
      </c>
      <c r="F151" s="204">
        <v>6204420000</v>
      </c>
      <c r="G151" s="204" t="s">
        <v>171</v>
      </c>
      <c r="H151" s="146" t="s">
        <v>94</v>
      </c>
      <c r="I151" s="204">
        <v>3</v>
      </c>
      <c r="J151" s="147">
        <f t="shared" si="18"/>
        <v>8.44</v>
      </c>
      <c r="K151" s="147">
        <f t="shared" si="19"/>
        <v>25.32</v>
      </c>
      <c r="L151" s="220">
        <f t="shared" si="20"/>
        <v>0.90047393364928907</v>
      </c>
      <c r="M151" s="147">
        <f t="shared" si="21"/>
        <v>0.84</v>
      </c>
      <c r="N151" s="147">
        <f t="shared" si="22"/>
        <v>2.52</v>
      </c>
      <c r="O151" s="146" t="s">
        <v>99</v>
      </c>
      <c r="P151" s="204" t="s">
        <v>120</v>
      </c>
      <c r="Q151" s="147">
        <f t="shared" si="23"/>
        <v>1.33</v>
      </c>
      <c r="R151" s="198">
        <v>1.4</v>
      </c>
      <c r="S151" s="323">
        <v>19.02</v>
      </c>
      <c r="T151" s="223"/>
    </row>
    <row r="152" spans="1:20" s="219" customFormat="1" ht="63" x14ac:dyDescent="0.25">
      <c r="A152" s="144">
        <v>134</v>
      </c>
      <c r="B152" s="204" t="s">
        <v>254</v>
      </c>
      <c r="C152" s="204" t="s">
        <v>164</v>
      </c>
      <c r="D152" s="204" t="s">
        <v>169</v>
      </c>
      <c r="E152" s="204" t="s">
        <v>169</v>
      </c>
      <c r="F152" s="204">
        <v>6204430000</v>
      </c>
      <c r="G152" s="204" t="s">
        <v>171</v>
      </c>
      <c r="H152" s="146" t="s">
        <v>94</v>
      </c>
      <c r="I152" s="204">
        <v>70</v>
      </c>
      <c r="J152" s="147">
        <f t="shared" si="18"/>
        <v>11.6</v>
      </c>
      <c r="K152" s="147">
        <f t="shared" si="19"/>
        <v>812</v>
      </c>
      <c r="L152" s="220">
        <f t="shared" si="20"/>
        <v>0.9</v>
      </c>
      <c r="M152" s="147">
        <f t="shared" si="21"/>
        <v>1.1599999999999999</v>
      </c>
      <c r="N152" s="147">
        <f t="shared" si="22"/>
        <v>81.2</v>
      </c>
      <c r="O152" s="146" t="s">
        <v>99</v>
      </c>
      <c r="P152" s="204">
        <v>1</v>
      </c>
      <c r="Q152" s="147">
        <f t="shared" si="23"/>
        <v>35.909999999999997</v>
      </c>
      <c r="R152" s="198">
        <v>37.799999999999997</v>
      </c>
      <c r="S152" s="323">
        <v>22.6</v>
      </c>
      <c r="T152" s="223"/>
    </row>
    <row r="153" spans="1:20" s="219" customFormat="1" ht="78.75" x14ac:dyDescent="0.25">
      <c r="A153" s="144">
        <v>135</v>
      </c>
      <c r="B153" s="204" t="s">
        <v>255</v>
      </c>
      <c r="C153" s="204" t="s">
        <v>164</v>
      </c>
      <c r="D153" s="204" t="s">
        <v>165</v>
      </c>
      <c r="E153" s="204" t="s">
        <v>165</v>
      </c>
      <c r="F153" s="204">
        <v>6204430000</v>
      </c>
      <c r="G153" s="204" t="s">
        <v>171</v>
      </c>
      <c r="H153" s="146" t="s">
        <v>94</v>
      </c>
      <c r="I153" s="204">
        <v>33</v>
      </c>
      <c r="J153" s="147">
        <f t="shared" si="18"/>
        <v>9.89</v>
      </c>
      <c r="K153" s="147">
        <f t="shared" si="19"/>
        <v>326.37</v>
      </c>
      <c r="L153" s="220">
        <f t="shared" si="20"/>
        <v>0.8998988877654196</v>
      </c>
      <c r="M153" s="147">
        <f t="shared" si="21"/>
        <v>0.99</v>
      </c>
      <c r="N153" s="147">
        <f t="shared" si="22"/>
        <v>32.67</v>
      </c>
      <c r="O153" s="146" t="s">
        <v>99</v>
      </c>
      <c r="P153" s="204">
        <v>1</v>
      </c>
      <c r="Q153" s="147">
        <f t="shared" si="23"/>
        <v>14.44</v>
      </c>
      <c r="R153" s="198">
        <v>15.2</v>
      </c>
      <c r="S153" s="323">
        <v>22.6</v>
      </c>
      <c r="T153" s="223"/>
    </row>
    <row r="154" spans="1:20" s="219" customFormat="1" ht="63" x14ac:dyDescent="0.25">
      <c r="A154" s="144">
        <v>136</v>
      </c>
      <c r="B154" s="204" t="s">
        <v>256</v>
      </c>
      <c r="C154" s="204" t="s">
        <v>164</v>
      </c>
      <c r="D154" s="204" t="s">
        <v>169</v>
      </c>
      <c r="E154" s="204" t="s">
        <v>169</v>
      </c>
      <c r="F154" s="204">
        <v>6204430000</v>
      </c>
      <c r="G154" s="204" t="s">
        <v>171</v>
      </c>
      <c r="H154" s="146" t="s">
        <v>94</v>
      </c>
      <c r="I154" s="204">
        <v>32</v>
      </c>
      <c r="J154" s="147">
        <f t="shared" si="18"/>
        <v>14.17</v>
      </c>
      <c r="K154" s="147">
        <f t="shared" si="19"/>
        <v>453.44</v>
      </c>
      <c r="L154" s="220">
        <f t="shared" si="20"/>
        <v>0.89978828510938602</v>
      </c>
      <c r="M154" s="147">
        <f t="shared" si="21"/>
        <v>1.42</v>
      </c>
      <c r="N154" s="147">
        <f t="shared" si="22"/>
        <v>45.44</v>
      </c>
      <c r="O154" s="146" t="s">
        <v>99</v>
      </c>
      <c r="P154" s="204">
        <v>1</v>
      </c>
      <c r="Q154" s="147">
        <f t="shared" si="23"/>
        <v>20.05</v>
      </c>
      <c r="R154" s="198">
        <v>21.1</v>
      </c>
      <c r="S154" s="323">
        <v>22.6</v>
      </c>
      <c r="T154" s="223"/>
    </row>
    <row r="155" spans="1:20" s="219" customFormat="1" ht="63" x14ac:dyDescent="0.25">
      <c r="A155" s="144">
        <v>137</v>
      </c>
      <c r="B155" s="204" t="s">
        <v>256</v>
      </c>
      <c r="C155" s="204" t="s">
        <v>164</v>
      </c>
      <c r="D155" s="204" t="s">
        <v>169</v>
      </c>
      <c r="E155" s="204" t="s">
        <v>169</v>
      </c>
      <c r="F155" s="204">
        <v>6204430000</v>
      </c>
      <c r="G155" s="204" t="s">
        <v>171</v>
      </c>
      <c r="H155" s="146" t="s">
        <v>94</v>
      </c>
      <c r="I155" s="204">
        <v>75</v>
      </c>
      <c r="J155" s="147">
        <f t="shared" si="18"/>
        <v>10.02</v>
      </c>
      <c r="K155" s="147">
        <f t="shared" si="19"/>
        <v>751.5</v>
      </c>
      <c r="L155" s="220">
        <f t="shared" si="20"/>
        <v>0.90019960079840322</v>
      </c>
      <c r="M155" s="147">
        <f t="shared" si="21"/>
        <v>1</v>
      </c>
      <c r="N155" s="147">
        <f t="shared" si="22"/>
        <v>75</v>
      </c>
      <c r="O155" s="146" t="s">
        <v>99</v>
      </c>
      <c r="P155" s="204">
        <v>1</v>
      </c>
      <c r="Q155" s="147">
        <f t="shared" si="23"/>
        <v>33.25</v>
      </c>
      <c r="R155" s="198">
        <v>35</v>
      </c>
      <c r="S155" s="323">
        <v>22.6</v>
      </c>
      <c r="T155" s="223"/>
    </row>
    <row r="156" spans="1:20" s="219" customFormat="1" ht="63" x14ac:dyDescent="0.25">
      <c r="A156" s="144">
        <v>138</v>
      </c>
      <c r="B156" s="204" t="s">
        <v>256</v>
      </c>
      <c r="C156" s="204" t="s">
        <v>164</v>
      </c>
      <c r="D156" s="204" t="s">
        <v>169</v>
      </c>
      <c r="E156" s="204" t="s">
        <v>169</v>
      </c>
      <c r="F156" s="204">
        <v>6204430000</v>
      </c>
      <c r="G156" s="204" t="s">
        <v>171</v>
      </c>
      <c r="H156" s="146" t="s">
        <v>94</v>
      </c>
      <c r="I156" s="204">
        <v>31</v>
      </c>
      <c r="J156" s="147">
        <f t="shared" si="18"/>
        <v>9.98</v>
      </c>
      <c r="K156" s="147">
        <f t="shared" si="19"/>
        <v>309.38</v>
      </c>
      <c r="L156" s="220">
        <f t="shared" si="20"/>
        <v>0.8997995991983968</v>
      </c>
      <c r="M156" s="147">
        <f t="shared" si="21"/>
        <v>1</v>
      </c>
      <c r="N156" s="147">
        <f t="shared" si="22"/>
        <v>31</v>
      </c>
      <c r="O156" s="146" t="s">
        <v>99</v>
      </c>
      <c r="P156" s="204" t="s">
        <v>120</v>
      </c>
      <c r="Q156" s="147">
        <f t="shared" si="23"/>
        <v>13.68</v>
      </c>
      <c r="R156" s="198">
        <v>14.4</v>
      </c>
      <c r="S156" s="323">
        <v>22.6</v>
      </c>
      <c r="T156" s="223"/>
    </row>
    <row r="157" spans="1:20" s="219" customFormat="1" ht="63" x14ac:dyDescent="0.25">
      <c r="A157" s="144">
        <v>139</v>
      </c>
      <c r="B157" s="204" t="s">
        <v>257</v>
      </c>
      <c r="C157" s="204" t="s">
        <v>164</v>
      </c>
      <c r="D157" s="204" t="s">
        <v>170</v>
      </c>
      <c r="E157" s="204" t="s">
        <v>170</v>
      </c>
      <c r="F157" s="204">
        <v>6204440000</v>
      </c>
      <c r="G157" s="204" t="s">
        <v>171</v>
      </c>
      <c r="H157" s="146" t="s">
        <v>94</v>
      </c>
      <c r="I157" s="204">
        <v>50</v>
      </c>
      <c r="J157" s="147">
        <f t="shared" si="18"/>
        <v>8.1199999999999992</v>
      </c>
      <c r="K157" s="147">
        <f t="shared" si="19"/>
        <v>406</v>
      </c>
      <c r="L157" s="220">
        <f t="shared" si="20"/>
        <v>0.90024630541871919</v>
      </c>
      <c r="M157" s="147">
        <f t="shared" si="21"/>
        <v>0.81</v>
      </c>
      <c r="N157" s="147">
        <f t="shared" si="22"/>
        <v>40.5</v>
      </c>
      <c r="O157" s="146" t="s">
        <v>99</v>
      </c>
      <c r="P157" s="204">
        <v>1</v>
      </c>
      <c r="Q157" s="147">
        <f t="shared" si="23"/>
        <v>17.770000000000003</v>
      </c>
      <c r="R157" s="198">
        <v>18.7</v>
      </c>
      <c r="S157" s="323">
        <v>22.82</v>
      </c>
      <c r="T157" s="223"/>
    </row>
    <row r="158" spans="1:20" s="219" customFormat="1" ht="63" x14ac:dyDescent="0.25">
      <c r="A158" s="144">
        <v>140</v>
      </c>
      <c r="B158" s="204" t="s">
        <v>257</v>
      </c>
      <c r="C158" s="204" t="s">
        <v>164</v>
      </c>
      <c r="D158" s="204" t="s">
        <v>170</v>
      </c>
      <c r="E158" s="204" t="s">
        <v>170</v>
      </c>
      <c r="F158" s="204">
        <v>6204440000</v>
      </c>
      <c r="G158" s="204" t="s">
        <v>171</v>
      </c>
      <c r="H158" s="146" t="s">
        <v>94</v>
      </c>
      <c r="I158" s="204">
        <v>30</v>
      </c>
      <c r="J158" s="147">
        <f t="shared" si="18"/>
        <v>12.15</v>
      </c>
      <c r="K158" s="147">
        <f t="shared" si="19"/>
        <v>364.5</v>
      </c>
      <c r="L158" s="220">
        <f t="shared" si="20"/>
        <v>0.89958847736625513</v>
      </c>
      <c r="M158" s="147">
        <f t="shared" si="21"/>
        <v>1.22</v>
      </c>
      <c r="N158" s="147">
        <f t="shared" si="22"/>
        <v>36.6</v>
      </c>
      <c r="O158" s="146" t="s">
        <v>99</v>
      </c>
      <c r="P158" s="204">
        <v>1</v>
      </c>
      <c r="Q158" s="147">
        <f t="shared" si="23"/>
        <v>15.96</v>
      </c>
      <c r="R158" s="198">
        <v>16.8</v>
      </c>
      <c r="S158" s="323">
        <v>22.82</v>
      </c>
      <c r="T158" s="223"/>
    </row>
    <row r="159" spans="1:20" s="219" customFormat="1" ht="63" x14ac:dyDescent="0.25">
      <c r="A159" s="144">
        <v>141</v>
      </c>
      <c r="B159" s="204" t="s">
        <v>258</v>
      </c>
      <c r="C159" s="204" t="s">
        <v>164</v>
      </c>
      <c r="D159" s="204" t="s">
        <v>168</v>
      </c>
      <c r="E159" s="204" t="s">
        <v>168</v>
      </c>
      <c r="F159" s="204">
        <v>6206300000</v>
      </c>
      <c r="G159" s="204" t="s">
        <v>171</v>
      </c>
      <c r="H159" s="146" t="s">
        <v>94</v>
      </c>
      <c r="I159" s="204">
        <v>15</v>
      </c>
      <c r="J159" s="147">
        <f t="shared" si="18"/>
        <v>1.82</v>
      </c>
      <c r="K159" s="147">
        <f t="shared" si="19"/>
        <v>27.3</v>
      </c>
      <c r="L159" s="220">
        <f t="shared" si="20"/>
        <v>0.90109890109890112</v>
      </c>
      <c r="M159" s="147">
        <f t="shared" si="21"/>
        <v>0.18</v>
      </c>
      <c r="N159" s="147">
        <f t="shared" si="22"/>
        <v>2.7</v>
      </c>
      <c r="O159" s="146" t="s">
        <v>99</v>
      </c>
      <c r="P159" s="204" t="s">
        <v>120</v>
      </c>
      <c r="Q159" s="147">
        <f t="shared" si="23"/>
        <v>1.43</v>
      </c>
      <c r="R159" s="198">
        <v>1.5</v>
      </c>
      <c r="S159" s="323">
        <v>19.02</v>
      </c>
      <c r="T159" s="223"/>
    </row>
    <row r="160" spans="1:20" s="219" customFormat="1" ht="63" x14ac:dyDescent="0.25">
      <c r="A160" s="144">
        <v>142</v>
      </c>
      <c r="B160" s="204" t="s">
        <v>259</v>
      </c>
      <c r="C160" s="204" t="s">
        <v>164</v>
      </c>
      <c r="D160" s="204" t="s">
        <v>170</v>
      </c>
      <c r="E160" s="204" t="s">
        <v>170</v>
      </c>
      <c r="F160" s="204">
        <v>6206400000</v>
      </c>
      <c r="G160" s="204" t="s">
        <v>171</v>
      </c>
      <c r="H160" s="146" t="s">
        <v>94</v>
      </c>
      <c r="I160" s="204">
        <v>25</v>
      </c>
      <c r="J160" s="147">
        <f t="shared" si="18"/>
        <v>2.48</v>
      </c>
      <c r="K160" s="147">
        <f t="shared" si="19"/>
        <v>62</v>
      </c>
      <c r="L160" s="220">
        <f t="shared" si="20"/>
        <v>0.89919354838709675</v>
      </c>
      <c r="M160" s="147">
        <f t="shared" si="21"/>
        <v>0.25</v>
      </c>
      <c r="N160" s="147">
        <f t="shared" si="22"/>
        <v>6.25</v>
      </c>
      <c r="O160" s="146" t="s">
        <v>99</v>
      </c>
      <c r="P160" s="204" t="s">
        <v>120</v>
      </c>
      <c r="Q160" s="147">
        <f t="shared" si="23"/>
        <v>2.38</v>
      </c>
      <c r="R160" s="198">
        <v>2.5</v>
      </c>
      <c r="S160" s="323">
        <v>26.02</v>
      </c>
      <c r="T160" s="223"/>
    </row>
    <row r="161" spans="1:21" s="219" customFormat="1" ht="63.75" thickBot="1" x14ac:dyDescent="0.3">
      <c r="A161" s="155">
        <v>143</v>
      </c>
      <c r="B161" s="181" t="s">
        <v>259</v>
      </c>
      <c r="C161" s="181" t="s">
        <v>164</v>
      </c>
      <c r="D161" s="181" t="s">
        <v>170</v>
      </c>
      <c r="E161" s="181" t="s">
        <v>170</v>
      </c>
      <c r="F161" s="181">
        <v>6206400000</v>
      </c>
      <c r="G161" s="181" t="s">
        <v>171</v>
      </c>
      <c r="H161" s="136" t="s">
        <v>94</v>
      </c>
      <c r="I161" s="181">
        <v>70</v>
      </c>
      <c r="J161" s="177">
        <f t="shared" si="18"/>
        <v>2.48</v>
      </c>
      <c r="K161" s="177">
        <f t="shared" si="19"/>
        <v>173.6</v>
      </c>
      <c r="L161" s="222">
        <f t="shared" si="20"/>
        <v>0.89919354838709675</v>
      </c>
      <c r="M161" s="177">
        <f t="shared" si="21"/>
        <v>0.25</v>
      </c>
      <c r="N161" s="177">
        <f t="shared" si="22"/>
        <v>17.5</v>
      </c>
      <c r="O161" s="136" t="s">
        <v>99</v>
      </c>
      <c r="P161" s="181" t="s">
        <v>120</v>
      </c>
      <c r="Q161" s="177">
        <f t="shared" si="23"/>
        <v>6.65</v>
      </c>
      <c r="R161" s="199">
        <v>7</v>
      </c>
      <c r="S161" s="323">
        <v>26.02</v>
      </c>
      <c r="T161" s="223"/>
    </row>
    <row r="162" spans="1:21" ht="16.5" customHeight="1" thickBot="1" x14ac:dyDescent="0.3">
      <c r="A162" s="203" t="s">
        <v>102</v>
      </c>
      <c r="B162" s="200"/>
      <c r="C162" s="200"/>
      <c r="D162" s="200"/>
      <c r="E162" s="200"/>
      <c r="F162" s="200"/>
      <c r="G162" s="200"/>
      <c r="H162" s="201"/>
      <c r="I162" s="188">
        <f>SUM(I19:I161)</f>
        <v>2666</v>
      </c>
      <c r="J162" s="189"/>
      <c r="K162" s="202">
        <f>SUM(K19:K161)</f>
        <v>25381.34</v>
      </c>
      <c r="L162" s="190"/>
      <c r="M162" s="191"/>
      <c r="N162" s="202">
        <f>SUM(N19:N161)</f>
        <v>2539.3600000000006</v>
      </c>
      <c r="O162" s="191"/>
      <c r="P162" s="192">
        <f>SUM(P19:P161)</f>
        <v>35</v>
      </c>
      <c r="Q162" s="193">
        <f>SUM(Q19:Q161)</f>
        <v>1128.0400000000002</v>
      </c>
      <c r="R162" s="194">
        <f>SUM(R19:R161)</f>
        <v>1187.1000000000001</v>
      </c>
      <c r="S162" s="323"/>
    </row>
    <row r="163" spans="1:21" ht="15.75" x14ac:dyDescent="0.25">
      <c r="A163" s="242"/>
      <c r="B163" s="243"/>
      <c r="C163" s="243"/>
      <c r="D163" s="243"/>
      <c r="E163" s="243"/>
      <c r="F163" s="243"/>
      <c r="G163" s="243"/>
      <c r="H163" s="243"/>
      <c r="I163" s="243"/>
      <c r="J163" s="243"/>
      <c r="K163" s="244"/>
      <c r="L163" s="243"/>
      <c r="M163" s="243"/>
      <c r="N163" s="243"/>
      <c r="O163" s="243"/>
      <c r="P163" s="243"/>
      <c r="Q163" s="243"/>
      <c r="R163" s="245"/>
    </row>
    <row r="164" spans="1:21" ht="15.75" x14ac:dyDescent="0.25">
      <c r="A164" s="159"/>
      <c r="B164" s="4"/>
      <c r="C164" s="4" t="s">
        <v>95</v>
      </c>
      <c r="D164" s="4"/>
      <c r="E164" s="4"/>
      <c r="F164" s="137">
        <f>Q162</f>
        <v>1128.0400000000002</v>
      </c>
      <c r="G164" s="4"/>
      <c r="H164" s="4"/>
      <c r="I164" s="4"/>
      <c r="J164" s="4"/>
      <c r="K164" s="4"/>
      <c r="L164" s="262" t="s">
        <v>10</v>
      </c>
      <c r="M164" s="262"/>
      <c r="N164" s="262"/>
      <c r="O164" s="263">
        <f>N162</f>
        <v>2539.3600000000006</v>
      </c>
      <c r="P164" s="263"/>
      <c r="Q164" s="4"/>
      <c r="R164" s="246"/>
      <c r="S164" s="323"/>
      <c r="T164" s="138"/>
    </row>
    <row r="165" spans="1:21" s="9" customFormat="1" ht="15.75" x14ac:dyDescent="0.25">
      <c r="A165" s="159"/>
      <c r="B165" s="4"/>
      <c r="C165" s="4" t="s">
        <v>96</v>
      </c>
      <c r="D165" s="4"/>
      <c r="E165" s="4"/>
      <c r="F165" s="137">
        <f>R162</f>
        <v>1187.1000000000001</v>
      </c>
      <c r="G165" s="4"/>
      <c r="H165" s="4"/>
      <c r="I165" s="4"/>
      <c r="J165" s="4"/>
      <c r="K165" s="4"/>
      <c r="L165" s="4"/>
      <c r="M165" s="4"/>
      <c r="N165" s="224" t="s">
        <v>66</v>
      </c>
      <c r="O165" s="263"/>
      <c r="P165" s="263"/>
      <c r="Q165" s="4"/>
      <c r="R165" s="247"/>
      <c r="S165" s="323"/>
      <c r="T165" s="139"/>
    </row>
    <row r="166" spans="1:21" s="9" customFormat="1" ht="15.75" x14ac:dyDescent="0.25">
      <c r="A166" s="159"/>
      <c r="B166" s="4"/>
      <c r="C166" s="4" t="s">
        <v>97</v>
      </c>
      <c r="D166" s="4"/>
      <c r="E166" s="4"/>
      <c r="F166" s="140">
        <f>P162</f>
        <v>35</v>
      </c>
      <c r="G166" s="4"/>
      <c r="H166" s="4"/>
      <c r="I166" s="4"/>
      <c r="J166" s="4"/>
      <c r="K166" s="4"/>
      <c r="L166" s="4"/>
      <c r="M166" s="4"/>
      <c r="N166" s="4"/>
      <c r="O166" s="4"/>
      <c r="P166" s="4"/>
      <c r="Q166" s="4"/>
      <c r="R166" s="248"/>
      <c r="S166" s="323"/>
      <c r="T166" s="139"/>
      <c r="U166" s="141"/>
    </row>
    <row r="167" spans="1:21" ht="18" x14ac:dyDescent="0.25">
      <c r="A167" s="19"/>
      <c r="B167" s="16"/>
      <c r="C167" s="8"/>
      <c r="D167" s="16"/>
      <c r="E167" s="16"/>
      <c r="F167" s="205" t="s">
        <v>132</v>
      </c>
      <c r="G167" s="205" t="s">
        <v>133</v>
      </c>
      <c r="H167" s="209"/>
      <c r="I167" s="205"/>
      <c r="J167" s="209"/>
      <c r="K167" s="214"/>
      <c r="L167" s="214"/>
      <c r="M167" s="207"/>
      <c r="N167" s="17"/>
      <c r="O167" s="17"/>
      <c r="P167" s="17"/>
      <c r="Q167" s="17"/>
      <c r="R167" s="215"/>
      <c r="T167"/>
      <c r="U167" s="208"/>
    </row>
    <row r="168" spans="1:21" s="18" customFormat="1" ht="18" x14ac:dyDescent="0.25">
      <c r="A168" s="159"/>
      <c r="B168" s="4"/>
      <c r="C168" s="4"/>
      <c r="D168" s="4"/>
      <c r="E168" s="4"/>
      <c r="F168" s="205" t="s">
        <v>134</v>
      </c>
      <c r="G168" s="210" t="s">
        <v>135</v>
      </c>
      <c r="H168" s="211"/>
      <c r="I168" s="210"/>
      <c r="J168" s="211"/>
      <c r="K168" s="211"/>
      <c r="L168" s="211"/>
      <c r="M168" s="210"/>
      <c r="N168" s="212"/>
      <c r="O168" s="212"/>
      <c r="P168" s="212"/>
      <c r="Q168" s="212"/>
      <c r="R168" s="216"/>
      <c r="S168" s="320"/>
      <c r="T168"/>
      <c r="U168" s="208"/>
    </row>
    <row r="169" spans="1:21" s="206" customFormat="1" ht="15.75" x14ac:dyDescent="0.25">
      <c r="A169" s="217"/>
      <c r="B169" s="213"/>
      <c r="C169" s="213"/>
      <c r="D169" s="213"/>
      <c r="E169" s="213"/>
      <c r="F169" s="209"/>
      <c r="G169" s="209" t="s">
        <v>136</v>
      </c>
      <c r="H169" s="209"/>
      <c r="I169" s="209"/>
      <c r="J169" s="213"/>
      <c r="K169" s="213"/>
      <c r="L169" s="213"/>
      <c r="M169" s="213"/>
      <c r="N169" s="213"/>
      <c r="O169" s="213"/>
      <c r="P169" s="213"/>
      <c r="Q169" s="213"/>
      <c r="R169" s="218"/>
      <c r="S169" s="320"/>
      <c r="T169"/>
    </row>
    <row r="170" spans="1:21" s="206" customFormat="1" ht="15.75" x14ac:dyDescent="0.25">
      <c r="A170" s="159" t="s">
        <v>67</v>
      </c>
      <c r="B170" s="209"/>
      <c r="C170" s="213"/>
      <c r="D170" s="213"/>
      <c r="E170" s="213"/>
      <c r="F170" s="209"/>
      <c r="G170" s="209" t="s">
        <v>137</v>
      </c>
      <c r="H170" s="209"/>
      <c r="I170" s="209"/>
      <c r="J170" s="213"/>
      <c r="K170" s="213"/>
      <c r="L170" s="213"/>
      <c r="M170" s="213"/>
      <c r="N170" s="213"/>
      <c r="O170" s="213"/>
      <c r="P170" s="213"/>
      <c r="Q170" s="213"/>
      <c r="R170" s="218"/>
      <c r="S170" s="320"/>
      <c r="T170"/>
    </row>
    <row r="171" spans="1:21" s="206" customFormat="1" ht="15.75" x14ac:dyDescent="0.25">
      <c r="A171" s="217"/>
      <c r="B171" s="213"/>
      <c r="C171" s="213"/>
      <c r="D171" s="213"/>
      <c r="E171" s="213"/>
      <c r="F171" s="209"/>
      <c r="G171" s="209" t="s">
        <v>138</v>
      </c>
      <c r="H171" s="209"/>
      <c r="I171" s="209"/>
      <c r="J171" s="213"/>
      <c r="K171" s="213"/>
      <c r="L171" s="213"/>
      <c r="M171" s="213"/>
      <c r="N171" s="213"/>
      <c r="O171" s="213"/>
      <c r="P171" s="213"/>
      <c r="Q171" s="213"/>
      <c r="R171" s="218"/>
      <c r="S171" s="320"/>
      <c r="T171"/>
    </row>
    <row r="172" spans="1:21" ht="15.75" x14ac:dyDescent="0.25">
      <c r="A172" s="164" t="s">
        <v>70</v>
      </c>
      <c r="B172" s="117"/>
      <c r="C172" s="117"/>
      <c r="D172" s="118"/>
      <c r="E172" s="118"/>
      <c r="F172" s="121" t="s">
        <v>75</v>
      </c>
      <c r="G172" s="122"/>
      <c r="H172" s="122"/>
      <c r="I172" s="122"/>
      <c r="J172" s="122"/>
      <c r="K172" s="6"/>
      <c r="L172" s="6"/>
      <c r="M172" s="6"/>
      <c r="N172" s="6"/>
      <c r="O172" s="6"/>
      <c r="P172" s="6"/>
      <c r="Q172" s="6"/>
      <c r="R172" s="163"/>
    </row>
    <row r="173" spans="1:21" ht="16.5" x14ac:dyDescent="0.25">
      <c r="A173" s="165" t="s">
        <v>72</v>
      </c>
      <c r="B173" s="117"/>
      <c r="C173" s="117"/>
      <c r="D173" s="118"/>
      <c r="E173" s="118"/>
      <c r="F173" s="166" t="s">
        <v>76</v>
      </c>
      <c r="G173" s="123"/>
      <c r="H173" s="123"/>
      <c r="I173" s="123"/>
      <c r="J173" s="122"/>
      <c r="K173" s="6"/>
      <c r="L173" s="6"/>
      <c r="M173" s="6"/>
      <c r="N173" s="6"/>
      <c r="O173" s="6"/>
      <c r="P173" s="6"/>
      <c r="Q173" s="6"/>
      <c r="R173" s="163"/>
    </row>
    <row r="174" spans="1:21" ht="16.5" x14ac:dyDescent="0.25">
      <c r="A174" s="165" t="s">
        <v>71</v>
      </c>
      <c r="B174" s="119"/>
      <c r="C174" s="117"/>
      <c r="D174" s="118"/>
      <c r="E174" s="118"/>
      <c r="F174" s="166" t="s">
        <v>77</v>
      </c>
      <c r="G174" s="123"/>
      <c r="H174" s="123"/>
      <c r="I174" s="123"/>
      <c r="J174" s="122"/>
      <c r="K174" s="6"/>
      <c r="L174" s="6"/>
      <c r="M174" s="6"/>
      <c r="N174" s="6"/>
      <c r="O174" s="6"/>
      <c r="P174" s="6"/>
      <c r="Q174" s="6"/>
      <c r="R174" s="163"/>
    </row>
    <row r="175" spans="1:21" ht="16.5" thickBot="1" x14ac:dyDescent="0.3">
      <c r="A175" s="250"/>
      <c r="B175" s="120"/>
      <c r="C175" s="120"/>
      <c r="D175" s="120"/>
      <c r="E175" s="120"/>
      <c r="F175" s="251" t="s">
        <v>74</v>
      </c>
      <c r="G175" s="252"/>
      <c r="H175" s="252"/>
      <c r="I175" s="252"/>
      <c r="J175" s="252"/>
      <c r="K175" s="10"/>
      <c r="L175" s="10"/>
      <c r="M175" s="10"/>
      <c r="N175" s="10"/>
      <c r="O175" s="10"/>
      <c r="P175" s="10"/>
      <c r="Q175" s="10"/>
      <c r="R175" s="168"/>
    </row>
    <row r="176" spans="1:21" x14ac:dyDescent="0.25">
      <c r="R176" s="18"/>
    </row>
    <row r="177" spans="18:18" x14ac:dyDescent="0.25">
      <c r="R177" s="18"/>
    </row>
    <row r="178" spans="18:18" x14ac:dyDescent="0.25">
      <c r="R178" s="18"/>
    </row>
  </sheetData>
  <mergeCells count="17">
    <mergeCell ref="F5:I5"/>
    <mergeCell ref="F8:I8"/>
    <mergeCell ref="F10:I10"/>
    <mergeCell ref="J4:R5"/>
    <mergeCell ref="J6:R10"/>
    <mergeCell ref="A13:C13"/>
    <mergeCell ref="A14:C15"/>
    <mergeCell ref="L164:N164"/>
    <mergeCell ref="O164:P165"/>
    <mergeCell ref="N13:R13"/>
    <mergeCell ref="N14:R15"/>
    <mergeCell ref="D13:F13"/>
    <mergeCell ref="D14:F15"/>
    <mergeCell ref="G13:I13"/>
    <mergeCell ref="G14:I15"/>
    <mergeCell ref="J13:M13"/>
    <mergeCell ref="J14:M15"/>
  </mergeCells>
  <phoneticPr fontId="38" type="noConversion"/>
  <pageMargins left="0.23622047244094491" right="7.874015748031496E-2" top="0.35433070866141736" bottom="0.74803149606299213" header="0.31496062992125984" footer="0.31496062992125984"/>
  <pageSetup paperSize="9" scale="52" fitToWidth="0" fitToHeight="0" orientation="landscape" r:id="rId1"/>
  <headerFooter alignWithMargins="0">
    <oddFooter xml:space="preserve">&amp;CSpoločnosť zapísaná do Obchodného registra Okresného súdu Bratislava I, oddiel: Sro, vložka číslo: 114414/B&amp;Rstranka 1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2"/>
  <sheetViews>
    <sheetView showWhiteSpace="0" view="pageLayout" zoomScale="55" zoomScaleNormal="70" zoomScalePageLayoutView="55" workbookViewId="0">
      <selection activeCell="N7" sqref="N7"/>
    </sheetView>
  </sheetViews>
  <sheetFormatPr defaultRowHeight="12.75" x14ac:dyDescent="0.2"/>
  <cols>
    <col min="1" max="1" width="3.140625" style="41" customWidth="1"/>
    <col min="2" max="2" width="9.85546875" style="41" customWidth="1"/>
    <col min="3" max="3" width="26.7109375" style="41" customWidth="1"/>
    <col min="4" max="4" width="15" style="41" customWidth="1"/>
    <col min="5" max="5" width="21.140625" style="41" customWidth="1"/>
    <col min="6" max="6" width="18.7109375" style="41" customWidth="1"/>
    <col min="7" max="7" width="18.140625" style="41" customWidth="1"/>
    <col min="8" max="8" width="12.85546875" style="41" customWidth="1"/>
    <col min="9" max="9" width="9.85546875" style="41" customWidth="1"/>
    <col min="10" max="10" width="13.28515625" style="41" customWidth="1"/>
    <col min="11" max="11" width="10.5703125" style="41" customWidth="1"/>
    <col min="12" max="12" width="14.5703125" style="41" customWidth="1"/>
    <col min="13" max="13" width="17.7109375" style="41" customWidth="1"/>
    <col min="14" max="14" width="13.42578125" style="41" customWidth="1"/>
    <col min="15" max="15" width="15.140625" style="41" customWidth="1"/>
    <col min="16" max="16" width="13.42578125" style="41" customWidth="1"/>
    <col min="17" max="17" width="15.140625" style="41" customWidth="1"/>
    <col min="18" max="18" width="14.140625" style="41" customWidth="1"/>
    <col min="19" max="19" width="16.42578125" style="41" customWidth="1"/>
    <col min="20" max="20" width="12" style="41" hidden="1" customWidth="1"/>
    <col min="21" max="21" width="12.5703125" style="41" customWidth="1"/>
    <col min="22" max="22" width="0" style="41" hidden="1" customWidth="1"/>
    <col min="23" max="16384" width="9.140625" style="41"/>
  </cols>
  <sheetData>
    <row r="1" spans="1:24" ht="15.75" x14ac:dyDescent="0.25">
      <c r="B1" s="40" t="s">
        <v>37</v>
      </c>
      <c r="D1" s="41">
        <f>[1]Инвойс!C1</f>
        <v>0</v>
      </c>
      <c r="O1" s="308" t="s">
        <v>38</v>
      </c>
      <c r="P1" s="308"/>
      <c r="Q1" s="308"/>
      <c r="R1" s="308"/>
      <c r="S1" s="308"/>
      <c r="T1" s="41">
        <f>D1</f>
        <v>0</v>
      </c>
    </row>
    <row r="2" spans="1:24" s="43" customFormat="1" ht="15.75" x14ac:dyDescent="0.25">
      <c r="B2" s="42" t="s">
        <v>85</v>
      </c>
      <c r="O2" s="309" t="s">
        <v>86</v>
      </c>
      <c r="P2" s="309"/>
      <c r="Q2" s="309"/>
      <c r="R2" s="309"/>
      <c r="S2" s="309"/>
    </row>
    <row r="3" spans="1:24" ht="18" x14ac:dyDescent="0.25">
      <c r="B3" s="40"/>
      <c r="G3" s="310" t="s">
        <v>39</v>
      </c>
      <c r="H3" s="310"/>
      <c r="I3" s="310"/>
      <c r="J3" s="310"/>
      <c r="K3" s="44">
        <v>17003</v>
      </c>
      <c r="L3" s="45" t="s">
        <v>40</v>
      </c>
      <c r="M3" s="46" t="e">
        <f>'VZOR 1'!F8:I8</f>
        <v>#VALUE!</v>
      </c>
      <c r="P3" s="183"/>
      <c r="Q3" s="47"/>
      <c r="R3" s="47"/>
      <c r="S3" s="47"/>
    </row>
    <row r="4" spans="1:24" ht="15" customHeight="1" x14ac:dyDescent="0.2">
      <c r="B4" s="184"/>
    </row>
    <row r="5" spans="1:24" ht="47.25" customHeight="1" x14ac:dyDescent="0.25">
      <c r="B5" s="311" t="s">
        <v>83</v>
      </c>
      <c r="C5" s="311"/>
      <c r="D5" s="311"/>
      <c r="E5" s="311"/>
      <c r="F5" s="311"/>
      <c r="G5" s="311"/>
      <c r="H5" s="312"/>
      <c r="I5" s="49"/>
      <c r="J5" s="311" t="s">
        <v>84</v>
      </c>
      <c r="K5" s="311"/>
      <c r="L5" s="311"/>
      <c r="M5" s="311"/>
      <c r="N5" s="311"/>
      <c r="O5" s="311"/>
      <c r="P5" s="311"/>
      <c r="Q5" s="49"/>
      <c r="R5" s="50"/>
      <c r="S5" s="50"/>
    </row>
    <row r="6" spans="1:24" ht="24" customHeight="1" x14ac:dyDescent="0.25">
      <c r="B6" s="313" t="s">
        <v>41</v>
      </c>
      <c r="C6" s="313"/>
      <c r="D6" s="313"/>
      <c r="E6" s="313"/>
      <c r="F6" s="313"/>
      <c r="G6" s="51">
        <f>P6</f>
        <v>1024.1400000000001</v>
      </c>
      <c r="H6" s="182" t="s">
        <v>42</v>
      </c>
      <c r="I6" s="52"/>
      <c r="J6" s="313" t="s">
        <v>43</v>
      </c>
      <c r="K6" s="313"/>
      <c r="L6" s="313"/>
      <c r="M6" s="313"/>
      <c r="N6" s="313"/>
      <c r="O6" s="313"/>
      <c r="P6" s="53">
        <f>O62</f>
        <v>1024.1400000000001</v>
      </c>
      <c r="Q6" s="54" t="s">
        <v>44</v>
      </c>
      <c r="R6" s="55"/>
      <c r="S6" s="50"/>
    </row>
    <row r="7" spans="1:24" ht="19.5" customHeight="1" x14ac:dyDescent="0.25">
      <c r="A7" s="56"/>
      <c r="B7" s="313" t="s">
        <v>45</v>
      </c>
      <c r="C7" s="313"/>
      <c r="D7" s="313"/>
      <c r="E7" s="313"/>
      <c r="F7" s="313"/>
      <c r="G7" s="313"/>
      <c r="H7" s="314"/>
      <c r="I7" s="52"/>
      <c r="J7" s="55" t="s">
        <v>46</v>
      </c>
      <c r="K7" s="52"/>
      <c r="L7" s="52"/>
      <c r="M7" s="50"/>
      <c r="N7" s="55"/>
      <c r="O7" s="55"/>
      <c r="P7" s="55"/>
      <c r="Q7" s="55"/>
      <c r="R7" s="55"/>
      <c r="S7" s="55"/>
      <c r="T7" s="56"/>
      <c r="U7" s="56"/>
      <c r="V7" s="56"/>
      <c r="W7" s="56"/>
      <c r="X7" s="57"/>
    </row>
    <row r="8" spans="1:24" ht="8.25" customHeight="1" x14ac:dyDescent="0.25">
      <c r="A8" s="64"/>
      <c r="B8" s="52"/>
      <c r="C8" s="52"/>
      <c r="D8" s="52"/>
      <c r="E8" s="52"/>
      <c r="F8" s="52"/>
      <c r="G8" s="52"/>
      <c r="H8" s="58"/>
      <c r="I8" s="52"/>
      <c r="J8" s="52"/>
      <c r="K8" s="52"/>
      <c r="L8" s="52"/>
      <c r="M8" s="55"/>
      <c r="N8" s="55"/>
      <c r="O8" s="55"/>
      <c r="P8" s="59"/>
      <c r="Q8" s="60"/>
      <c r="R8" s="61"/>
      <c r="S8" s="61"/>
      <c r="T8" s="62"/>
      <c r="U8" s="62"/>
      <c r="V8" s="63"/>
      <c r="W8" s="64"/>
      <c r="X8" s="65"/>
    </row>
    <row r="9" spans="1:24" ht="22.5" customHeight="1" x14ac:dyDescent="0.25">
      <c r="A9" s="68"/>
      <c r="B9" s="315" t="s">
        <v>47</v>
      </c>
      <c r="C9" s="315"/>
      <c r="D9" s="315"/>
      <c r="E9" s="315"/>
      <c r="F9" s="315"/>
      <c r="G9" s="315"/>
      <c r="H9" s="316"/>
      <c r="I9" s="66"/>
      <c r="J9" s="319" t="s">
        <v>48</v>
      </c>
      <c r="K9" s="319"/>
      <c r="L9" s="319"/>
      <c r="M9" s="319"/>
      <c r="N9" s="319"/>
      <c r="O9" s="319"/>
      <c r="P9" s="319"/>
      <c r="Q9" s="67"/>
      <c r="R9" s="67"/>
      <c r="S9" s="67"/>
      <c r="T9" s="68"/>
      <c r="U9" s="68"/>
      <c r="V9" s="68"/>
      <c r="W9" s="68"/>
      <c r="X9" s="57"/>
    </row>
    <row r="10" spans="1:24" ht="6.75" customHeight="1" x14ac:dyDescent="0.25">
      <c r="A10" s="57"/>
      <c r="B10" s="66"/>
      <c r="C10" s="69"/>
      <c r="D10" s="69"/>
      <c r="E10" s="69"/>
      <c r="F10" s="69"/>
      <c r="G10" s="69"/>
      <c r="H10" s="70"/>
      <c r="I10" s="71"/>
      <c r="J10" s="72"/>
      <c r="K10" s="72"/>
      <c r="L10" s="73"/>
      <c r="M10" s="73"/>
      <c r="N10" s="73"/>
      <c r="O10" s="73"/>
      <c r="P10" s="59"/>
      <c r="Q10" s="60"/>
      <c r="R10" s="61"/>
      <c r="S10" s="61"/>
      <c r="T10" s="74"/>
      <c r="U10" s="57"/>
      <c r="V10" s="57"/>
      <c r="W10" s="57"/>
      <c r="X10" s="57"/>
    </row>
    <row r="11" spans="1:24" ht="18" x14ac:dyDescent="0.2">
      <c r="A11" s="76"/>
      <c r="B11" s="317" t="s">
        <v>49</v>
      </c>
      <c r="C11" s="317"/>
      <c r="D11" s="317"/>
      <c r="E11" s="317"/>
      <c r="F11" s="317"/>
      <c r="G11" s="317"/>
      <c r="H11" s="318"/>
      <c r="I11" s="75"/>
      <c r="J11" s="302" t="s">
        <v>50</v>
      </c>
      <c r="K11" s="302"/>
      <c r="L11" s="302"/>
      <c r="M11" s="302"/>
      <c r="N11" s="302"/>
      <c r="O11" s="302"/>
      <c r="P11" s="302"/>
      <c r="Q11" s="302"/>
      <c r="R11" s="302"/>
      <c r="S11" s="302"/>
      <c r="T11" s="302"/>
      <c r="U11" s="76"/>
      <c r="V11" s="76"/>
      <c r="W11" s="76"/>
      <c r="X11" s="57"/>
    </row>
    <row r="12" spans="1:24" ht="6" customHeight="1" x14ac:dyDescent="0.25">
      <c r="A12" s="57"/>
      <c r="B12" s="75"/>
      <c r="C12" s="75"/>
      <c r="D12" s="75"/>
      <c r="E12" s="75"/>
      <c r="F12" s="75"/>
      <c r="G12" s="75"/>
      <c r="H12" s="77"/>
      <c r="I12" s="75"/>
      <c r="J12" s="75"/>
      <c r="K12" s="75"/>
      <c r="L12" s="75"/>
      <c r="M12" s="71"/>
      <c r="N12" s="71"/>
      <c r="O12" s="71"/>
      <c r="P12" s="71"/>
      <c r="Q12" s="71"/>
      <c r="R12" s="71"/>
      <c r="S12" s="71"/>
      <c r="T12" s="74"/>
      <c r="U12" s="57"/>
      <c r="V12" s="57"/>
      <c r="W12" s="57"/>
      <c r="X12" s="57"/>
    </row>
    <row r="13" spans="1:24" ht="53.25" customHeight="1" x14ac:dyDescent="0.2">
      <c r="A13" s="79"/>
      <c r="B13" s="303" t="s">
        <v>266</v>
      </c>
      <c r="C13" s="303"/>
      <c r="D13" s="303"/>
      <c r="E13" s="303"/>
      <c r="F13" s="303"/>
      <c r="G13" s="303"/>
      <c r="H13" s="304"/>
      <c r="I13" s="78"/>
      <c r="J13" s="303" t="s">
        <v>267</v>
      </c>
      <c r="K13" s="303"/>
      <c r="L13" s="303"/>
      <c r="M13" s="303"/>
      <c r="N13" s="303"/>
      <c r="O13" s="303"/>
      <c r="P13" s="303"/>
      <c r="Q13" s="303"/>
      <c r="R13" s="303"/>
      <c r="S13" s="303"/>
      <c r="T13" s="79"/>
      <c r="U13" s="79"/>
      <c r="V13" s="79"/>
      <c r="W13" s="79"/>
      <c r="X13" s="57"/>
    </row>
    <row r="14" spans="1:24" ht="6" customHeight="1" x14ac:dyDescent="0.25">
      <c r="A14" s="79"/>
      <c r="B14" s="80"/>
      <c r="C14" s="80"/>
      <c r="D14" s="80"/>
      <c r="E14" s="80"/>
      <c r="F14" s="80"/>
      <c r="G14" s="80"/>
      <c r="H14" s="81"/>
      <c r="I14" s="80"/>
      <c r="J14" s="80"/>
      <c r="K14" s="80"/>
      <c r="L14" s="80"/>
      <c r="M14" s="80"/>
      <c r="N14" s="80"/>
      <c r="O14" s="80"/>
      <c r="P14" s="80"/>
      <c r="Q14" s="80"/>
      <c r="R14" s="61"/>
      <c r="S14" s="61"/>
      <c r="T14" s="79"/>
      <c r="U14" s="79"/>
      <c r="V14" s="79"/>
      <c r="W14" s="79"/>
      <c r="X14" s="57"/>
    </row>
    <row r="15" spans="1:24" ht="67.150000000000006" customHeight="1" thickBot="1" x14ac:dyDescent="0.3">
      <c r="A15" s="57"/>
      <c r="B15" s="317" t="s">
        <v>51</v>
      </c>
      <c r="C15" s="317"/>
      <c r="D15" s="317"/>
      <c r="E15" s="317"/>
      <c r="F15" s="317"/>
      <c r="G15" s="317"/>
      <c r="H15" s="318"/>
      <c r="I15" s="82"/>
      <c r="J15" s="317" t="s">
        <v>52</v>
      </c>
      <c r="K15" s="317"/>
      <c r="L15" s="317"/>
      <c r="M15" s="317"/>
      <c r="N15" s="317"/>
      <c r="O15" s="317"/>
      <c r="P15" s="317"/>
      <c r="Q15" s="317"/>
      <c r="R15" s="317"/>
      <c r="S15" s="317"/>
      <c r="T15" s="74"/>
      <c r="U15" s="57"/>
      <c r="V15" s="57"/>
      <c r="W15" s="57"/>
      <c r="X15" s="57"/>
    </row>
    <row r="16" spans="1:24" s="1" customFormat="1" ht="24.75" thickBot="1" x14ac:dyDescent="0.3">
      <c r="B16" s="25" t="s">
        <v>5</v>
      </c>
      <c r="C16" s="130" t="s">
        <v>90</v>
      </c>
      <c r="D16" s="26" t="s">
        <v>11</v>
      </c>
      <c r="E16" s="130" t="s">
        <v>89</v>
      </c>
      <c r="F16" s="27" t="s">
        <v>8</v>
      </c>
      <c r="G16" s="26" t="s">
        <v>12</v>
      </c>
      <c r="H16" s="26" t="s">
        <v>13</v>
      </c>
      <c r="I16" s="26" t="s">
        <v>14</v>
      </c>
      <c r="J16" s="28" t="s">
        <v>15</v>
      </c>
      <c r="K16" s="131" t="s">
        <v>93</v>
      </c>
      <c r="L16" s="132" t="s">
        <v>92</v>
      </c>
      <c r="M16" s="28" t="s">
        <v>16</v>
      </c>
      <c r="N16" s="25" t="s">
        <v>9</v>
      </c>
      <c r="O16" s="131" t="s">
        <v>91</v>
      </c>
      <c r="P16" s="25" t="s">
        <v>18</v>
      </c>
      <c r="Q16" s="25" t="s">
        <v>17</v>
      </c>
      <c r="R16" s="25" t="s">
        <v>3</v>
      </c>
      <c r="S16" s="25" t="s">
        <v>2</v>
      </c>
    </row>
    <row r="17" spans="1:22" s="1" customFormat="1" ht="48.75" thickBot="1" x14ac:dyDescent="0.3">
      <c r="B17" s="150" t="s">
        <v>30</v>
      </c>
      <c r="C17" s="151" t="s">
        <v>29</v>
      </c>
      <c r="D17" s="152" t="s">
        <v>28</v>
      </c>
      <c r="E17" s="153" t="s">
        <v>88</v>
      </c>
      <c r="F17" s="152" t="s">
        <v>27</v>
      </c>
      <c r="G17" s="152" t="s">
        <v>26</v>
      </c>
      <c r="H17" s="152" t="s">
        <v>25</v>
      </c>
      <c r="I17" s="152" t="s">
        <v>24</v>
      </c>
      <c r="J17" s="152" t="s">
        <v>23</v>
      </c>
      <c r="K17" s="152" t="s">
        <v>22</v>
      </c>
      <c r="L17" s="152" t="s">
        <v>21</v>
      </c>
      <c r="M17" s="152" t="s">
        <v>63</v>
      </c>
      <c r="N17" s="152" t="s">
        <v>31</v>
      </c>
      <c r="O17" s="152" t="s">
        <v>19</v>
      </c>
      <c r="P17" s="152" t="s">
        <v>20</v>
      </c>
      <c r="Q17" s="152" t="s">
        <v>33</v>
      </c>
      <c r="R17" s="152" t="s">
        <v>64</v>
      </c>
      <c r="S17" s="154" t="s">
        <v>65</v>
      </c>
    </row>
    <row r="18" spans="1:22" s="1" customFormat="1" ht="78.75" x14ac:dyDescent="0.25">
      <c r="A18"/>
      <c r="B18" s="142">
        <v>1</v>
      </c>
      <c r="C18" s="179" t="s">
        <v>105</v>
      </c>
      <c r="D18" s="179">
        <v>17128</v>
      </c>
      <c r="E18" s="179" t="s">
        <v>121</v>
      </c>
      <c r="F18" s="179" t="s">
        <v>121</v>
      </c>
      <c r="G18" s="179">
        <v>6110209900</v>
      </c>
      <c r="H18" s="179" t="s">
        <v>104</v>
      </c>
      <c r="I18" s="133" t="s">
        <v>94</v>
      </c>
      <c r="J18" s="179">
        <v>70</v>
      </c>
      <c r="K18" s="134">
        <f t="shared" ref="K18:K61" si="0">ROUNDUP(T18*R18/J18,2)</f>
        <v>10.6</v>
      </c>
      <c r="L18" s="134">
        <f t="shared" ref="L18:L61" si="1">ROUND(K18*J18,2)</f>
        <v>742</v>
      </c>
      <c r="M18" s="135">
        <f t="shared" ref="M18:M61" si="2">1-N18/K18</f>
        <v>0.9</v>
      </c>
      <c r="N18" s="134">
        <f t="shared" ref="N18:N61" si="3">ROUND(K18/10,2)</f>
        <v>1.06</v>
      </c>
      <c r="O18" s="134">
        <f>ROUND(N18*J18,2)</f>
        <v>74.2</v>
      </c>
      <c r="P18" s="133" t="s">
        <v>99</v>
      </c>
      <c r="Q18" s="179">
        <v>1</v>
      </c>
      <c r="R18" s="134">
        <f t="shared" ref="R18:R61" si="4">ROUNDUP(S18*0.95,2)</f>
        <v>41.559999999999995</v>
      </c>
      <c r="S18" s="197">
        <v>43.74</v>
      </c>
      <c r="T18" s="143">
        <v>17.84</v>
      </c>
      <c r="U18" s="127"/>
      <c r="V18"/>
    </row>
    <row r="19" spans="1:22" s="1" customFormat="1" ht="78.75" x14ac:dyDescent="0.25">
      <c r="A19"/>
      <c r="B19" s="144">
        <v>2</v>
      </c>
      <c r="C19" s="180" t="s">
        <v>105</v>
      </c>
      <c r="D19" s="180">
        <v>17135</v>
      </c>
      <c r="E19" s="180" t="s">
        <v>121</v>
      </c>
      <c r="F19" s="180" t="s">
        <v>121</v>
      </c>
      <c r="G19" s="180">
        <v>6110209900</v>
      </c>
      <c r="H19" s="180" t="s">
        <v>104</v>
      </c>
      <c r="I19" s="146" t="s">
        <v>94</v>
      </c>
      <c r="J19" s="180">
        <v>5</v>
      </c>
      <c r="K19" s="147">
        <f t="shared" si="0"/>
        <v>10.53</v>
      </c>
      <c r="L19" s="147">
        <f t="shared" si="1"/>
        <v>52.65</v>
      </c>
      <c r="M19" s="148">
        <f t="shared" si="2"/>
        <v>0.90028490028490027</v>
      </c>
      <c r="N19" s="147">
        <f t="shared" si="3"/>
        <v>1.05</v>
      </c>
      <c r="O19" s="147">
        <f t="shared" ref="O19:O61" si="5">ROUND(N19*J19,2)</f>
        <v>5.25</v>
      </c>
      <c r="P19" s="146" t="s">
        <v>99</v>
      </c>
      <c r="Q19" s="180" t="s">
        <v>120</v>
      </c>
      <c r="R19" s="147">
        <f t="shared" si="4"/>
        <v>2.9499999999999997</v>
      </c>
      <c r="S19" s="198">
        <v>3.1</v>
      </c>
      <c r="T19" s="143">
        <v>17.84</v>
      </c>
      <c r="U19" s="127"/>
      <c r="V19"/>
    </row>
    <row r="20" spans="1:22" s="1" customFormat="1" ht="78.75" x14ac:dyDescent="0.25">
      <c r="A20"/>
      <c r="B20" s="144">
        <v>3</v>
      </c>
      <c r="C20" s="180" t="s">
        <v>105</v>
      </c>
      <c r="D20" s="180">
        <v>81613</v>
      </c>
      <c r="E20" s="180" t="s">
        <v>122</v>
      </c>
      <c r="F20" s="180" t="s">
        <v>122</v>
      </c>
      <c r="G20" s="180">
        <v>6110209900</v>
      </c>
      <c r="H20" s="180" t="s">
        <v>104</v>
      </c>
      <c r="I20" s="146" t="s">
        <v>94</v>
      </c>
      <c r="J20" s="180">
        <v>12</v>
      </c>
      <c r="K20" s="147">
        <f t="shared" si="0"/>
        <v>14.41</v>
      </c>
      <c r="L20" s="147">
        <f t="shared" si="1"/>
        <v>172.92</v>
      </c>
      <c r="M20" s="148">
        <f t="shared" si="2"/>
        <v>0.90006939625260241</v>
      </c>
      <c r="N20" s="147">
        <f t="shared" si="3"/>
        <v>1.44</v>
      </c>
      <c r="O20" s="147">
        <f t="shared" si="5"/>
        <v>17.28</v>
      </c>
      <c r="P20" s="146" t="s">
        <v>99</v>
      </c>
      <c r="Q20" s="180" t="s">
        <v>120</v>
      </c>
      <c r="R20" s="147">
        <f t="shared" si="4"/>
        <v>9.69</v>
      </c>
      <c r="S20" s="198">
        <v>10.199999999999999</v>
      </c>
      <c r="T20" s="143">
        <v>17.84</v>
      </c>
      <c r="U20" s="127"/>
      <c r="V20"/>
    </row>
    <row r="21" spans="1:22" s="1" customFormat="1" ht="78.75" x14ac:dyDescent="0.25">
      <c r="A21"/>
      <c r="B21" s="144">
        <v>4</v>
      </c>
      <c r="C21" s="180" t="s">
        <v>105</v>
      </c>
      <c r="D21" s="180">
        <v>9171</v>
      </c>
      <c r="E21" s="180" t="s">
        <v>122</v>
      </c>
      <c r="F21" s="180" t="s">
        <v>122</v>
      </c>
      <c r="G21" s="180">
        <v>6110209900</v>
      </c>
      <c r="H21" s="180" t="s">
        <v>104</v>
      </c>
      <c r="I21" s="146" t="s">
        <v>94</v>
      </c>
      <c r="J21" s="180">
        <v>3</v>
      </c>
      <c r="K21" s="147">
        <f t="shared" si="0"/>
        <v>3.75</v>
      </c>
      <c r="L21" s="147">
        <f t="shared" si="1"/>
        <v>11.25</v>
      </c>
      <c r="M21" s="148">
        <f t="shared" si="2"/>
        <v>0.89866666666666672</v>
      </c>
      <c r="N21" s="147">
        <f t="shared" si="3"/>
        <v>0.38</v>
      </c>
      <c r="O21" s="147">
        <f t="shared" si="5"/>
        <v>1.1399999999999999</v>
      </c>
      <c r="P21" s="146" t="s">
        <v>99</v>
      </c>
      <c r="Q21" s="180" t="s">
        <v>120</v>
      </c>
      <c r="R21" s="147">
        <f t="shared" si="4"/>
        <v>0.63</v>
      </c>
      <c r="S21" s="198">
        <v>0.66</v>
      </c>
      <c r="T21" s="143">
        <v>17.84</v>
      </c>
      <c r="U21" s="127"/>
      <c r="V21"/>
    </row>
    <row r="22" spans="1:22" s="1" customFormat="1" ht="78.75" x14ac:dyDescent="0.25">
      <c r="A22"/>
      <c r="B22" s="144">
        <v>5</v>
      </c>
      <c r="C22" s="180" t="s">
        <v>105</v>
      </c>
      <c r="D22" s="180">
        <v>81664</v>
      </c>
      <c r="E22" s="180" t="s">
        <v>122</v>
      </c>
      <c r="F22" s="180" t="s">
        <v>122</v>
      </c>
      <c r="G22" s="180">
        <v>6110209900</v>
      </c>
      <c r="H22" s="180" t="s">
        <v>104</v>
      </c>
      <c r="I22" s="146" t="s">
        <v>94</v>
      </c>
      <c r="J22" s="180">
        <v>2</v>
      </c>
      <c r="K22" s="147">
        <f t="shared" si="0"/>
        <v>11.87</v>
      </c>
      <c r="L22" s="147">
        <f t="shared" si="1"/>
        <v>23.74</v>
      </c>
      <c r="M22" s="148">
        <f t="shared" si="2"/>
        <v>0.89974726200505473</v>
      </c>
      <c r="N22" s="147">
        <f t="shared" si="3"/>
        <v>1.19</v>
      </c>
      <c r="O22" s="147">
        <f t="shared" si="5"/>
        <v>2.38</v>
      </c>
      <c r="P22" s="146" t="s">
        <v>99</v>
      </c>
      <c r="Q22" s="180" t="s">
        <v>120</v>
      </c>
      <c r="R22" s="147">
        <f t="shared" si="4"/>
        <v>1.33</v>
      </c>
      <c r="S22" s="198">
        <v>1.4</v>
      </c>
      <c r="T22" s="143">
        <v>17.84</v>
      </c>
      <c r="U22" s="127"/>
      <c r="V22"/>
    </row>
    <row r="23" spans="1:22" s="1" customFormat="1" ht="110.25" x14ac:dyDescent="0.25">
      <c r="A23"/>
      <c r="B23" s="144">
        <v>39</v>
      </c>
      <c r="C23" s="180" t="s">
        <v>119</v>
      </c>
      <c r="D23" s="180">
        <v>3403</v>
      </c>
      <c r="E23" s="180" t="s">
        <v>113</v>
      </c>
      <c r="F23" s="180" t="s">
        <v>125</v>
      </c>
      <c r="G23" s="180">
        <v>6110209900</v>
      </c>
      <c r="H23" s="145" t="s">
        <v>104</v>
      </c>
      <c r="I23" s="146" t="s">
        <v>94</v>
      </c>
      <c r="J23" s="180">
        <v>109</v>
      </c>
      <c r="K23" s="147">
        <f t="shared" si="0"/>
        <v>9.33</v>
      </c>
      <c r="L23" s="147">
        <f t="shared" si="1"/>
        <v>1016.97</v>
      </c>
      <c r="M23" s="148">
        <f t="shared" si="2"/>
        <v>0.90032154340836013</v>
      </c>
      <c r="N23" s="147">
        <f t="shared" si="3"/>
        <v>0.93</v>
      </c>
      <c r="O23" s="147">
        <f t="shared" si="5"/>
        <v>101.37</v>
      </c>
      <c r="P23" s="146" t="s">
        <v>99</v>
      </c>
      <c r="Q23" s="146">
        <v>1</v>
      </c>
      <c r="R23" s="147">
        <f t="shared" si="4"/>
        <v>57</v>
      </c>
      <c r="S23" s="198">
        <v>60</v>
      </c>
      <c r="T23" s="143">
        <v>17.84</v>
      </c>
      <c r="U23"/>
      <c r="V23"/>
    </row>
    <row r="24" spans="1:22" s="1" customFormat="1" ht="173.25" x14ac:dyDescent="0.25">
      <c r="A24"/>
      <c r="B24" s="144">
        <v>31</v>
      </c>
      <c r="C24" s="180" t="s">
        <v>110</v>
      </c>
      <c r="D24" s="180">
        <v>1903</v>
      </c>
      <c r="E24" s="180" t="s">
        <v>113</v>
      </c>
      <c r="F24" s="180" t="s">
        <v>125</v>
      </c>
      <c r="G24" s="180">
        <v>6110309900</v>
      </c>
      <c r="H24" s="145" t="s">
        <v>104</v>
      </c>
      <c r="I24" s="146" t="s">
        <v>94</v>
      </c>
      <c r="J24" s="180">
        <v>90</v>
      </c>
      <c r="K24" s="147">
        <f t="shared" si="0"/>
        <v>4.6499999999999995</v>
      </c>
      <c r="L24" s="147">
        <f t="shared" si="1"/>
        <v>418.5</v>
      </c>
      <c r="M24" s="148">
        <f t="shared" si="2"/>
        <v>0.8989247311827957</v>
      </c>
      <c r="N24" s="147">
        <f t="shared" si="3"/>
        <v>0.47</v>
      </c>
      <c r="O24" s="147">
        <f t="shared" si="5"/>
        <v>42.3</v>
      </c>
      <c r="P24" s="146" t="s">
        <v>99</v>
      </c>
      <c r="Q24" s="146">
        <v>1</v>
      </c>
      <c r="R24" s="147">
        <f t="shared" si="4"/>
        <v>19</v>
      </c>
      <c r="S24" s="149">
        <v>20</v>
      </c>
      <c r="T24" s="143">
        <v>22.02</v>
      </c>
      <c r="U24"/>
      <c r="V24"/>
    </row>
    <row r="25" spans="1:22" s="1" customFormat="1" ht="189" x14ac:dyDescent="0.25">
      <c r="A25"/>
      <c r="B25" s="144">
        <v>32</v>
      </c>
      <c r="C25" s="180" t="s">
        <v>111</v>
      </c>
      <c r="D25" s="180">
        <v>1903</v>
      </c>
      <c r="E25" s="180" t="s">
        <v>113</v>
      </c>
      <c r="F25" s="180" t="s">
        <v>125</v>
      </c>
      <c r="G25" s="180">
        <v>6110309900</v>
      </c>
      <c r="H25" s="145" t="s">
        <v>104</v>
      </c>
      <c r="I25" s="146" t="s">
        <v>94</v>
      </c>
      <c r="J25" s="180">
        <v>30</v>
      </c>
      <c r="K25" s="147">
        <f t="shared" si="0"/>
        <v>5.24</v>
      </c>
      <c r="L25" s="147">
        <f t="shared" si="1"/>
        <v>157.19999999999999</v>
      </c>
      <c r="M25" s="148">
        <f t="shared" si="2"/>
        <v>0.9007633587786259</v>
      </c>
      <c r="N25" s="147">
        <f t="shared" si="3"/>
        <v>0.52</v>
      </c>
      <c r="O25" s="147">
        <f t="shared" si="5"/>
        <v>15.6</v>
      </c>
      <c r="P25" s="146" t="s">
        <v>99</v>
      </c>
      <c r="Q25" s="146" t="s">
        <v>120</v>
      </c>
      <c r="R25" s="147">
        <f t="shared" si="4"/>
        <v>7.13</v>
      </c>
      <c r="S25" s="149">
        <v>7.5</v>
      </c>
      <c r="T25" s="143">
        <v>22.02</v>
      </c>
      <c r="U25"/>
      <c r="V25"/>
    </row>
    <row r="26" spans="1:22" s="1" customFormat="1" ht="126" x14ac:dyDescent="0.25">
      <c r="A26"/>
      <c r="B26" s="144">
        <v>33</v>
      </c>
      <c r="C26" s="180" t="s">
        <v>112</v>
      </c>
      <c r="D26" s="180">
        <v>1902</v>
      </c>
      <c r="E26" s="180" t="s">
        <v>113</v>
      </c>
      <c r="F26" s="180" t="s">
        <v>125</v>
      </c>
      <c r="G26" s="180">
        <v>6110309900</v>
      </c>
      <c r="H26" s="145" t="s">
        <v>104</v>
      </c>
      <c r="I26" s="146" t="s">
        <v>94</v>
      </c>
      <c r="J26" s="180">
        <v>100</v>
      </c>
      <c r="K26" s="147">
        <f t="shared" si="0"/>
        <v>4.92</v>
      </c>
      <c r="L26" s="147">
        <f t="shared" si="1"/>
        <v>492</v>
      </c>
      <c r="M26" s="148">
        <f t="shared" si="2"/>
        <v>0.90040650406504064</v>
      </c>
      <c r="N26" s="147">
        <f t="shared" si="3"/>
        <v>0.49</v>
      </c>
      <c r="O26" s="147">
        <f t="shared" si="5"/>
        <v>49</v>
      </c>
      <c r="P26" s="146" t="s">
        <v>99</v>
      </c>
      <c r="Q26" s="146">
        <v>1</v>
      </c>
      <c r="R26" s="147">
        <f t="shared" si="4"/>
        <v>22.330000000000002</v>
      </c>
      <c r="S26" s="149">
        <v>23.5</v>
      </c>
      <c r="T26" s="143">
        <v>22.02</v>
      </c>
      <c r="U26"/>
      <c r="V26"/>
    </row>
    <row r="27" spans="1:22" s="1" customFormat="1" ht="189" x14ac:dyDescent="0.25">
      <c r="A27"/>
      <c r="B27" s="144">
        <v>34</v>
      </c>
      <c r="C27" s="180" t="s">
        <v>111</v>
      </c>
      <c r="D27" s="180">
        <v>1906</v>
      </c>
      <c r="E27" s="180" t="s">
        <v>113</v>
      </c>
      <c r="F27" s="180" t="s">
        <v>125</v>
      </c>
      <c r="G27" s="180">
        <v>6110309900</v>
      </c>
      <c r="H27" s="145" t="s">
        <v>104</v>
      </c>
      <c r="I27" s="146" t="s">
        <v>94</v>
      </c>
      <c r="J27" s="180">
        <v>105</v>
      </c>
      <c r="K27" s="147">
        <f t="shared" si="0"/>
        <v>6.18</v>
      </c>
      <c r="L27" s="147">
        <f t="shared" si="1"/>
        <v>648.9</v>
      </c>
      <c r="M27" s="148">
        <f t="shared" si="2"/>
        <v>0.89967637540453071</v>
      </c>
      <c r="N27" s="147">
        <f t="shared" si="3"/>
        <v>0.62</v>
      </c>
      <c r="O27" s="147">
        <f t="shared" si="5"/>
        <v>65.099999999999994</v>
      </c>
      <c r="P27" s="146" t="s">
        <v>99</v>
      </c>
      <c r="Q27" s="146">
        <v>1</v>
      </c>
      <c r="R27" s="147">
        <f t="shared" si="4"/>
        <v>29.45</v>
      </c>
      <c r="S27" s="149">
        <v>31</v>
      </c>
      <c r="T27" s="143">
        <v>22.02</v>
      </c>
      <c r="U27"/>
      <c r="V27"/>
    </row>
    <row r="28" spans="1:22" s="1" customFormat="1" ht="126" x14ac:dyDescent="0.25">
      <c r="A28"/>
      <c r="B28" s="144">
        <v>36</v>
      </c>
      <c r="C28" s="180" t="s">
        <v>114</v>
      </c>
      <c r="D28" s="180">
        <v>2851</v>
      </c>
      <c r="E28" s="180" t="s">
        <v>113</v>
      </c>
      <c r="F28" s="180" t="s">
        <v>125</v>
      </c>
      <c r="G28" s="180">
        <v>6110309900</v>
      </c>
      <c r="H28" s="145" t="s">
        <v>104</v>
      </c>
      <c r="I28" s="146" t="s">
        <v>94</v>
      </c>
      <c r="J28" s="180">
        <v>50</v>
      </c>
      <c r="K28" s="147">
        <f t="shared" si="0"/>
        <v>8.9599999999999991</v>
      </c>
      <c r="L28" s="147">
        <f t="shared" si="1"/>
        <v>448</v>
      </c>
      <c r="M28" s="148">
        <f t="shared" si="2"/>
        <v>0.8995535714285714</v>
      </c>
      <c r="N28" s="147">
        <f t="shared" si="3"/>
        <v>0.9</v>
      </c>
      <c r="O28" s="147">
        <f t="shared" si="5"/>
        <v>45</v>
      </c>
      <c r="P28" s="146" t="s">
        <v>99</v>
      </c>
      <c r="Q28" s="146" t="s">
        <v>120</v>
      </c>
      <c r="R28" s="147">
        <f t="shared" si="4"/>
        <v>20.329999999999998</v>
      </c>
      <c r="S28" s="198">
        <v>21.4</v>
      </c>
      <c r="T28" s="143">
        <v>22.02</v>
      </c>
      <c r="U28"/>
      <c r="V28"/>
    </row>
    <row r="29" spans="1:22" s="1" customFormat="1" ht="110.25" x14ac:dyDescent="0.25">
      <c r="A29"/>
      <c r="B29" s="144">
        <v>37</v>
      </c>
      <c r="C29" s="180" t="s">
        <v>115</v>
      </c>
      <c r="D29" s="180">
        <v>3028</v>
      </c>
      <c r="E29" s="180" t="s">
        <v>113</v>
      </c>
      <c r="F29" s="180" t="s">
        <v>125</v>
      </c>
      <c r="G29" s="180">
        <v>6110309900</v>
      </c>
      <c r="H29" s="145" t="s">
        <v>104</v>
      </c>
      <c r="I29" s="146" t="s">
        <v>94</v>
      </c>
      <c r="J29" s="180">
        <v>80</v>
      </c>
      <c r="K29" s="147">
        <f t="shared" si="0"/>
        <v>11.93</v>
      </c>
      <c r="L29" s="147">
        <f t="shared" si="1"/>
        <v>954.4</v>
      </c>
      <c r="M29" s="148">
        <f t="shared" si="2"/>
        <v>0.90025146689019275</v>
      </c>
      <c r="N29" s="147">
        <f t="shared" si="3"/>
        <v>1.19</v>
      </c>
      <c r="O29" s="147">
        <f t="shared" si="5"/>
        <v>95.2</v>
      </c>
      <c r="P29" s="146" t="s">
        <v>99</v>
      </c>
      <c r="Q29" s="146">
        <v>1</v>
      </c>
      <c r="R29" s="147">
        <f t="shared" si="4"/>
        <v>43.32</v>
      </c>
      <c r="S29" s="198">
        <v>45.6</v>
      </c>
      <c r="T29" s="143">
        <v>22.02</v>
      </c>
      <c r="U29"/>
      <c r="V29"/>
    </row>
    <row r="30" spans="1:22" s="1" customFormat="1" ht="141.75" x14ac:dyDescent="0.25">
      <c r="A30"/>
      <c r="B30" s="144">
        <v>38</v>
      </c>
      <c r="C30" s="180" t="s">
        <v>116</v>
      </c>
      <c r="D30" s="180">
        <v>3055</v>
      </c>
      <c r="E30" s="180" t="s">
        <v>113</v>
      </c>
      <c r="F30" s="180" t="s">
        <v>125</v>
      </c>
      <c r="G30" s="180">
        <v>6110309900</v>
      </c>
      <c r="H30" s="145" t="s">
        <v>104</v>
      </c>
      <c r="I30" s="146" t="s">
        <v>94</v>
      </c>
      <c r="J30" s="180">
        <v>24</v>
      </c>
      <c r="K30" s="147">
        <f t="shared" si="0"/>
        <v>12.129999999999999</v>
      </c>
      <c r="L30" s="147">
        <f t="shared" si="1"/>
        <v>291.12</v>
      </c>
      <c r="M30" s="148">
        <f t="shared" si="2"/>
        <v>0.90024732069249791</v>
      </c>
      <c r="N30" s="147">
        <f t="shared" si="3"/>
        <v>1.21</v>
      </c>
      <c r="O30" s="147">
        <f t="shared" si="5"/>
        <v>29.04</v>
      </c>
      <c r="P30" s="146" t="s">
        <v>99</v>
      </c>
      <c r="Q30" s="146" t="s">
        <v>120</v>
      </c>
      <c r="R30" s="147">
        <f t="shared" si="4"/>
        <v>13.209999999999999</v>
      </c>
      <c r="S30" s="198">
        <v>13.9</v>
      </c>
      <c r="T30" s="143">
        <v>22.02</v>
      </c>
      <c r="U30"/>
      <c r="V30"/>
    </row>
    <row r="31" spans="1:22" s="1" customFormat="1" ht="204.75" x14ac:dyDescent="0.25">
      <c r="A31"/>
      <c r="B31" s="144">
        <v>39</v>
      </c>
      <c r="C31" s="180" t="s">
        <v>117</v>
      </c>
      <c r="D31" s="180">
        <v>3015</v>
      </c>
      <c r="E31" s="180" t="s">
        <v>113</v>
      </c>
      <c r="F31" s="180" t="s">
        <v>125</v>
      </c>
      <c r="G31" s="180">
        <v>6110309900</v>
      </c>
      <c r="H31" s="145" t="s">
        <v>104</v>
      </c>
      <c r="I31" s="146" t="s">
        <v>94</v>
      </c>
      <c r="J31" s="180">
        <v>31</v>
      </c>
      <c r="K31" s="147">
        <f t="shared" si="0"/>
        <v>13.39</v>
      </c>
      <c r="L31" s="147">
        <f t="shared" si="1"/>
        <v>415.09</v>
      </c>
      <c r="M31" s="148">
        <f t="shared" si="2"/>
        <v>0.89992531740104553</v>
      </c>
      <c r="N31" s="147">
        <f t="shared" si="3"/>
        <v>1.34</v>
      </c>
      <c r="O31" s="147">
        <f t="shared" si="5"/>
        <v>41.54</v>
      </c>
      <c r="P31" s="146" t="s">
        <v>99</v>
      </c>
      <c r="Q31" s="146" t="s">
        <v>120</v>
      </c>
      <c r="R31" s="147">
        <f t="shared" si="4"/>
        <v>18.850000000000001</v>
      </c>
      <c r="S31" s="198">
        <v>19.84</v>
      </c>
      <c r="T31" s="143">
        <v>22.02</v>
      </c>
      <c r="U31"/>
      <c r="V31"/>
    </row>
    <row r="32" spans="1:22" s="1" customFormat="1" ht="204.75" x14ac:dyDescent="0.25">
      <c r="A32"/>
      <c r="B32" s="144">
        <v>40</v>
      </c>
      <c r="C32" s="180" t="s">
        <v>117</v>
      </c>
      <c r="D32" s="180">
        <v>3073</v>
      </c>
      <c r="E32" s="180" t="s">
        <v>113</v>
      </c>
      <c r="F32" s="180" t="s">
        <v>125</v>
      </c>
      <c r="G32" s="180">
        <v>6110309900</v>
      </c>
      <c r="H32" s="145" t="s">
        <v>104</v>
      </c>
      <c r="I32" s="146" t="s">
        <v>94</v>
      </c>
      <c r="J32" s="180">
        <v>41</v>
      </c>
      <c r="K32" s="147">
        <f t="shared" si="0"/>
        <v>13.39</v>
      </c>
      <c r="L32" s="147">
        <f t="shared" si="1"/>
        <v>548.99</v>
      </c>
      <c r="M32" s="148">
        <f t="shared" si="2"/>
        <v>0.89992531740104553</v>
      </c>
      <c r="N32" s="147">
        <f t="shared" si="3"/>
        <v>1.34</v>
      </c>
      <c r="O32" s="147">
        <f t="shared" si="5"/>
        <v>54.94</v>
      </c>
      <c r="P32" s="146" t="s">
        <v>99</v>
      </c>
      <c r="Q32" s="146">
        <v>1</v>
      </c>
      <c r="R32" s="147">
        <f t="shared" si="4"/>
        <v>24.930000000000003</v>
      </c>
      <c r="S32" s="198">
        <v>26.24</v>
      </c>
      <c r="T32" s="143">
        <v>22.02</v>
      </c>
      <c r="U32"/>
      <c r="V32"/>
    </row>
    <row r="33" spans="1:22" s="1" customFormat="1" ht="204.75" x14ac:dyDescent="0.25">
      <c r="A33"/>
      <c r="B33" s="144">
        <v>35</v>
      </c>
      <c r="C33" s="180" t="s">
        <v>117</v>
      </c>
      <c r="D33" s="180">
        <v>3063</v>
      </c>
      <c r="E33" s="180" t="s">
        <v>113</v>
      </c>
      <c r="F33" s="180" t="s">
        <v>125</v>
      </c>
      <c r="G33" s="180">
        <v>6110309900</v>
      </c>
      <c r="H33" s="145" t="s">
        <v>104</v>
      </c>
      <c r="I33" s="146" t="s">
        <v>94</v>
      </c>
      <c r="J33" s="180">
        <v>6</v>
      </c>
      <c r="K33" s="147">
        <f t="shared" si="0"/>
        <v>13.69</v>
      </c>
      <c r="L33" s="147">
        <f t="shared" si="1"/>
        <v>82.14</v>
      </c>
      <c r="M33" s="148">
        <f t="shared" si="2"/>
        <v>0.89992695398100797</v>
      </c>
      <c r="N33" s="147">
        <f t="shared" si="3"/>
        <v>1.37</v>
      </c>
      <c r="O33" s="147">
        <f t="shared" si="5"/>
        <v>8.2200000000000006</v>
      </c>
      <c r="P33" s="146" t="s">
        <v>99</v>
      </c>
      <c r="Q33" s="146" t="s">
        <v>120</v>
      </c>
      <c r="R33" s="147">
        <f t="shared" si="4"/>
        <v>3.73</v>
      </c>
      <c r="S33" s="198">
        <v>3.92</v>
      </c>
      <c r="T33" s="143">
        <v>22.02</v>
      </c>
      <c r="U33"/>
      <c r="V33"/>
    </row>
    <row r="34" spans="1:22" s="1" customFormat="1" ht="204.75" x14ac:dyDescent="0.25">
      <c r="A34"/>
      <c r="B34" s="144">
        <v>36</v>
      </c>
      <c r="C34" s="180" t="s">
        <v>117</v>
      </c>
      <c r="D34" s="180">
        <v>3062</v>
      </c>
      <c r="E34" s="180" t="s">
        <v>113</v>
      </c>
      <c r="F34" s="180" t="s">
        <v>125</v>
      </c>
      <c r="G34" s="180">
        <v>6110309900</v>
      </c>
      <c r="H34" s="145" t="s">
        <v>104</v>
      </c>
      <c r="I34" s="146" t="s">
        <v>94</v>
      </c>
      <c r="J34" s="180">
        <v>75</v>
      </c>
      <c r="K34" s="147">
        <f t="shared" si="0"/>
        <v>15.35</v>
      </c>
      <c r="L34" s="147">
        <f t="shared" si="1"/>
        <v>1151.25</v>
      </c>
      <c r="M34" s="148">
        <f t="shared" si="2"/>
        <v>0.8996742671009772</v>
      </c>
      <c r="N34" s="147">
        <f t="shared" si="3"/>
        <v>1.54</v>
      </c>
      <c r="O34" s="147">
        <f t="shared" si="5"/>
        <v>115.5</v>
      </c>
      <c r="P34" s="146" t="s">
        <v>99</v>
      </c>
      <c r="Q34" s="146">
        <v>1</v>
      </c>
      <c r="R34" s="147">
        <f t="shared" si="4"/>
        <v>52.25</v>
      </c>
      <c r="S34" s="198">
        <v>55</v>
      </c>
      <c r="T34" s="143">
        <v>22.02</v>
      </c>
      <c r="U34"/>
      <c r="V34"/>
    </row>
    <row r="35" spans="1:22" s="1" customFormat="1" ht="204.75" x14ac:dyDescent="0.25">
      <c r="A35"/>
      <c r="B35" s="144">
        <v>37</v>
      </c>
      <c r="C35" s="180" t="s">
        <v>117</v>
      </c>
      <c r="D35" s="180">
        <v>3015</v>
      </c>
      <c r="E35" s="180" t="s">
        <v>113</v>
      </c>
      <c r="F35" s="180" t="s">
        <v>125</v>
      </c>
      <c r="G35" s="180">
        <v>6110309900</v>
      </c>
      <c r="H35" s="145" t="s">
        <v>104</v>
      </c>
      <c r="I35" s="146" t="s">
        <v>94</v>
      </c>
      <c r="J35" s="180">
        <v>73</v>
      </c>
      <c r="K35" s="147">
        <f t="shared" si="0"/>
        <v>11.75</v>
      </c>
      <c r="L35" s="147">
        <f t="shared" si="1"/>
        <v>857.75</v>
      </c>
      <c r="M35" s="148">
        <f t="shared" si="2"/>
        <v>0.89957446808510633</v>
      </c>
      <c r="N35" s="147">
        <f t="shared" si="3"/>
        <v>1.18</v>
      </c>
      <c r="O35" s="147">
        <f t="shared" si="5"/>
        <v>86.14</v>
      </c>
      <c r="P35" s="146" t="s">
        <v>99</v>
      </c>
      <c r="Q35" s="146">
        <v>1</v>
      </c>
      <c r="R35" s="147">
        <f t="shared" si="4"/>
        <v>38.950000000000003</v>
      </c>
      <c r="S35" s="198">
        <v>41</v>
      </c>
      <c r="T35" s="143">
        <v>22.02</v>
      </c>
      <c r="U35"/>
      <c r="V35"/>
    </row>
    <row r="36" spans="1:22" s="1" customFormat="1" ht="141.75" x14ac:dyDescent="0.25">
      <c r="A36"/>
      <c r="B36" s="144">
        <v>38</v>
      </c>
      <c r="C36" s="180" t="s">
        <v>118</v>
      </c>
      <c r="D36" s="180">
        <v>9159</v>
      </c>
      <c r="E36" s="180" t="s">
        <v>113</v>
      </c>
      <c r="F36" s="180" t="s">
        <v>125</v>
      </c>
      <c r="G36" s="180">
        <v>6110309900</v>
      </c>
      <c r="H36" s="145" t="s">
        <v>104</v>
      </c>
      <c r="I36" s="146" t="s">
        <v>94</v>
      </c>
      <c r="J36" s="180">
        <v>80</v>
      </c>
      <c r="K36" s="147">
        <f t="shared" si="0"/>
        <v>8.7899999999999991</v>
      </c>
      <c r="L36" s="147">
        <f t="shared" si="1"/>
        <v>703.2</v>
      </c>
      <c r="M36" s="148">
        <f t="shared" si="2"/>
        <v>0.89988623435722415</v>
      </c>
      <c r="N36" s="147">
        <f t="shared" si="3"/>
        <v>0.88</v>
      </c>
      <c r="O36" s="147">
        <f t="shared" si="5"/>
        <v>70.400000000000006</v>
      </c>
      <c r="P36" s="146" t="s">
        <v>99</v>
      </c>
      <c r="Q36" s="146">
        <v>1</v>
      </c>
      <c r="R36" s="147">
        <f t="shared" si="4"/>
        <v>31.92</v>
      </c>
      <c r="S36" s="198">
        <v>33.6</v>
      </c>
      <c r="T36" s="143">
        <v>22.02</v>
      </c>
      <c r="U36"/>
      <c r="V36"/>
    </row>
    <row r="37" spans="1:22" s="1" customFormat="1" ht="63" x14ac:dyDescent="0.25">
      <c r="A37"/>
      <c r="B37" s="144">
        <v>6</v>
      </c>
      <c r="C37" s="180" t="s">
        <v>106</v>
      </c>
      <c r="D37" s="180">
        <v>17084</v>
      </c>
      <c r="E37" s="180" t="s">
        <v>121</v>
      </c>
      <c r="F37" s="180" t="s">
        <v>121</v>
      </c>
      <c r="G37" s="180">
        <v>6204623900</v>
      </c>
      <c r="H37" s="180" t="s">
        <v>104</v>
      </c>
      <c r="I37" s="146" t="s">
        <v>94</v>
      </c>
      <c r="J37" s="180">
        <v>200</v>
      </c>
      <c r="K37" s="147">
        <f t="shared" si="0"/>
        <v>4.6499999999999995</v>
      </c>
      <c r="L37" s="147">
        <f t="shared" si="1"/>
        <v>930</v>
      </c>
      <c r="M37" s="148">
        <f t="shared" si="2"/>
        <v>0.8989247311827957</v>
      </c>
      <c r="N37" s="147">
        <f t="shared" si="3"/>
        <v>0.47</v>
      </c>
      <c r="O37" s="147">
        <f t="shared" si="5"/>
        <v>94</v>
      </c>
      <c r="P37" s="146" t="s">
        <v>99</v>
      </c>
      <c r="Q37" s="180">
        <v>1</v>
      </c>
      <c r="R37" s="147">
        <f t="shared" si="4"/>
        <v>43.879999999999995</v>
      </c>
      <c r="S37" s="198">
        <v>46.18</v>
      </c>
      <c r="T37" s="143">
        <v>21.18</v>
      </c>
      <c r="U37" s="127"/>
      <c r="V37"/>
    </row>
    <row r="38" spans="1:22" s="1" customFormat="1" ht="63" x14ac:dyDescent="0.25">
      <c r="A38"/>
      <c r="B38" s="144">
        <v>7</v>
      </c>
      <c r="C38" s="180" t="s">
        <v>106</v>
      </c>
      <c r="D38" s="180">
        <v>81322</v>
      </c>
      <c r="E38" s="180" t="s">
        <v>122</v>
      </c>
      <c r="F38" s="180" t="s">
        <v>122</v>
      </c>
      <c r="G38" s="180">
        <v>6204623900</v>
      </c>
      <c r="H38" s="180" t="s">
        <v>104</v>
      </c>
      <c r="I38" s="146" t="s">
        <v>94</v>
      </c>
      <c r="J38" s="180">
        <v>3</v>
      </c>
      <c r="K38" s="147">
        <f t="shared" si="0"/>
        <v>4.45</v>
      </c>
      <c r="L38" s="147">
        <f t="shared" si="1"/>
        <v>13.35</v>
      </c>
      <c r="M38" s="148">
        <f t="shared" si="2"/>
        <v>0.898876404494382</v>
      </c>
      <c r="N38" s="147">
        <f t="shared" si="3"/>
        <v>0.45</v>
      </c>
      <c r="O38" s="147">
        <f t="shared" si="5"/>
        <v>1.35</v>
      </c>
      <c r="P38" s="146" t="s">
        <v>99</v>
      </c>
      <c r="Q38" s="180" t="s">
        <v>120</v>
      </c>
      <c r="R38" s="147">
        <f t="shared" si="4"/>
        <v>0.63</v>
      </c>
      <c r="S38" s="198">
        <v>0.66</v>
      </c>
      <c r="T38" s="143">
        <v>21.18</v>
      </c>
      <c r="U38" s="127"/>
      <c r="V38"/>
    </row>
    <row r="39" spans="1:22" s="1" customFormat="1" ht="63" x14ac:dyDescent="0.25">
      <c r="A39"/>
      <c r="B39" s="144">
        <v>8</v>
      </c>
      <c r="C39" s="180" t="s">
        <v>106</v>
      </c>
      <c r="D39" s="180">
        <v>8161</v>
      </c>
      <c r="E39" s="180" t="s">
        <v>122</v>
      </c>
      <c r="F39" s="180" t="s">
        <v>122</v>
      </c>
      <c r="G39" s="180">
        <v>6204623900</v>
      </c>
      <c r="H39" s="180" t="s">
        <v>104</v>
      </c>
      <c r="I39" s="146" t="s">
        <v>94</v>
      </c>
      <c r="J39" s="180">
        <v>8</v>
      </c>
      <c r="K39" s="147">
        <f t="shared" si="0"/>
        <v>4.45</v>
      </c>
      <c r="L39" s="147">
        <f t="shared" si="1"/>
        <v>35.6</v>
      </c>
      <c r="M39" s="148">
        <f t="shared" si="2"/>
        <v>0.898876404494382</v>
      </c>
      <c r="N39" s="147">
        <f t="shared" si="3"/>
        <v>0.45</v>
      </c>
      <c r="O39" s="147">
        <f t="shared" si="5"/>
        <v>3.6</v>
      </c>
      <c r="P39" s="146" t="s">
        <v>99</v>
      </c>
      <c r="Q39" s="180" t="s">
        <v>120</v>
      </c>
      <c r="R39" s="147">
        <f t="shared" si="4"/>
        <v>1.68</v>
      </c>
      <c r="S39" s="198">
        <v>1.76</v>
      </c>
      <c r="T39" s="143">
        <v>21.18</v>
      </c>
      <c r="U39" s="127"/>
      <c r="V39"/>
    </row>
    <row r="40" spans="1:22" s="1" customFormat="1" ht="63" x14ac:dyDescent="0.25">
      <c r="A40"/>
      <c r="B40" s="144">
        <v>9</v>
      </c>
      <c r="C40" s="180" t="s">
        <v>106</v>
      </c>
      <c r="D40" s="180">
        <v>8151</v>
      </c>
      <c r="E40" s="180" t="s">
        <v>122</v>
      </c>
      <c r="F40" s="180" t="s">
        <v>122</v>
      </c>
      <c r="G40" s="180">
        <v>6204623900</v>
      </c>
      <c r="H40" s="180" t="s">
        <v>104</v>
      </c>
      <c r="I40" s="146" t="s">
        <v>94</v>
      </c>
      <c r="J40" s="180">
        <v>9</v>
      </c>
      <c r="K40" s="147">
        <f t="shared" si="0"/>
        <v>4.45</v>
      </c>
      <c r="L40" s="147">
        <f t="shared" si="1"/>
        <v>40.049999999999997</v>
      </c>
      <c r="M40" s="148">
        <f t="shared" si="2"/>
        <v>0.898876404494382</v>
      </c>
      <c r="N40" s="147">
        <f t="shared" si="3"/>
        <v>0.45</v>
      </c>
      <c r="O40" s="147">
        <f t="shared" si="5"/>
        <v>4.05</v>
      </c>
      <c r="P40" s="146" t="s">
        <v>99</v>
      </c>
      <c r="Q40" s="180" t="s">
        <v>120</v>
      </c>
      <c r="R40" s="147">
        <f t="shared" si="4"/>
        <v>1.89</v>
      </c>
      <c r="S40" s="198">
        <v>1.98</v>
      </c>
      <c r="T40" s="143">
        <v>21.18</v>
      </c>
      <c r="U40" s="127"/>
      <c r="V40"/>
    </row>
    <row r="41" spans="1:22" s="1" customFormat="1" ht="63" x14ac:dyDescent="0.25">
      <c r="A41"/>
      <c r="B41" s="144">
        <v>10</v>
      </c>
      <c r="C41" s="180" t="s">
        <v>106</v>
      </c>
      <c r="D41" s="180">
        <v>5158</v>
      </c>
      <c r="E41" s="180" t="s">
        <v>122</v>
      </c>
      <c r="F41" s="180" t="s">
        <v>122</v>
      </c>
      <c r="G41" s="180">
        <v>6204623900</v>
      </c>
      <c r="H41" s="180" t="s">
        <v>104</v>
      </c>
      <c r="I41" s="146" t="s">
        <v>94</v>
      </c>
      <c r="J41" s="180">
        <v>8</v>
      </c>
      <c r="K41" s="147">
        <f t="shared" si="0"/>
        <v>4.45</v>
      </c>
      <c r="L41" s="147">
        <f t="shared" si="1"/>
        <v>35.6</v>
      </c>
      <c r="M41" s="148">
        <f t="shared" si="2"/>
        <v>0.898876404494382</v>
      </c>
      <c r="N41" s="147">
        <f t="shared" si="3"/>
        <v>0.45</v>
      </c>
      <c r="O41" s="147">
        <f t="shared" si="5"/>
        <v>3.6</v>
      </c>
      <c r="P41" s="146" t="s">
        <v>99</v>
      </c>
      <c r="Q41" s="180" t="s">
        <v>120</v>
      </c>
      <c r="R41" s="147">
        <f t="shared" si="4"/>
        <v>1.68</v>
      </c>
      <c r="S41" s="198">
        <v>1.76</v>
      </c>
      <c r="T41" s="143">
        <v>21.18</v>
      </c>
      <c r="U41" s="127"/>
      <c r="V41"/>
    </row>
    <row r="42" spans="1:22" s="1" customFormat="1" ht="63" x14ac:dyDescent="0.25">
      <c r="A42"/>
      <c r="B42" s="144">
        <v>11</v>
      </c>
      <c r="C42" s="180" t="s">
        <v>106</v>
      </c>
      <c r="D42" s="180">
        <v>2166</v>
      </c>
      <c r="E42" s="180" t="s">
        <v>122</v>
      </c>
      <c r="F42" s="180" t="s">
        <v>122</v>
      </c>
      <c r="G42" s="180">
        <v>6204623900</v>
      </c>
      <c r="H42" s="180" t="s">
        <v>104</v>
      </c>
      <c r="I42" s="146" t="s">
        <v>94</v>
      </c>
      <c r="J42" s="180">
        <v>4</v>
      </c>
      <c r="K42" s="147">
        <f t="shared" si="0"/>
        <v>11.12</v>
      </c>
      <c r="L42" s="147">
        <f t="shared" si="1"/>
        <v>44.48</v>
      </c>
      <c r="M42" s="148">
        <f t="shared" si="2"/>
        <v>0.90017985611510787</v>
      </c>
      <c r="N42" s="147">
        <f t="shared" si="3"/>
        <v>1.1100000000000001</v>
      </c>
      <c r="O42" s="147">
        <f t="shared" si="5"/>
        <v>4.4400000000000004</v>
      </c>
      <c r="P42" s="146" t="s">
        <v>99</v>
      </c>
      <c r="Q42" s="180" t="s">
        <v>120</v>
      </c>
      <c r="R42" s="147">
        <f t="shared" si="4"/>
        <v>2.0999999999999996</v>
      </c>
      <c r="S42" s="198">
        <v>2.21</v>
      </c>
      <c r="T42" s="143">
        <v>21.18</v>
      </c>
      <c r="U42" s="127"/>
      <c r="V42"/>
    </row>
    <row r="43" spans="1:22" s="1" customFormat="1" ht="63" x14ac:dyDescent="0.25">
      <c r="A43"/>
      <c r="B43" s="144">
        <v>12</v>
      </c>
      <c r="C43" s="180" t="s">
        <v>106</v>
      </c>
      <c r="D43" s="180">
        <v>5166</v>
      </c>
      <c r="E43" s="180" t="s">
        <v>122</v>
      </c>
      <c r="F43" s="180" t="s">
        <v>122</v>
      </c>
      <c r="G43" s="180">
        <v>6204623900</v>
      </c>
      <c r="H43" s="180" t="s">
        <v>104</v>
      </c>
      <c r="I43" s="146" t="s">
        <v>94</v>
      </c>
      <c r="J43" s="180">
        <v>4</v>
      </c>
      <c r="K43" s="147">
        <f t="shared" si="0"/>
        <v>11.07</v>
      </c>
      <c r="L43" s="147">
        <f t="shared" si="1"/>
        <v>44.28</v>
      </c>
      <c r="M43" s="148">
        <f t="shared" si="2"/>
        <v>0.89972899728997291</v>
      </c>
      <c r="N43" s="147">
        <f t="shared" si="3"/>
        <v>1.1100000000000001</v>
      </c>
      <c r="O43" s="147">
        <f t="shared" si="5"/>
        <v>4.4400000000000004</v>
      </c>
      <c r="P43" s="146" t="s">
        <v>99</v>
      </c>
      <c r="Q43" s="180" t="s">
        <v>120</v>
      </c>
      <c r="R43" s="147">
        <f t="shared" si="4"/>
        <v>2.09</v>
      </c>
      <c r="S43" s="198">
        <v>2.2000000000000002</v>
      </c>
      <c r="T43" s="143">
        <v>21.18</v>
      </c>
      <c r="U43" s="127"/>
      <c r="V43"/>
    </row>
    <row r="44" spans="1:22" s="1" customFormat="1" ht="63" x14ac:dyDescent="0.25">
      <c r="A44"/>
      <c r="B44" s="144">
        <v>13</v>
      </c>
      <c r="C44" s="180" t="s">
        <v>106</v>
      </c>
      <c r="D44" s="180">
        <v>7171</v>
      </c>
      <c r="E44" s="180" t="s">
        <v>122</v>
      </c>
      <c r="F44" s="180" t="s">
        <v>122</v>
      </c>
      <c r="G44" s="180">
        <v>6204623900</v>
      </c>
      <c r="H44" s="180" t="s">
        <v>104</v>
      </c>
      <c r="I44" s="146" t="s">
        <v>94</v>
      </c>
      <c r="J44" s="180">
        <v>4</v>
      </c>
      <c r="K44" s="147">
        <f t="shared" si="0"/>
        <v>11.07</v>
      </c>
      <c r="L44" s="147">
        <f t="shared" si="1"/>
        <v>44.28</v>
      </c>
      <c r="M44" s="148">
        <f t="shared" si="2"/>
        <v>0.89972899728997291</v>
      </c>
      <c r="N44" s="147">
        <f t="shared" si="3"/>
        <v>1.1100000000000001</v>
      </c>
      <c r="O44" s="147">
        <f t="shared" si="5"/>
        <v>4.4400000000000004</v>
      </c>
      <c r="P44" s="146" t="s">
        <v>99</v>
      </c>
      <c r="Q44" s="180" t="s">
        <v>120</v>
      </c>
      <c r="R44" s="147">
        <f t="shared" si="4"/>
        <v>2.09</v>
      </c>
      <c r="S44" s="198">
        <v>2.2000000000000002</v>
      </c>
      <c r="T44" s="143">
        <v>21.18</v>
      </c>
      <c r="U44" s="127"/>
      <c r="V44"/>
    </row>
    <row r="45" spans="1:22" s="1" customFormat="1" ht="63" x14ac:dyDescent="0.25">
      <c r="A45"/>
      <c r="B45" s="144">
        <v>14</v>
      </c>
      <c r="C45" s="180" t="s">
        <v>106</v>
      </c>
      <c r="D45" s="180">
        <v>2152</v>
      </c>
      <c r="E45" s="180" t="s">
        <v>122</v>
      </c>
      <c r="F45" s="180" t="s">
        <v>122</v>
      </c>
      <c r="G45" s="180">
        <v>6204623900</v>
      </c>
      <c r="H45" s="180" t="s">
        <v>104</v>
      </c>
      <c r="I45" s="146" t="s">
        <v>94</v>
      </c>
      <c r="J45" s="180">
        <v>3</v>
      </c>
      <c r="K45" s="147">
        <f t="shared" si="0"/>
        <v>11.09</v>
      </c>
      <c r="L45" s="147">
        <f t="shared" si="1"/>
        <v>33.270000000000003</v>
      </c>
      <c r="M45" s="148">
        <f t="shared" si="2"/>
        <v>0.89990982867448155</v>
      </c>
      <c r="N45" s="147">
        <f t="shared" si="3"/>
        <v>1.1100000000000001</v>
      </c>
      <c r="O45" s="147">
        <f t="shared" si="5"/>
        <v>3.33</v>
      </c>
      <c r="P45" s="146" t="s">
        <v>99</v>
      </c>
      <c r="Q45" s="180" t="s">
        <v>120</v>
      </c>
      <c r="R45" s="147">
        <f t="shared" si="4"/>
        <v>1.57</v>
      </c>
      <c r="S45" s="198">
        <v>1.6500000000000001</v>
      </c>
      <c r="T45" s="143">
        <v>21.18</v>
      </c>
      <c r="U45" s="127"/>
      <c r="V45"/>
    </row>
    <row r="46" spans="1:22" s="1" customFormat="1" ht="63" x14ac:dyDescent="0.25">
      <c r="A46"/>
      <c r="B46" s="144">
        <v>15</v>
      </c>
      <c r="C46" s="180" t="s">
        <v>106</v>
      </c>
      <c r="D46" s="180">
        <v>51712</v>
      </c>
      <c r="E46" s="180" t="s">
        <v>122</v>
      </c>
      <c r="F46" s="180" t="s">
        <v>122</v>
      </c>
      <c r="G46" s="180">
        <v>6204623900</v>
      </c>
      <c r="H46" s="180" t="s">
        <v>104</v>
      </c>
      <c r="I46" s="146" t="s">
        <v>94</v>
      </c>
      <c r="J46" s="180">
        <v>8</v>
      </c>
      <c r="K46" s="147">
        <f t="shared" si="0"/>
        <v>11.28</v>
      </c>
      <c r="L46" s="147">
        <f t="shared" si="1"/>
        <v>90.24</v>
      </c>
      <c r="M46" s="148">
        <f t="shared" si="2"/>
        <v>0.89982269503546097</v>
      </c>
      <c r="N46" s="147">
        <f t="shared" si="3"/>
        <v>1.1299999999999999</v>
      </c>
      <c r="O46" s="147">
        <f t="shared" si="5"/>
        <v>9.0399999999999991</v>
      </c>
      <c r="P46" s="146" t="s">
        <v>99</v>
      </c>
      <c r="Q46" s="180">
        <v>1</v>
      </c>
      <c r="R46" s="147">
        <f t="shared" si="4"/>
        <v>4.26</v>
      </c>
      <c r="S46" s="198">
        <v>4.4800000000000004</v>
      </c>
      <c r="T46" s="143">
        <v>21.18</v>
      </c>
      <c r="U46" s="127"/>
      <c r="V46"/>
    </row>
    <row r="47" spans="1:22" s="1" customFormat="1" ht="63" x14ac:dyDescent="0.25">
      <c r="A47"/>
      <c r="B47" s="144">
        <v>16</v>
      </c>
      <c r="C47" s="180" t="s">
        <v>106</v>
      </c>
      <c r="D47" s="180">
        <v>8166</v>
      </c>
      <c r="E47" s="180" t="s">
        <v>122</v>
      </c>
      <c r="F47" s="180" t="s">
        <v>122</v>
      </c>
      <c r="G47" s="180">
        <v>6204623900</v>
      </c>
      <c r="H47" s="180" t="s">
        <v>104</v>
      </c>
      <c r="I47" s="146" t="s">
        <v>94</v>
      </c>
      <c r="J47" s="180">
        <v>4</v>
      </c>
      <c r="K47" s="147">
        <f t="shared" si="0"/>
        <v>11.07</v>
      </c>
      <c r="L47" s="147">
        <f t="shared" si="1"/>
        <v>44.28</v>
      </c>
      <c r="M47" s="148">
        <f t="shared" si="2"/>
        <v>0.89972899728997291</v>
      </c>
      <c r="N47" s="147">
        <f t="shared" si="3"/>
        <v>1.1100000000000001</v>
      </c>
      <c r="O47" s="147">
        <f t="shared" si="5"/>
        <v>4.4400000000000004</v>
      </c>
      <c r="P47" s="146" t="s">
        <v>99</v>
      </c>
      <c r="Q47" s="180" t="s">
        <v>120</v>
      </c>
      <c r="R47" s="147">
        <f t="shared" si="4"/>
        <v>2.09</v>
      </c>
      <c r="S47" s="198">
        <v>2.2000000000000002</v>
      </c>
      <c r="T47" s="143">
        <v>21.18</v>
      </c>
      <c r="U47" s="127"/>
      <c r="V47"/>
    </row>
    <row r="48" spans="1:22" s="1" customFormat="1" ht="63" x14ac:dyDescent="0.25">
      <c r="A48"/>
      <c r="B48" s="144">
        <v>17</v>
      </c>
      <c r="C48" s="180" t="s">
        <v>106</v>
      </c>
      <c r="D48" s="180">
        <v>815165</v>
      </c>
      <c r="E48" s="180" t="s">
        <v>122</v>
      </c>
      <c r="F48" s="180" t="s">
        <v>122</v>
      </c>
      <c r="G48" s="180">
        <v>6204623900</v>
      </c>
      <c r="H48" s="180" t="s">
        <v>104</v>
      </c>
      <c r="I48" s="146" t="s">
        <v>94</v>
      </c>
      <c r="J48" s="180">
        <v>4</v>
      </c>
      <c r="K48" s="147">
        <f t="shared" si="0"/>
        <v>11.07</v>
      </c>
      <c r="L48" s="147">
        <f t="shared" si="1"/>
        <v>44.28</v>
      </c>
      <c r="M48" s="148">
        <f t="shared" si="2"/>
        <v>0.89972899728997291</v>
      </c>
      <c r="N48" s="147">
        <f t="shared" si="3"/>
        <v>1.1100000000000001</v>
      </c>
      <c r="O48" s="147">
        <f t="shared" si="5"/>
        <v>4.4400000000000004</v>
      </c>
      <c r="P48" s="146" t="s">
        <v>99</v>
      </c>
      <c r="Q48" s="180" t="s">
        <v>120</v>
      </c>
      <c r="R48" s="147">
        <f t="shared" si="4"/>
        <v>2.09</v>
      </c>
      <c r="S48" s="198">
        <v>2.2000000000000002</v>
      </c>
      <c r="T48" s="143">
        <v>21.18</v>
      </c>
      <c r="U48" s="127"/>
      <c r="V48"/>
    </row>
    <row r="49" spans="1:22" s="1" customFormat="1" ht="63" x14ac:dyDescent="0.25">
      <c r="A49"/>
      <c r="B49" s="144">
        <v>18</v>
      </c>
      <c r="C49" s="180" t="s">
        <v>106</v>
      </c>
      <c r="D49" s="180">
        <v>516748</v>
      </c>
      <c r="E49" s="180" t="s">
        <v>122</v>
      </c>
      <c r="F49" s="180" t="s">
        <v>122</v>
      </c>
      <c r="G49" s="180">
        <v>6204623900</v>
      </c>
      <c r="H49" s="180" t="s">
        <v>104</v>
      </c>
      <c r="I49" s="146" t="s">
        <v>94</v>
      </c>
      <c r="J49" s="180">
        <v>6</v>
      </c>
      <c r="K49" s="147">
        <f t="shared" si="0"/>
        <v>11.299999999999999</v>
      </c>
      <c r="L49" s="147">
        <f t="shared" si="1"/>
        <v>67.8</v>
      </c>
      <c r="M49" s="148">
        <f t="shared" si="2"/>
        <v>0.9</v>
      </c>
      <c r="N49" s="147">
        <f t="shared" si="3"/>
        <v>1.1299999999999999</v>
      </c>
      <c r="O49" s="147">
        <f t="shared" si="5"/>
        <v>6.78</v>
      </c>
      <c r="P49" s="146" t="s">
        <v>99</v>
      </c>
      <c r="Q49" s="180" t="s">
        <v>120</v>
      </c>
      <c r="R49" s="147">
        <f t="shared" si="4"/>
        <v>3.1999999999999997</v>
      </c>
      <c r="S49" s="198">
        <v>3.3600000000000003</v>
      </c>
      <c r="T49" s="143">
        <v>21.18</v>
      </c>
      <c r="U49" s="127"/>
      <c r="V49"/>
    </row>
    <row r="50" spans="1:22" s="1" customFormat="1" ht="110.25" x14ac:dyDescent="0.25">
      <c r="A50"/>
      <c r="B50" s="144">
        <v>19</v>
      </c>
      <c r="C50" s="180" t="s">
        <v>107</v>
      </c>
      <c r="D50" s="180"/>
      <c r="E50" s="180" t="s">
        <v>123</v>
      </c>
      <c r="F50" s="180" t="s">
        <v>123</v>
      </c>
      <c r="G50" s="180">
        <v>6204625900</v>
      </c>
      <c r="H50" s="180" t="s">
        <v>98</v>
      </c>
      <c r="I50" s="146" t="s">
        <v>94</v>
      </c>
      <c r="J50" s="180">
        <v>70</v>
      </c>
      <c r="K50" s="147">
        <f t="shared" si="0"/>
        <v>0</v>
      </c>
      <c r="L50" s="147">
        <f t="shared" si="1"/>
        <v>0</v>
      </c>
      <c r="M50" s="148" t="e">
        <f t="shared" si="2"/>
        <v>#DIV/0!</v>
      </c>
      <c r="N50" s="147">
        <f t="shared" si="3"/>
        <v>0</v>
      </c>
      <c r="O50" s="147">
        <f t="shared" si="5"/>
        <v>0</v>
      </c>
      <c r="P50" s="146" t="s">
        <v>99</v>
      </c>
      <c r="Q50" s="180">
        <v>1</v>
      </c>
      <c r="R50" s="147">
        <f t="shared" si="4"/>
        <v>14.25</v>
      </c>
      <c r="S50" s="198">
        <v>15</v>
      </c>
      <c r="T50" s="143">
        <v>16.02</v>
      </c>
      <c r="U50" s="127"/>
      <c r="V50"/>
    </row>
    <row r="51" spans="1:22" s="1" customFormat="1" ht="63" x14ac:dyDescent="0.25">
      <c r="A51"/>
      <c r="B51" s="144">
        <v>20</v>
      </c>
      <c r="C51" s="180" t="s">
        <v>108</v>
      </c>
      <c r="D51" s="180">
        <v>1688</v>
      </c>
      <c r="E51" s="180" t="s">
        <v>124</v>
      </c>
      <c r="F51" s="180" t="s">
        <v>124</v>
      </c>
      <c r="G51" s="180">
        <v>6206300000</v>
      </c>
      <c r="H51" s="180" t="s">
        <v>98</v>
      </c>
      <c r="I51" s="146" t="s">
        <v>94</v>
      </c>
      <c r="J51" s="180">
        <v>16</v>
      </c>
      <c r="K51" s="147">
        <f t="shared" si="0"/>
        <v>0</v>
      </c>
      <c r="L51" s="147">
        <f t="shared" si="1"/>
        <v>0</v>
      </c>
      <c r="M51" s="148" t="e">
        <f t="shared" si="2"/>
        <v>#DIV/0!</v>
      </c>
      <c r="N51" s="147">
        <f t="shared" si="3"/>
        <v>0</v>
      </c>
      <c r="O51" s="147">
        <f t="shared" si="5"/>
        <v>0</v>
      </c>
      <c r="P51" s="146" t="s">
        <v>99</v>
      </c>
      <c r="Q51" s="180" t="s">
        <v>120</v>
      </c>
      <c r="R51" s="147">
        <f t="shared" si="4"/>
        <v>1.68</v>
      </c>
      <c r="S51" s="198">
        <v>1.76</v>
      </c>
      <c r="T51" s="143">
        <v>16.02</v>
      </c>
      <c r="U51" s="127"/>
      <c r="V51"/>
    </row>
    <row r="52" spans="1:22" s="1" customFormat="1" ht="63" x14ac:dyDescent="0.25">
      <c r="A52"/>
      <c r="B52" s="144">
        <v>21</v>
      </c>
      <c r="C52" s="180" t="s">
        <v>108</v>
      </c>
      <c r="D52" s="180">
        <v>5135</v>
      </c>
      <c r="E52" s="180" t="s">
        <v>124</v>
      </c>
      <c r="F52" s="180" t="s">
        <v>124</v>
      </c>
      <c r="G52" s="180">
        <v>6206300000</v>
      </c>
      <c r="H52" s="180" t="s">
        <v>104</v>
      </c>
      <c r="I52" s="146" t="s">
        <v>94</v>
      </c>
      <c r="J52" s="180">
        <v>16</v>
      </c>
      <c r="K52" s="147">
        <f t="shared" si="0"/>
        <v>1.74</v>
      </c>
      <c r="L52" s="147">
        <f t="shared" si="1"/>
        <v>27.84</v>
      </c>
      <c r="M52" s="148">
        <f t="shared" si="2"/>
        <v>0.9022988505747126</v>
      </c>
      <c r="N52" s="147">
        <f t="shared" si="3"/>
        <v>0.17</v>
      </c>
      <c r="O52" s="147">
        <f t="shared" si="5"/>
        <v>2.72</v>
      </c>
      <c r="P52" s="146" t="s">
        <v>99</v>
      </c>
      <c r="Q52" s="180" t="s">
        <v>120</v>
      </c>
      <c r="R52" s="147">
        <f t="shared" si="4"/>
        <v>1.68</v>
      </c>
      <c r="S52" s="198">
        <v>1.76</v>
      </c>
      <c r="T52" s="143">
        <v>16.52</v>
      </c>
      <c r="U52" s="127"/>
      <c r="V52"/>
    </row>
    <row r="53" spans="1:22" s="1" customFormat="1" ht="63" x14ac:dyDescent="0.25">
      <c r="A53"/>
      <c r="B53" s="144">
        <v>22</v>
      </c>
      <c r="C53" s="180" t="s">
        <v>108</v>
      </c>
      <c r="D53" s="180">
        <v>5133</v>
      </c>
      <c r="E53" s="180" t="s">
        <v>124</v>
      </c>
      <c r="F53" s="180" t="s">
        <v>124</v>
      </c>
      <c r="G53" s="180">
        <v>6206300000</v>
      </c>
      <c r="H53" s="180" t="s">
        <v>104</v>
      </c>
      <c r="I53" s="146" t="s">
        <v>94</v>
      </c>
      <c r="J53" s="180">
        <v>11</v>
      </c>
      <c r="K53" s="147">
        <f t="shared" si="0"/>
        <v>1.73</v>
      </c>
      <c r="L53" s="147">
        <f t="shared" si="1"/>
        <v>19.03</v>
      </c>
      <c r="M53" s="148">
        <f t="shared" si="2"/>
        <v>0.90173410404624277</v>
      </c>
      <c r="N53" s="147">
        <f t="shared" si="3"/>
        <v>0.17</v>
      </c>
      <c r="O53" s="147">
        <f t="shared" si="5"/>
        <v>1.87</v>
      </c>
      <c r="P53" s="146" t="s">
        <v>99</v>
      </c>
      <c r="Q53" s="180" t="s">
        <v>120</v>
      </c>
      <c r="R53" s="147">
        <f t="shared" si="4"/>
        <v>1.1499999999999999</v>
      </c>
      <c r="S53" s="198">
        <v>1.21</v>
      </c>
      <c r="T53" s="143">
        <v>16.52</v>
      </c>
      <c r="U53" s="127"/>
      <c r="V53"/>
    </row>
    <row r="54" spans="1:22" s="1" customFormat="1" ht="63" x14ac:dyDescent="0.25">
      <c r="A54"/>
      <c r="B54" s="144">
        <v>23</v>
      </c>
      <c r="C54" s="180" t="s">
        <v>108</v>
      </c>
      <c r="D54" s="180">
        <v>9166</v>
      </c>
      <c r="E54" s="180" t="s">
        <v>122</v>
      </c>
      <c r="F54" s="180" t="s">
        <v>122</v>
      </c>
      <c r="G54" s="180">
        <v>6206300000</v>
      </c>
      <c r="H54" s="180" t="s">
        <v>104</v>
      </c>
      <c r="I54" s="146" t="s">
        <v>94</v>
      </c>
      <c r="J54" s="180">
        <v>3</v>
      </c>
      <c r="K54" s="147">
        <f t="shared" si="0"/>
        <v>1.77</v>
      </c>
      <c r="L54" s="147" t="s">
        <v>1</v>
      </c>
      <c r="M54" s="148">
        <f t="shared" si="2"/>
        <v>0.89830508474576276</v>
      </c>
      <c r="N54" s="147">
        <f t="shared" si="3"/>
        <v>0.18</v>
      </c>
      <c r="O54" s="147">
        <f t="shared" si="5"/>
        <v>0.54</v>
      </c>
      <c r="P54" s="146" t="s">
        <v>99</v>
      </c>
      <c r="Q54" s="180" t="s">
        <v>120</v>
      </c>
      <c r="R54" s="147">
        <f t="shared" si="4"/>
        <v>0.32</v>
      </c>
      <c r="S54" s="198">
        <v>0.33</v>
      </c>
      <c r="T54" s="143">
        <v>16.52</v>
      </c>
      <c r="U54" s="127"/>
      <c r="V54"/>
    </row>
    <row r="55" spans="1:22" s="1" customFormat="1" ht="63" x14ac:dyDescent="0.25">
      <c r="A55"/>
      <c r="B55" s="144">
        <v>24</v>
      </c>
      <c r="C55" s="180" t="s">
        <v>108</v>
      </c>
      <c r="D55" s="180">
        <v>5171</v>
      </c>
      <c r="E55" s="180" t="s">
        <v>122</v>
      </c>
      <c r="F55" s="180" t="s">
        <v>122</v>
      </c>
      <c r="G55" s="180">
        <v>6206300000</v>
      </c>
      <c r="H55" s="180" t="s">
        <v>104</v>
      </c>
      <c r="I55" s="146" t="s">
        <v>94</v>
      </c>
      <c r="J55" s="180">
        <v>4</v>
      </c>
      <c r="K55" s="147">
        <f t="shared" si="0"/>
        <v>1.74</v>
      </c>
      <c r="L55" s="147">
        <f t="shared" si="1"/>
        <v>6.96</v>
      </c>
      <c r="M55" s="148">
        <f t="shared" si="2"/>
        <v>0.9022988505747126</v>
      </c>
      <c r="N55" s="147">
        <f t="shared" si="3"/>
        <v>0.17</v>
      </c>
      <c r="O55" s="147">
        <f t="shared" si="5"/>
        <v>0.68</v>
      </c>
      <c r="P55" s="146" t="s">
        <v>99</v>
      </c>
      <c r="Q55" s="180" t="s">
        <v>120</v>
      </c>
      <c r="R55" s="147">
        <f t="shared" si="4"/>
        <v>0.42</v>
      </c>
      <c r="S55" s="198">
        <v>0.44</v>
      </c>
      <c r="T55" s="143">
        <v>16.52</v>
      </c>
      <c r="U55" s="127"/>
      <c r="V55"/>
    </row>
    <row r="56" spans="1:22" s="1" customFormat="1" ht="63" x14ac:dyDescent="0.25">
      <c r="A56"/>
      <c r="B56" s="144">
        <v>25</v>
      </c>
      <c r="C56" s="180" t="s">
        <v>108</v>
      </c>
      <c r="D56" s="180">
        <v>51674</v>
      </c>
      <c r="E56" s="180" t="s">
        <v>122</v>
      </c>
      <c r="F56" s="180" t="s">
        <v>122</v>
      </c>
      <c r="G56" s="180">
        <v>6206300000</v>
      </c>
      <c r="H56" s="180" t="s">
        <v>104</v>
      </c>
      <c r="I56" s="146" t="s">
        <v>94</v>
      </c>
      <c r="J56" s="180">
        <v>6</v>
      </c>
      <c r="K56" s="147">
        <f t="shared" si="0"/>
        <v>1.74</v>
      </c>
      <c r="L56" s="147">
        <f t="shared" si="1"/>
        <v>10.44</v>
      </c>
      <c r="M56" s="148">
        <f t="shared" si="2"/>
        <v>0.9022988505747126</v>
      </c>
      <c r="N56" s="147">
        <f t="shared" si="3"/>
        <v>0.17</v>
      </c>
      <c r="O56" s="147">
        <f t="shared" si="5"/>
        <v>1.02</v>
      </c>
      <c r="P56" s="146" t="s">
        <v>99</v>
      </c>
      <c r="Q56" s="180" t="s">
        <v>120</v>
      </c>
      <c r="R56" s="147">
        <f t="shared" si="4"/>
        <v>0.63</v>
      </c>
      <c r="S56" s="198">
        <v>0.66</v>
      </c>
      <c r="T56" s="143">
        <v>16.52</v>
      </c>
      <c r="U56" s="127"/>
      <c r="V56"/>
    </row>
    <row r="57" spans="1:22" s="1" customFormat="1" ht="63" x14ac:dyDescent="0.25">
      <c r="A57"/>
      <c r="B57" s="144">
        <v>26</v>
      </c>
      <c r="C57" s="180" t="s">
        <v>126</v>
      </c>
      <c r="D57" s="180">
        <v>1754</v>
      </c>
      <c r="E57" s="180" t="s">
        <v>121</v>
      </c>
      <c r="F57" s="180" t="s">
        <v>121</v>
      </c>
      <c r="G57" s="180">
        <v>6106100000</v>
      </c>
      <c r="H57" s="180" t="s">
        <v>104</v>
      </c>
      <c r="I57" s="146" t="s">
        <v>94</v>
      </c>
      <c r="J57" s="180">
        <v>100</v>
      </c>
      <c r="K57" s="147">
        <f t="shared" si="0"/>
        <v>0</v>
      </c>
      <c r="L57" s="147">
        <f t="shared" si="1"/>
        <v>0</v>
      </c>
      <c r="M57" s="148" t="e">
        <f t="shared" si="2"/>
        <v>#DIV/0!</v>
      </c>
      <c r="N57" s="147">
        <f t="shared" si="3"/>
        <v>0</v>
      </c>
      <c r="O57" s="147">
        <f t="shared" si="5"/>
        <v>0</v>
      </c>
      <c r="P57" s="146" t="s">
        <v>99</v>
      </c>
      <c r="Q57" s="180" t="s">
        <v>120</v>
      </c>
      <c r="R57" s="147">
        <f t="shared" si="4"/>
        <v>19</v>
      </c>
      <c r="S57" s="198">
        <v>20</v>
      </c>
      <c r="T57" s="143">
        <v>19.02</v>
      </c>
      <c r="U57" s="127"/>
      <c r="V57"/>
    </row>
    <row r="58" spans="1:22" s="1" customFormat="1" ht="63" x14ac:dyDescent="0.25">
      <c r="A58"/>
      <c r="B58" s="144">
        <v>27</v>
      </c>
      <c r="C58" s="180" t="s">
        <v>126</v>
      </c>
      <c r="D58" s="180">
        <v>1713</v>
      </c>
      <c r="E58" s="180" t="s">
        <v>121</v>
      </c>
      <c r="F58" s="180" t="s">
        <v>121</v>
      </c>
      <c r="G58" s="180">
        <v>6106100000</v>
      </c>
      <c r="H58" s="180" t="s">
        <v>104</v>
      </c>
      <c r="I58" s="146" t="s">
        <v>94</v>
      </c>
      <c r="J58" s="180">
        <v>100</v>
      </c>
      <c r="K58" s="147">
        <f t="shared" si="0"/>
        <v>0</v>
      </c>
      <c r="L58" s="147">
        <f t="shared" si="1"/>
        <v>0</v>
      </c>
      <c r="M58" s="148" t="e">
        <f t="shared" si="2"/>
        <v>#DIV/0!</v>
      </c>
      <c r="N58" s="147">
        <f t="shared" si="3"/>
        <v>0</v>
      </c>
      <c r="O58" s="147">
        <f t="shared" si="5"/>
        <v>0</v>
      </c>
      <c r="P58" s="146" t="s">
        <v>99</v>
      </c>
      <c r="Q58" s="180">
        <v>1</v>
      </c>
      <c r="R58" s="147">
        <f t="shared" si="4"/>
        <v>19</v>
      </c>
      <c r="S58" s="198">
        <v>20</v>
      </c>
      <c r="T58" s="143">
        <v>19.02</v>
      </c>
      <c r="U58" s="127"/>
      <c r="V58"/>
    </row>
    <row r="59" spans="1:22" s="1" customFormat="1" ht="63" x14ac:dyDescent="0.25">
      <c r="A59"/>
      <c r="B59" s="144">
        <v>28</v>
      </c>
      <c r="C59" s="180" t="s">
        <v>126</v>
      </c>
      <c r="D59" s="180">
        <v>8141</v>
      </c>
      <c r="E59" s="180" t="s">
        <v>122</v>
      </c>
      <c r="F59" s="180" t="s">
        <v>122</v>
      </c>
      <c r="G59" s="180">
        <v>6106100000</v>
      </c>
      <c r="H59" s="180" t="s">
        <v>104</v>
      </c>
      <c r="I59" s="146" t="s">
        <v>94</v>
      </c>
      <c r="J59" s="180">
        <v>4</v>
      </c>
      <c r="K59" s="147">
        <f t="shared" si="0"/>
        <v>0</v>
      </c>
      <c r="L59" s="147">
        <f t="shared" si="1"/>
        <v>0</v>
      </c>
      <c r="M59" s="148" t="e">
        <f t="shared" si="2"/>
        <v>#DIV/0!</v>
      </c>
      <c r="N59" s="147">
        <f t="shared" si="3"/>
        <v>0</v>
      </c>
      <c r="O59" s="147">
        <f t="shared" si="5"/>
        <v>0</v>
      </c>
      <c r="P59" s="146" t="s">
        <v>99</v>
      </c>
      <c r="Q59" s="180" t="s">
        <v>120</v>
      </c>
      <c r="R59" s="147">
        <f t="shared" si="4"/>
        <v>0.48</v>
      </c>
      <c r="S59" s="198">
        <v>0.5</v>
      </c>
      <c r="T59" s="143">
        <v>19.02</v>
      </c>
      <c r="U59" s="127"/>
      <c r="V59"/>
    </row>
    <row r="60" spans="1:22" s="1" customFormat="1" ht="63" x14ac:dyDescent="0.25">
      <c r="A60"/>
      <c r="B60" s="144">
        <v>29</v>
      </c>
      <c r="C60" s="180" t="s">
        <v>126</v>
      </c>
      <c r="D60" s="180">
        <v>2171</v>
      </c>
      <c r="E60" s="180" t="s">
        <v>122</v>
      </c>
      <c r="F60" s="180" t="s">
        <v>122</v>
      </c>
      <c r="G60" s="180">
        <v>6106100000</v>
      </c>
      <c r="H60" s="180" t="s">
        <v>104</v>
      </c>
      <c r="I60" s="146" t="s">
        <v>94</v>
      </c>
      <c r="J60" s="180">
        <v>5</v>
      </c>
      <c r="K60" s="147">
        <f t="shared" si="0"/>
        <v>0</v>
      </c>
      <c r="L60" s="147">
        <f t="shared" si="1"/>
        <v>0</v>
      </c>
      <c r="M60" s="148" t="e">
        <f t="shared" si="2"/>
        <v>#DIV/0!</v>
      </c>
      <c r="N60" s="147">
        <f t="shared" si="3"/>
        <v>0</v>
      </c>
      <c r="O60" s="147">
        <f t="shared" si="5"/>
        <v>0</v>
      </c>
      <c r="P60" s="146" t="s">
        <v>99</v>
      </c>
      <c r="Q60" s="180" t="s">
        <v>120</v>
      </c>
      <c r="R60" s="147">
        <f t="shared" si="4"/>
        <v>0.95</v>
      </c>
      <c r="S60" s="198">
        <v>1</v>
      </c>
      <c r="T60" s="143">
        <v>19.02</v>
      </c>
      <c r="U60" s="127"/>
      <c r="V60"/>
    </row>
    <row r="61" spans="1:22" s="1" customFormat="1" ht="63.75" thickBot="1" x14ac:dyDescent="0.3">
      <c r="A61"/>
      <c r="B61" s="155">
        <v>30</v>
      </c>
      <c r="C61" s="180" t="s">
        <v>126</v>
      </c>
      <c r="D61" s="181">
        <v>8141</v>
      </c>
      <c r="E61" s="181" t="s">
        <v>122</v>
      </c>
      <c r="F61" s="181" t="s">
        <v>122</v>
      </c>
      <c r="G61" s="180">
        <v>6106100000</v>
      </c>
      <c r="H61" s="181" t="s">
        <v>104</v>
      </c>
      <c r="I61" s="136" t="s">
        <v>94</v>
      </c>
      <c r="J61" s="181">
        <v>2</v>
      </c>
      <c r="K61" s="177">
        <f t="shared" si="0"/>
        <v>0</v>
      </c>
      <c r="L61" s="177">
        <f t="shared" si="1"/>
        <v>0</v>
      </c>
      <c r="M61" s="178" t="e">
        <f t="shared" si="2"/>
        <v>#DIV/0!</v>
      </c>
      <c r="N61" s="177">
        <f t="shared" si="3"/>
        <v>0</v>
      </c>
      <c r="O61" s="177">
        <f t="shared" si="5"/>
        <v>0</v>
      </c>
      <c r="P61" s="136" t="s">
        <v>99</v>
      </c>
      <c r="Q61" s="181" t="s">
        <v>120</v>
      </c>
      <c r="R61" s="177">
        <f t="shared" si="4"/>
        <v>0.38</v>
      </c>
      <c r="S61" s="199">
        <v>0.4</v>
      </c>
      <c r="T61" s="143">
        <v>19.02</v>
      </c>
      <c r="U61" s="127"/>
      <c r="V61"/>
    </row>
    <row r="62" spans="1:22" s="1" customFormat="1" ht="16.5" thickBot="1" x14ac:dyDescent="0.3">
      <c r="B62" s="156"/>
      <c r="C62" s="169"/>
      <c r="D62" s="169"/>
      <c r="E62" s="169"/>
      <c r="F62" s="169"/>
      <c r="G62" s="169"/>
      <c r="H62" s="169"/>
      <c r="I62" s="169"/>
      <c r="J62" s="170">
        <f>SUM(J18:J61)</f>
        <v>1588</v>
      </c>
      <c r="K62" s="171"/>
      <c r="L62" s="172">
        <f>SUM(L18:L61)</f>
        <v>10719.850000000002</v>
      </c>
      <c r="M62" s="173"/>
      <c r="N62" s="172"/>
      <c r="O62" s="172">
        <f>SUM(O18:O61)</f>
        <v>1074.3799999999999</v>
      </c>
      <c r="P62" s="172"/>
      <c r="Q62" s="174">
        <f>SUM(Q18:Q61)</f>
        <v>14</v>
      </c>
      <c r="R62" s="175">
        <f>SUM(R18:R61)</f>
        <v>567.74999999999989</v>
      </c>
      <c r="S62" s="176">
        <f>SUM(S18:S61)</f>
        <v>597.50000000000034</v>
      </c>
      <c r="T62" s="143"/>
      <c r="U62"/>
    </row>
    <row r="63" spans="1:22" ht="15" x14ac:dyDescent="0.2">
      <c r="B63" s="84"/>
      <c r="C63" s="68"/>
      <c r="D63" s="68"/>
      <c r="E63" s="68"/>
      <c r="F63" s="68"/>
      <c r="G63" s="68"/>
      <c r="H63" s="68"/>
      <c r="I63" s="85"/>
      <c r="J63" s="85"/>
      <c r="K63" s="85"/>
      <c r="L63" s="85"/>
      <c r="M63" s="57"/>
      <c r="N63" s="85"/>
      <c r="O63" s="85"/>
      <c r="P63" s="85"/>
      <c r="Q63" s="85"/>
      <c r="R63" s="86"/>
      <c r="S63" s="86"/>
    </row>
    <row r="64" spans="1:22" ht="14.25" x14ac:dyDescent="0.2">
      <c r="C64" s="305" t="s">
        <v>53</v>
      </c>
      <c r="D64" s="305"/>
      <c r="E64" s="305"/>
      <c r="F64" s="305"/>
      <c r="G64" s="305"/>
      <c r="H64" s="305"/>
      <c r="I64" s="305"/>
      <c r="J64" s="305"/>
      <c r="K64" s="87"/>
      <c r="L64" s="87"/>
      <c r="M64" s="87"/>
      <c r="N64" s="88"/>
      <c r="O64" s="88"/>
      <c r="P64" s="89" t="s">
        <v>54</v>
      </c>
      <c r="Q64" s="185"/>
      <c r="R64" s="185"/>
      <c r="S64" s="83"/>
    </row>
    <row r="65" spans="3:19" ht="14.25" x14ac:dyDescent="0.2">
      <c r="C65" s="306" t="s">
        <v>103</v>
      </c>
      <c r="D65" s="306"/>
      <c r="E65" s="306"/>
      <c r="F65" s="90"/>
      <c r="G65" s="90"/>
      <c r="H65" s="90"/>
      <c r="I65" s="90"/>
      <c r="J65" s="90"/>
      <c r="K65" s="87"/>
      <c r="L65" s="87"/>
      <c r="M65" s="87"/>
      <c r="N65" s="87"/>
      <c r="O65" s="87"/>
      <c r="P65" s="307" t="s">
        <v>101</v>
      </c>
      <c r="Q65" s="307"/>
      <c r="R65" s="307"/>
      <c r="S65" s="307"/>
    </row>
    <row r="66" spans="3:19" ht="14.25" x14ac:dyDescent="0.2">
      <c r="C66" s="306"/>
      <c r="D66" s="306"/>
      <c r="E66" s="306"/>
      <c r="F66" s="91"/>
      <c r="G66" s="91"/>
      <c r="H66" s="91"/>
      <c r="I66" s="91"/>
      <c r="J66" s="91"/>
      <c r="K66" s="87"/>
      <c r="L66" s="87"/>
      <c r="M66" s="87"/>
      <c r="N66" s="88"/>
      <c r="O66" s="88"/>
      <c r="P66" s="307"/>
      <c r="Q66" s="307"/>
      <c r="R66" s="307"/>
      <c r="S66" s="307"/>
    </row>
    <row r="67" spans="3:19" ht="14.25" x14ac:dyDescent="0.2">
      <c r="C67" s="306"/>
      <c r="D67" s="306"/>
      <c r="E67" s="306"/>
      <c r="F67" s="91"/>
      <c r="G67" s="91"/>
      <c r="H67" s="91"/>
      <c r="I67" s="91"/>
      <c r="J67" s="91"/>
      <c r="K67" s="87"/>
      <c r="L67" s="87"/>
      <c r="M67" s="87"/>
      <c r="N67" s="87"/>
      <c r="O67" s="87"/>
      <c r="P67" s="307"/>
      <c r="Q67" s="307"/>
      <c r="R67" s="307"/>
      <c r="S67" s="307"/>
    </row>
    <row r="68" spans="3:19" ht="14.25" x14ac:dyDescent="0.2">
      <c r="C68" s="306"/>
      <c r="D68" s="306"/>
      <c r="E68" s="306"/>
      <c r="F68" s="91"/>
      <c r="G68" s="91"/>
      <c r="H68" s="91"/>
      <c r="I68" s="91"/>
      <c r="J68" s="91"/>
      <c r="K68" s="87"/>
      <c r="L68" s="87"/>
      <c r="M68" s="87"/>
      <c r="N68" s="87"/>
      <c r="O68" s="87"/>
      <c r="P68" s="307"/>
      <c r="Q68" s="307"/>
      <c r="R68" s="307"/>
      <c r="S68" s="307"/>
    </row>
    <row r="69" spans="3:19" ht="14.25" x14ac:dyDescent="0.2">
      <c r="C69" s="306"/>
      <c r="D69" s="306"/>
      <c r="E69" s="306"/>
      <c r="F69" s="91"/>
      <c r="G69" s="91"/>
      <c r="H69" s="91"/>
      <c r="I69" s="91"/>
      <c r="J69" s="91"/>
      <c r="K69" s="87"/>
      <c r="L69" s="87"/>
      <c r="M69" s="87"/>
      <c r="N69" s="88"/>
      <c r="O69" s="88"/>
      <c r="P69" s="307"/>
      <c r="Q69" s="307"/>
      <c r="R69" s="307"/>
      <c r="S69" s="307"/>
    </row>
    <row r="70" spans="3:19" ht="14.25" x14ac:dyDescent="0.2">
      <c r="C70" s="306"/>
      <c r="D70" s="306"/>
      <c r="E70" s="306"/>
      <c r="F70" s="91"/>
      <c r="G70" s="91"/>
      <c r="H70" s="91"/>
      <c r="I70" s="91"/>
      <c r="J70" s="91"/>
      <c r="K70" s="87"/>
      <c r="L70" s="87"/>
      <c r="M70" s="88"/>
      <c r="N70" s="87"/>
      <c r="O70" s="87"/>
      <c r="P70" s="307"/>
      <c r="Q70" s="307"/>
      <c r="R70" s="307"/>
      <c r="S70" s="307"/>
    </row>
    <row r="71" spans="3:19" ht="14.25" x14ac:dyDescent="0.2">
      <c r="C71" s="92" t="s">
        <v>55</v>
      </c>
      <c r="D71" s="93"/>
      <c r="E71" s="93"/>
      <c r="F71" s="94"/>
      <c r="G71" s="94"/>
      <c r="H71" s="94"/>
      <c r="I71" s="94"/>
      <c r="J71" s="94"/>
      <c r="K71" s="87"/>
      <c r="L71" s="87"/>
      <c r="M71" s="88"/>
      <c r="N71" s="87"/>
      <c r="O71" s="87"/>
      <c r="P71" s="95"/>
      <c r="Q71" s="95"/>
      <c r="R71" s="83"/>
      <c r="S71" s="83"/>
    </row>
    <row r="72" spans="3:19" ht="14.25" x14ac:dyDescent="0.2">
      <c r="C72" s="96"/>
      <c r="D72" s="97"/>
      <c r="E72" s="97"/>
      <c r="F72" s="87"/>
      <c r="G72" s="87"/>
      <c r="H72" s="87"/>
      <c r="I72" s="87"/>
      <c r="J72" s="87"/>
      <c r="K72" s="87"/>
      <c r="L72" s="87"/>
      <c r="M72" s="87"/>
      <c r="N72" s="87"/>
      <c r="O72" s="87"/>
      <c r="P72" s="98" t="s">
        <v>55</v>
      </c>
      <c r="Q72" s="83"/>
      <c r="R72" s="83"/>
      <c r="S72" s="83"/>
    </row>
  </sheetData>
  <mergeCells count="19">
    <mergeCell ref="B6:F6"/>
    <mergeCell ref="J6:O6"/>
    <mergeCell ref="B7:H7"/>
    <mergeCell ref="B9:H9"/>
    <mergeCell ref="B15:H15"/>
    <mergeCell ref="J15:S15"/>
    <mergeCell ref="J9:P9"/>
    <mergeCell ref="B11:H11"/>
    <mergeCell ref="O1:S1"/>
    <mergeCell ref="O2:S2"/>
    <mergeCell ref="G3:J3"/>
    <mergeCell ref="B5:H5"/>
    <mergeCell ref="J5:P5"/>
    <mergeCell ref="J11:T11"/>
    <mergeCell ref="B13:H13"/>
    <mergeCell ref="J13:S13"/>
    <mergeCell ref="C64:J64"/>
    <mergeCell ref="C65:E70"/>
    <mergeCell ref="P65:S70"/>
  </mergeCells>
  <phoneticPr fontId="38" type="noConversion"/>
  <pageMargins left="0.70866141732283472" right="0.70866141732283472" top="0.74803149606299213" bottom="0.74803149606299213" header="0.31496062992125984" footer="0.31496062992125984"/>
  <pageSetup paperSize="9" scale="46" orientation="landscape" r:id="rId1"/>
  <headerFooter>
    <oddFooter xml:space="preserve">&amp;R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7"/>
  <sheetViews>
    <sheetView topLeftCell="H1" workbookViewId="0">
      <pane ySplit="1" topLeftCell="A35" activePane="bottomLeft" state="frozen"/>
      <selection activeCell="A17" sqref="A17"/>
      <selection pane="bottomLeft" activeCell="Z64" sqref="Z64"/>
    </sheetView>
  </sheetViews>
  <sheetFormatPr defaultRowHeight="15" x14ac:dyDescent="0.25"/>
  <cols>
    <col min="1" max="1" width="10.28515625" style="112" bestFit="1" customWidth="1"/>
    <col min="2" max="3" width="31.85546875" style="112" customWidth="1"/>
    <col min="4" max="4" width="10.28515625" style="112" bestFit="1" customWidth="1"/>
    <col min="5" max="5" width="15.42578125" style="112" customWidth="1"/>
    <col min="6" max="6" width="15.7109375" style="112" customWidth="1"/>
    <col min="7" max="9" width="10.28515625" style="112" bestFit="1" customWidth="1"/>
    <col min="10" max="10" width="10.7109375" style="112" bestFit="1" customWidth="1"/>
    <col min="11" max="12" width="10.28515625" style="112" bestFit="1" customWidth="1"/>
    <col min="13" max="13" width="10.7109375" style="112" bestFit="1" customWidth="1"/>
    <col min="14" max="15" width="10.28515625" style="112" bestFit="1" customWidth="1"/>
    <col min="16" max="16" width="10.7109375" style="112" bestFit="1" customWidth="1"/>
    <col min="17" max="17" width="10.28515625" style="112" bestFit="1" customWidth="1"/>
    <col min="18" max="18" width="10.7109375" style="112" bestFit="1" customWidth="1"/>
    <col min="19" max="19" width="9.140625" style="112"/>
    <col min="20" max="20" width="10.28515625" style="112" bestFit="1" customWidth="1"/>
    <col min="21" max="21" width="10.28515625" style="112" customWidth="1"/>
    <col min="22" max="22" width="9.140625" style="113"/>
    <col min="23" max="23" width="12.140625" style="114" customWidth="1"/>
    <col min="24" max="24" width="11.7109375" style="114" customWidth="1"/>
    <col min="25" max="26" width="13.42578125" style="114" customWidth="1"/>
    <col min="27" max="27" width="12.28515625" style="127" customWidth="1"/>
    <col min="28" max="28" width="14.28515625" style="115" customWidth="1"/>
    <col min="29" max="30" width="9.140625" style="115"/>
    <col min="31" max="16384" width="9.140625" style="41"/>
  </cols>
  <sheetData>
    <row r="1" spans="1:30" s="104" customFormat="1" ht="114.75" x14ac:dyDescent="0.2">
      <c r="A1" s="99" t="str">
        <f>[2]Инвойс!A11</f>
        <v>No. / №</v>
      </c>
      <c r="B1" s="99" t="str">
        <f>[2]Инвойс!B11</f>
        <v xml:space="preserve"> Name of product / Наименование товара </v>
      </c>
      <c r="C1" s="128" t="s">
        <v>88</v>
      </c>
      <c r="D1" s="99" t="str">
        <f>[2]Инвойс!C11</f>
        <v>Art. / Артикул</v>
      </c>
      <c r="E1" s="99" t="str">
        <f>[2]Инвойс!D11</f>
        <v>Manufacturer / Производитель</v>
      </c>
      <c r="F1" s="99" t="str">
        <f>[2]Инвойс!E11</f>
        <v xml:space="preserve"> Tariff code / Код товара в  соответствии с ТН ВЭД </v>
      </c>
      <c r="G1" s="99" t="str">
        <f>[2]Инвойс!F11</f>
        <v xml:space="preserve">Country of Origin / Страна происхождения </v>
      </c>
      <c r="H1" s="99" t="str">
        <f>[2]Инвойс!H11</f>
        <v>width/ ширина см</v>
      </c>
      <c r="I1" s="99" t="str">
        <f>[2]Инвойс!I11</f>
        <v>length/ длинна м</v>
      </c>
      <c r="J1" s="99" t="str">
        <f>[2]Инвойс!J11</f>
        <v>М2/ метров кв.</v>
      </c>
      <c r="K1" s="99" t="str">
        <f>[2]Инвойс!G11</f>
        <v>Measurement units/ Ед. измерения</v>
      </c>
      <c r="L1" s="99" t="str">
        <f>[2]Инвойс!K11</f>
        <v>Number of unit loads/ Количество единиц</v>
      </c>
      <c r="M1" s="99" t="str">
        <f>[2]Инвойс!L11</f>
        <v xml:space="preserve">Price  USD/unit of measure.   / Цена долл.США/ед.изм. </v>
      </c>
      <c r="N1" s="99" t="str">
        <f>[2]Инвойс!M11</f>
        <v xml:space="preserve">Amount, USD / Стоимость, долл.США </v>
      </c>
      <c r="O1" s="99" t="str">
        <f>[2]Инвойс!N11</f>
        <v>Discount/ Скидка</v>
      </c>
      <c r="P1" s="99" t="str">
        <f>[2]Инвойс!O11</f>
        <v>Price with discount/ Цена с учетом скидки долл.США/ед.измерения</v>
      </c>
      <c r="Q1" s="99" t="str">
        <f>[2]Инвойс!P11</f>
        <v xml:space="preserve">Amount with discount/ Стоимость с учетом скидки, долл.США </v>
      </c>
      <c r="R1" s="99" t="str">
        <f>[2]Инвойс!Q11</f>
        <v>Package type/ Род упаковки</v>
      </c>
      <c r="S1" s="99" t="str">
        <f>[2]Инвойс!R11</f>
        <v>Number of packages/ Количество упаковок</v>
      </c>
      <c r="T1" s="99" t="str">
        <f>[2]Инвойс!S11</f>
        <v xml:space="preserve">Net weight, kg / Вес  нетто, кг. </v>
      </c>
      <c r="U1" s="99" t="str">
        <f>[2]Инвойс!T11</f>
        <v xml:space="preserve">Gross weight, kg / Вес  брутто,кг. </v>
      </c>
      <c r="V1" s="100" t="s">
        <v>56</v>
      </c>
      <c r="W1" s="101" t="s">
        <v>57</v>
      </c>
      <c r="X1" s="101" t="s">
        <v>58</v>
      </c>
      <c r="Y1" s="101" t="s">
        <v>59</v>
      </c>
      <c r="Z1" s="101" t="s">
        <v>60</v>
      </c>
      <c r="AA1" s="124" t="s">
        <v>87</v>
      </c>
      <c r="AB1" s="102" t="s">
        <v>61</v>
      </c>
      <c r="AC1" s="103" t="e">
        <f>#REF!</f>
        <v>#REF!</v>
      </c>
      <c r="AD1" s="103"/>
    </row>
    <row r="2" spans="1:30" s="48" customFormat="1" ht="12.75" x14ac:dyDescent="0.2">
      <c r="A2" s="129" t="e">
        <f>'VZOR 1'!#REF!</f>
        <v>#REF!</v>
      </c>
      <c r="B2" s="129" t="e">
        <f>'VZOR 1'!#REF!</f>
        <v>#REF!</v>
      </c>
      <c r="C2" s="129" t="e">
        <f>'VZOR 1'!#REF!</f>
        <v>#REF!</v>
      </c>
      <c r="D2" s="129" t="e">
        <f>'VZOR 1'!#REF!</f>
        <v>#REF!</v>
      </c>
      <c r="E2" s="129" t="e">
        <f>'VZOR 1'!#REF!</f>
        <v>#REF!</v>
      </c>
      <c r="F2" s="129" t="e">
        <f>'VZOR 1'!#REF!</f>
        <v>#REF!</v>
      </c>
      <c r="G2" s="129" t="e">
        <f>'VZOR 1'!#REF!</f>
        <v>#REF!</v>
      </c>
      <c r="H2" s="129" t="e">
        <f>'VZOR 1'!#REF!</f>
        <v>#REF!</v>
      </c>
      <c r="I2" s="129" t="e">
        <f>'VZOR 1'!#REF!</f>
        <v>#REF!</v>
      </c>
      <c r="J2" s="129" t="e">
        <f>'VZOR 1'!#REF!</f>
        <v>#REF!</v>
      </c>
      <c r="K2" s="129" t="e">
        <f>'VZOR 1'!#REF!</f>
        <v>#REF!</v>
      </c>
      <c r="L2" s="129" t="e">
        <f>'VZOR 1'!#REF!</f>
        <v>#REF!</v>
      </c>
      <c r="M2" s="129" t="e">
        <f>'VZOR 1'!#REF!</f>
        <v>#REF!</v>
      </c>
      <c r="N2" s="129" t="e">
        <f>'VZOR 1'!#REF!</f>
        <v>#REF!</v>
      </c>
      <c r="O2" s="129" t="e">
        <f>'VZOR 1'!#REF!</f>
        <v>#REF!</v>
      </c>
      <c r="P2" s="129" t="e">
        <f>'VZOR 1'!#REF!</f>
        <v>#REF!</v>
      </c>
      <c r="Q2" s="129" t="e">
        <f>'VZOR 1'!#REF!</f>
        <v>#REF!</v>
      </c>
      <c r="R2" s="129" t="e">
        <f>'VZOR 1'!#REF!</f>
        <v>#REF!</v>
      </c>
      <c r="S2" s="129" t="e">
        <f>'VZOR 1'!#REF!</f>
        <v>#REF!</v>
      </c>
      <c r="T2" s="129" t="e">
        <f>'VZOR 1'!#REF!</f>
        <v>#REF!</v>
      </c>
      <c r="U2" s="129" t="e">
        <f>'VZOR 1'!#REF!</f>
        <v>#REF!</v>
      </c>
      <c r="V2" s="105">
        <v>0.05</v>
      </c>
      <c r="W2" s="106" t="e">
        <f>V2*N2</f>
        <v>#REF!</v>
      </c>
      <c r="X2" s="106" t="e">
        <f>N2*$X$61/$N$61</f>
        <v>#REF!</v>
      </c>
      <c r="Y2" s="107" t="e">
        <f t="shared" ref="Y2:Y33" si="0">ROUND((Q2+W2+X2)/L2,2)</f>
        <v>#REF!</v>
      </c>
      <c r="Z2" s="107" t="e">
        <f t="shared" ref="Z2:Z33" si="1">Y2*L2</f>
        <v>#REF!</v>
      </c>
      <c r="AA2" s="125" t="e">
        <f>Y2-P2</f>
        <v>#REF!</v>
      </c>
      <c r="AB2" s="108"/>
      <c r="AC2" s="109"/>
      <c r="AD2" s="109"/>
    </row>
    <row r="3" spans="1:30" s="48" customFormat="1" ht="12.75" x14ac:dyDescent="0.2">
      <c r="A3" s="129" t="e">
        <f>'VZOR 1'!#REF!</f>
        <v>#REF!</v>
      </c>
      <c r="B3" s="129" t="e">
        <f>'VZOR 1'!#REF!</f>
        <v>#REF!</v>
      </c>
      <c r="C3" s="129" t="e">
        <f>'VZOR 1'!#REF!</f>
        <v>#REF!</v>
      </c>
      <c r="D3" s="129" t="e">
        <f>'VZOR 1'!#REF!</f>
        <v>#REF!</v>
      </c>
      <c r="E3" s="129" t="e">
        <f>'VZOR 1'!#REF!</f>
        <v>#REF!</v>
      </c>
      <c r="F3" s="129" t="e">
        <f>'VZOR 1'!#REF!</f>
        <v>#REF!</v>
      </c>
      <c r="G3" s="129" t="e">
        <f>'VZOR 1'!#REF!</f>
        <v>#REF!</v>
      </c>
      <c r="H3" s="129" t="e">
        <f>'VZOR 1'!#REF!</f>
        <v>#REF!</v>
      </c>
      <c r="I3" s="129" t="e">
        <f>'VZOR 1'!#REF!</f>
        <v>#REF!</v>
      </c>
      <c r="J3" s="129" t="e">
        <f>'VZOR 1'!#REF!</f>
        <v>#REF!</v>
      </c>
      <c r="K3" s="129" t="e">
        <f>'VZOR 1'!#REF!</f>
        <v>#REF!</v>
      </c>
      <c r="L3" s="129" t="e">
        <f>'VZOR 1'!#REF!</f>
        <v>#REF!</v>
      </c>
      <c r="M3" s="129" t="e">
        <f>'VZOR 1'!#REF!</f>
        <v>#REF!</v>
      </c>
      <c r="N3" s="129" t="e">
        <f>'VZOR 1'!#REF!</f>
        <v>#REF!</v>
      </c>
      <c r="O3" s="129" t="e">
        <f>'VZOR 1'!#REF!</f>
        <v>#REF!</v>
      </c>
      <c r="P3" s="129" t="e">
        <f>'VZOR 1'!#REF!</f>
        <v>#REF!</v>
      </c>
      <c r="Q3" s="129" t="e">
        <f>'VZOR 1'!#REF!</f>
        <v>#REF!</v>
      </c>
      <c r="R3" s="129" t="e">
        <f>'VZOR 1'!#REF!</f>
        <v>#REF!</v>
      </c>
      <c r="S3" s="129" t="e">
        <f>'VZOR 1'!#REF!</f>
        <v>#REF!</v>
      </c>
      <c r="T3" s="129" t="e">
        <f>'VZOR 1'!#REF!</f>
        <v>#REF!</v>
      </c>
      <c r="U3" s="129" t="e">
        <f>'VZOR 1'!#REF!</f>
        <v>#REF!</v>
      </c>
      <c r="V3" s="105">
        <v>0.05</v>
      </c>
      <c r="W3" s="106" t="e">
        <f t="shared" ref="W3:W60" si="2">V3*N3</f>
        <v>#REF!</v>
      </c>
      <c r="X3" s="106" t="e">
        <f t="shared" ref="X3:X60" si="3">N3*$X$61/$N$61</f>
        <v>#REF!</v>
      </c>
      <c r="Y3" s="107" t="e">
        <f t="shared" si="0"/>
        <v>#REF!</v>
      </c>
      <c r="Z3" s="107" t="e">
        <f t="shared" si="1"/>
        <v>#REF!</v>
      </c>
      <c r="AA3" s="125" t="e">
        <f t="shared" ref="AA3:AA61" si="4">Y3-P3</f>
        <v>#REF!</v>
      </c>
      <c r="AB3" s="109"/>
      <c r="AC3" s="109"/>
      <c r="AD3" s="109"/>
    </row>
    <row r="4" spans="1:30" s="48" customFormat="1" ht="12.75" x14ac:dyDescent="0.2">
      <c r="A4" s="129" t="e">
        <f>'VZOR 1'!#REF!</f>
        <v>#REF!</v>
      </c>
      <c r="B4" s="129" t="e">
        <f>'VZOR 1'!#REF!</f>
        <v>#REF!</v>
      </c>
      <c r="C4" s="129" t="e">
        <f>'VZOR 1'!#REF!</f>
        <v>#REF!</v>
      </c>
      <c r="D4" s="129" t="e">
        <f>'VZOR 1'!#REF!</f>
        <v>#REF!</v>
      </c>
      <c r="E4" s="129" t="e">
        <f>'VZOR 1'!#REF!</f>
        <v>#REF!</v>
      </c>
      <c r="F4" s="129" t="e">
        <f>'VZOR 1'!#REF!</f>
        <v>#REF!</v>
      </c>
      <c r="G4" s="129" t="e">
        <f>'VZOR 1'!#REF!</f>
        <v>#REF!</v>
      </c>
      <c r="H4" s="129" t="e">
        <f>'VZOR 1'!#REF!</f>
        <v>#REF!</v>
      </c>
      <c r="I4" s="129" t="e">
        <f>'VZOR 1'!#REF!</f>
        <v>#REF!</v>
      </c>
      <c r="J4" s="129" t="e">
        <f>'VZOR 1'!#REF!</f>
        <v>#REF!</v>
      </c>
      <c r="K4" s="129" t="e">
        <f>'VZOR 1'!#REF!</f>
        <v>#REF!</v>
      </c>
      <c r="L4" s="129" t="e">
        <f>'VZOR 1'!#REF!</f>
        <v>#REF!</v>
      </c>
      <c r="M4" s="129" t="e">
        <f>'VZOR 1'!#REF!</f>
        <v>#REF!</v>
      </c>
      <c r="N4" s="129" t="e">
        <f>'VZOR 1'!#REF!</f>
        <v>#REF!</v>
      </c>
      <c r="O4" s="129" t="e">
        <f>'VZOR 1'!#REF!</f>
        <v>#REF!</v>
      </c>
      <c r="P4" s="129" t="e">
        <f>'VZOR 1'!#REF!</f>
        <v>#REF!</v>
      </c>
      <c r="Q4" s="129" t="e">
        <f>'VZOR 1'!#REF!</f>
        <v>#REF!</v>
      </c>
      <c r="R4" s="129" t="e">
        <f>'VZOR 1'!#REF!</f>
        <v>#REF!</v>
      </c>
      <c r="S4" s="129" t="e">
        <f>'VZOR 1'!#REF!</f>
        <v>#REF!</v>
      </c>
      <c r="T4" s="129" t="e">
        <f>'VZOR 1'!#REF!</f>
        <v>#REF!</v>
      </c>
      <c r="U4" s="129" t="e">
        <f>'VZOR 1'!#REF!</f>
        <v>#REF!</v>
      </c>
      <c r="V4" s="105">
        <v>0.03</v>
      </c>
      <c r="W4" s="106" t="e">
        <f t="shared" si="2"/>
        <v>#REF!</v>
      </c>
      <c r="X4" s="106" t="e">
        <f t="shared" si="3"/>
        <v>#REF!</v>
      </c>
      <c r="Y4" s="107" t="e">
        <f t="shared" si="0"/>
        <v>#REF!</v>
      </c>
      <c r="Z4" s="107" t="e">
        <f t="shared" si="1"/>
        <v>#REF!</v>
      </c>
      <c r="AA4" s="125" t="e">
        <f t="shared" si="4"/>
        <v>#REF!</v>
      </c>
      <c r="AB4" s="109"/>
      <c r="AC4" s="109"/>
      <c r="AD4" s="109"/>
    </row>
    <row r="5" spans="1:30" s="48" customFormat="1" ht="12.75" x14ac:dyDescent="0.2">
      <c r="A5" s="129" t="e">
        <f>'VZOR 1'!#REF!</f>
        <v>#REF!</v>
      </c>
      <c r="B5" s="129" t="e">
        <f>'VZOR 1'!#REF!</f>
        <v>#REF!</v>
      </c>
      <c r="C5" s="129" t="e">
        <f>'VZOR 1'!#REF!</f>
        <v>#REF!</v>
      </c>
      <c r="D5" s="129" t="e">
        <f>'VZOR 1'!#REF!</f>
        <v>#REF!</v>
      </c>
      <c r="E5" s="129" t="e">
        <f>'VZOR 1'!#REF!</f>
        <v>#REF!</v>
      </c>
      <c r="F5" s="129" t="e">
        <f>'VZOR 1'!#REF!</f>
        <v>#REF!</v>
      </c>
      <c r="G5" s="129" t="e">
        <f>'VZOR 1'!#REF!</f>
        <v>#REF!</v>
      </c>
      <c r="H5" s="129" t="e">
        <f>'VZOR 1'!#REF!</f>
        <v>#REF!</v>
      </c>
      <c r="I5" s="129" t="e">
        <f>'VZOR 1'!#REF!</f>
        <v>#REF!</v>
      </c>
      <c r="J5" s="129" t="e">
        <f>'VZOR 1'!#REF!</f>
        <v>#REF!</v>
      </c>
      <c r="K5" s="129" t="e">
        <f>'VZOR 1'!#REF!</f>
        <v>#REF!</v>
      </c>
      <c r="L5" s="129" t="e">
        <f>'VZOR 1'!#REF!</f>
        <v>#REF!</v>
      </c>
      <c r="M5" s="129" t="e">
        <f>'VZOR 1'!#REF!</f>
        <v>#REF!</v>
      </c>
      <c r="N5" s="129" t="e">
        <f>'VZOR 1'!#REF!</f>
        <v>#REF!</v>
      </c>
      <c r="O5" s="129" t="e">
        <f>'VZOR 1'!#REF!</f>
        <v>#REF!</v>
      </c>
      <c r="P5" s="129" t="e">
        <f>'VZOR 1'!#REF!</f>
        <v>#REF!</v>
      </c>
      <c r="Q5" s="129" t="e">
        <f>'VZOR 1'!#REF!</f>
        <v>#REF!</v>
      </c>
      <c r="R5" s="129" t="e">
        <f>'VZOR 1'!#REF!</f>
        <v>#REF!</v>
      </c>
      <c r="S5" s="129" t="e">
        <f>'VZOR 1'!#REF!</f>
        <v>#REF!</v>
      </c>
      <c r="T5" s="129" t="e">
        <f>'VZOR 1'!#REF!</f>
        <v>#REF!</v>
      </c>
      <c r="U5" s="129" t="e">
        <f>'VZOR 1'!#REF!</f>
        <v>#REF!</v>
      </c>
      <c r="V5" s="105">
        <v>0.03</v>
      </c>
      <c r="W5" s="106" t="e">
        <f t="shared" si="2"/>
        <v>#REF!</v>
      </c>
      <c r="X5" s="106" t="e">
        <f t="shared" si="3"/>
        <v>#REF!</v>
      </c>
      <c r="Y5" s="107" t="e">
        <f t="shared" si="0"/>
        <v>#REF!</v>
      </c>
      <c r="Z5" s="107" t="e">
        <f t="shared" si="1"/>
        <v>#REF!</v>
      </c>
      <c r="AA5" s="125" t="e">
        <f t="shared" si="4"/>
        <v>#REF!</v>
      </c>
      <c r="AB5" s="109"/>
      <c r="AC5" s="109"/>
      <c r="AD5" s="109"/>
    </row>
    <row r="6" spans="1:30" s="48" customFormat="1" ht="25.5" x14ac:dyDescent="0.2">
      <c r="A6" s="129" t="str">
        <f>'VZOR 1'!A162</f>
        <v>CELKOM / ИТОГО:</v>
      </c>
      <c r="B6" s="129">
        <f>'VZOR 1'!B162</f>
        <v>0</v>
      </c>
      <c r="C6" s="129">
        <f>'VZOR 1'!C162</f>
        <v>0</v>
      </c>
      <c r="D6" s="129">
        <f>'VZOR 1'!D162</f>
        <v>0</v>
      </c>
      <c r="E6" s="129">
        <f>'VZOR 1'!E162</f>
        <v>0</v>
      </c>
      <c r="F6" s="129">
        <f>'VZOR 1'!F162</f>
        <v>0</v>
      </c>
      <c r="G6" s="129">
        <f>'VZOR 1'!G162</f>
        <v>0</v>
      </c>
      <c r="H6" s="129">
        <f>'VZOR 1'!H162</f>
        <v>0</v>
      </c>
      <c r="I6" s="129">
        <f>'VZOR 1'!I162</f>
        <v>2666</v>
      </c>
      <c r="J6" s="129" t="e">
        <f>'VZOR 1'!#REF!</f>
        <v>#REF!</v>
      </c>
      <c r="K6" s="129" t="e">
        <f>'VZOR 1'!#REF!</f>
        <v>#REF!</v>
      </c>
      <c r="L6" s="129" t="e">
        <f>'VZOR 1'!#REF!</f>
        <v>#REF!</v>
      </c>
      <c r="M6" s="129">
        <f>'VZOR 1'!J162</f>
        <v>0</v>
      </c>
      <c r="N6" s="129">
        <f>'VZOR 1'!K162</f>
        <v>25381.34</v>
      </c>
      <c r="O6" s="129">
        <f>'VZOR 1'!L162</f>
        <v>0</v>
      </c>
      <c r="P6" s="129">
        <f>'VZOR 1'!M162</f>
        <v>0</v>
      </c>
      <c r="Q6" s="129">
        <f>'VZOR 1'!N162</f>
        <v>2539.3600000000006</v>
      </c>
      <c r="R6" s="129">
        <f>'VZOR 1'!O162</f>
        <v>0</v>
      </c>
      <c r="S6" s="129">
        <f>'VZOR 1'!P162</f>
        <v>35</v>
      </c>
      <c r="T6" s="129">
        <f>'VZOR 1'!Q162</f>
        <v>1128.0400000000002</v>
      </c>
      <c r="U6" s="129">
        <f>'VZOR 1'!R162</f>
        <v>1187.1000000000001</v>
      </c>
      <c r="V6" s="105">
        <v>0.03</v>
      </c>
      <c r="W6" s="106">
        <f t="shared" si="2"/>
        <v>761.4402</v>
      </c>
      <c r="X6" s="106" t="e">
        <f t="shared" si="3"/>
        <v>#DIV/0!</v>
      </c>
      <c r="Y6" s="107" t="e">
        <f t="shared" si="0"/>
        <v>#DIV/0!</v>
      </c>
      <c r="Z6" s="107" t="e">
        <f t="shared" si="1"/>
        <v>#DIV/0!</v>
      </c>
      <c r="AA6" s="125" t="e">
        <f t="shared" si="4"/>
        <v>#DIV/0!</v>
      </c>
      <c r="AB6" s="109"/>
      <c r="AC6" s="109"/>
      <c r="AD6" s="109"/>
    </row>
    <row r="7" spans="1:30" s="48" customFormat="1" ht="25.5" x14ac:dyDescent="0.2">
      <c r="A7" s="129">
        <f>'VZOR 1'!A164</f>
        <v>0</v>
      </c>
      <c r="B7" s="129">
        <f>'VZOR 1'!B164</f>
        <v>0</v>
      </c>
      <c r="C7" s="129" t="str">
        <f>'VZOR 1'!C164</f>
        <v>Netto váha, kg/ Вес нетто, кг:</v>
      </c>
      <c r="D7" s="129">
        <f>'VZOR 1'!D164</f>
        <v>0</v>
      </c>
      <c r="E7" s="129">
        <f>'VZOR 1'!E164</f>
        <v>0</v>
      </c>
      <c r="F7" s="129">
        <f>'VZOR 1'!F164</f>
        <v>1128.0400000000002</v>
      </c>
      <c r="G7" s="129">
        <f>'VZOR 1'!G164</f>
        <v>0</v>
      </c>
      <c r="H7" s="129">
        <f>'VZOR 1'!H164</f>
        <v>0</v>
      </c>
      <c r="I7" s="129">
        <f>'VZOR 1'!I164</f>
        <v>0</v>
      </c>
      <c r="J7" s="129" t="e">
        <f>'VZOR 1'!#REF!</f>
        <v>#REF!</v>
      </c>
      <c r="K7" s="129" t="e">
        <f>'VZOR 1'!#REF!</f>
        <v>#REF!</v>
      </c>
      <c r="L7" s="129" t="e">
        <f>'VZOR 1'!#REF!</f>
        <v>#REF!</v>
      </c>
      <c r="M7" s="129">
        <f>'VZOR 1'!J164</f>
        <v>0</v>
      </c>
      <c r="N7" s="129">
        <f>'VZOR 1'!K164</f>
        <v>0</v>
      </c>
      <c r="O7" s="129" t="str">
        <f>'VZOR 1'!L164</f>
        <v>CELKOM na úhradu:</v>
      </c>
      <c r="P7" s="129">
        <f>'VZOR 1'!M164</f>
        <v>0</v>
      </c>
      <c r="Q7" s="129">
        <f>'VZOR 1'!N164</f>
        <v>0</v>
      </c>
      <c r="R7" s="129">
        <f>'VZOR 1'!O164</f>
        <v>2539.3600000000006</v>
      </c>
      <c r="S7" s="129">
        <f>'VZOR 1'!P164</f>
        <v>0</v>
      </c>
      <c r="T7" s="129">
        <f>'VZOR 1'!Q164</f>
        <v>0</v>
      </c>
      <c r="U7" s="129">
        <f>'VZOR 1'!R164</f>
        <v>0</v>
      </c>
      <c r="V7" s="105">
        <v>0.03</v>
      </c>
      <c r="W7" s="106">
        <f t="shared" si="2"/>
        <v>0</v>
      </c>
      <c r="X7" s="106" t="e">
        <f t="shared" si="3"/>
        <v>#DIV/0!</v>
      </c>
      <c r="Y7" s="107" t="e">
        <f t="shared" si="0"/>
        <v>#DIV/0!</v>
      </c>
      <c r="Z7" s="107" t="e">
        <f t="shared" si="1"/>
        <v>#DIV/0!</v>
      </c>
      <c r="AA7" s="125" t="e">
        <f t="shared" si="4"/>
        <v>#DIV/0!</v>
      </c>
      <c r="AB7" s="109"/>
      <c r="AC7" s="109"/>
      <c r="AD7" s="109"/>
    </row>
    <row r="8" spans="1:30" s="48" customFormat="1" ht="12.75" x14ac:dyDescent="0.2">
      <c r="A8" s="129">
        <f>'VZOR 1'!A165</f>
        <v>0</v>
      </c>
      <c r="B8" s="129">
        <f>'VZOR 1'!B165</f>
        <v>0</v>
      </c>
      <c r="C8" s="129" t="str">
        <f>'VZOR 1'!C165</f>
        <v>Brutto váha, kg/ Вес брутто,кг:</v>
      </c>
      <c r="D8" s="129">
        <f>'VZOR 1'!D165</f>
        <v>0</v>
      </c>
      <c r="E8" s="129">
        <f>'VZOR 1'!E165</f>
        <v>0</v>
      </c>
      <c r="F8" s="129">
        <f>'VZOR 1'!F165</f>
        <v>1187.1000000000001</v>
      </c>
      <c r="G8" s="129">
        <f>'VZOR 1'!G165</f>
        <v>0</v>
      </c>
      <c r="H8" s="129">
        <f>'VZOR 1'!H165</f>
        <v>0</v>
      </c>
      <c r="I8" s="129">
        <f>'VZOR 1'!I165</f>
        <v>0</v>
      </c>
      <c r="J8" s="129" t="e">
        <f>'VZOR 1'!#REF!</f>
        <v>#REF!</v>
      </c>
      <c r="K8" s="129" t="e">
        <f>'VZOR 1'!#REF!</f>
        <v>#REF!</v>
      </c>
      <c r="L8" s="129" t="e">
        <f>'VZOR 1'!#REF!</f>
        <v>#REF!</v>
      </c>
      <c r="M8" s="129">
        <f>'VZOR 1'!J165</f>
        <v>0</v>
      </c>
      <c r="N8" s="129">
        <f>'VZOR 1'!K165</f>
        <v>0</v>
      </c>
      <c r="O8" s="129">
        <f>'VZOR 1'!L165</f>
        <v>0</v>
      </c>
      <c r="P8" s="129">
        <f>'VZOR 1'!M165</f>
        <v>0</v>
      </c>
      <c r="Q8" s="129" t="str">
        <f>'VZOR 1'!N165</f>
        <v>ИТОГО:</v>
      </c>
      <c r="R8" s="129">
        <f>'VZOR 1'!O165</f>
        <v>0</v>
      </c>
      <c r="S8" s="129">
        <f>'VZOR 1'!P165</f>
        <v>0</v>
      </c>
      <c r="T8" s="129">
        <f>'VZOR 1'!Q165</f>
        <v>0</v>
      </c>
      <c r="U8" s="129">
        <f>'VZOR 1'!R165</f>
        <v>0</v>
      </c>
      <c r="V8" s="105">
        <v>0.03</v>
      </c>
      <c r="W8" s="106">
        <f t="shared" si="2"/>
        <v>0</v>
      </c>
      <c r="X8" s="106" t="e">
        <f t="shared" si="3"/>
        <v>#DIV/0!</v>
      </c>
      <c r="Y8" s="107" t="e">
        <f t="shared" si="0"/>
        <v>#VALUE!</v>
      </c>
      <c r="Z8" s="107" t="e">
        <f t="shared" si="1"/>
        <v>#VALUE!</v>
      </c>
      <c r="AA8" s="125" t="e">
        <f t="shared" si="4"/>
        <v>#VALUE!</v>
      </c>
      <c r="AB8" s="109"/>
      <c r="AC8" s="109"/>
      <c r="AD8" s="109"/>
    </row>
    <row r="9" spans="1:30" s="48" customFormat="1" ht="12.75" x14ac:dyDescent="0.2">
      <c r="A9" s="129">
        <f>'VZOR 1'!A166</f>
        <v>0</v>
      </c>
      <c r="B9" s="129">
        <f>'VZOR 1'!B166</f>
        <v>0</v>
      </c>
      <c r="C9" s="129" t="str">
        <f>'VZOR 1'!C166</f>
        <v>Množstvo balení / Кол-во упаковок</v>
      </c>
      <c r="D9" s="129">
        <f>'VZOR 1'!D166</f>
        <v>0</v>
      </c>
      <c r="E9" s="129">
        <f>'VZOR 1'!E166</f>
        <v>0</v>
      </c>
      <c r="F9" s="129">
        <f>'VZOR 1'!F166</f>
        <v>35</v>
      </c>
      <c r="G9" s="129">
        <f>'VZOR 1'!G166</f>
        <v>0</v>
      </c>
      <c r="H9" s="129">
        <f>'VZOR 1'!H166</f>
        <v>0</v>
      </c>
      <c r="I9" s="129">
        <f>'VZOR 1'!I166</f>
        <v>0</v>
      </c>
      <c r="J9" s="129" t="e">
        <f>'VZOR 1'!#REF!</f>
        <v>#REF!</v>
      </c>
      <c r="K9" s="129" t="e">
        <f>'VZOR 1'!#REF!</f>
        <v>#REF!</v>
      </c>
      <c r="L9" s="129" t="e">
        <f>'VZOR 1'!#REF!</f>
        <v>#REF!</v>
      </c>
      <c r="M9" s="129">
        <f>'VZOR 1'!J166</f>
        <v>0</v>
      </c>
      <c r="N9" s="129">
        <f>'VZOR 1'!K166</f>
        <v>0</v>
      </c>
      <c r="O9" s="129">
        <f>'VZOR 1'!L166</f>
        <v>0</v>
      </c>
      <c r="P9" s="129">
        <f>'VZOR 1'!M166</f>
        <v>0</v>
      </c>
      <c r="Q9" s="129">
        <f>'VZOR 1'!N166</f>
        <v>0</v>
      </c>
      <c r="R9" s="129">
        <f>'VZOR 1'!O166</f>
        <v>0</v>
      </c>
      <c r="S9" s="129">
        <f>'VZOR 1'!P166</f>
        <v>0</v>
      </c>
      <c r="T9" s="129">
        <f>'VZOR 1'!Q166</f>
        <v>0</v>
      </c>
      <c r="U9" s="129">
        <f>'VZOR 1'!R166</f>
        <v>0</v>
      </c>
      <c r="V9" s="105">
        <v>0.03</v>
      </c>
      <c r="W9" s="106">
        <f t="shared" si="2"/>
        <v>0</v>
      </c>
      <c r="X9" s="106" t="e">
        <f t="shared" si="3"/>
        <v>#DIV/0!</v>
      </c>
      <c r="Y9" s="107" t="e">
        <f t="shared" si="0"/>
        <v>#DIV/0!</v>
      </c>
      <c r="Z9" s="107" t="e">
        <f t="shared" si="1"/>
        <v>#DIV/0!</v>
      </c>
      <c r="AA9" s="125" t="e">
        <f t="shared" si="4"/>
        <v>#DIV/0!</v>
      </c>
      <c r="AB9" s="108"/>
      <c r="AC9" s="109"/>
      <c r="AD9" s="109"/>
    </row>
    <row r="10" spans="1:30" s="48" customFormat="1" ht="12.75" x14ac:dyDescent="0.2">
      <c r="A10" s="129" t="e">
        <f>'VZOR 1'!#REF!</f>
        <v>#REF!</v>
      </c>
      <c r="B10" s="129" t="e">
        <f>'VZOR 1'!#REF!</f>
        <v>#REF!</v>
      </c>
      <c r="C10" s="129" t="e">
        <f>'VZOR 1'!#REF!</f>
        <v>#REF!</v>
      </c>
      <c r="D10" s="129" t="e">
        <f>'VZOR 1'!#REF!</f>
        <v>#REF!</v>
      </c>
      <c r="E10" s="129" t="e">
        <f>'VZOR 1'!#REF!</f>
        <v>#REF!</v>
      </c>
      <c r="F10" s="129" t="e">
        <f>'VZOR 1'!#REF!</f>
        <v>#REF!</v>
      </c>
      <c r="G10" s="129" t="e">
        <f>'VZOR 1'!#REF!</f>
        <v>#REF!</v>
      </c>
      <c r="H10" s="129" t="e">
        <f>'VZOR 1'!#REF!</f>
        <v>#REF!</v>
      </c>
      <c r="I10" s="129" t="e">
        <f>'VZOR 1'!#REF!</f>
        <v>#REF!</v>
      </c>
      <c r="J10" s="129" t="e">
        <f>'VZOR 1'!#REF!</f>
        <v>#REF!</v>
      </c>
      <c r="K10" s="129" t="e">
        <f>'VZOR 1'!#REF!</f>
        <v>#REF!</v>
      </c>
      <c r="L10" s="129" t="e">
        <f>'VZOR 1'!#REF!</f>
        <v>#REF!</v>
      </c>
      <c r="M10" s="129" t="e">
        <f>'VZOR 1'!#REF!</f>
        <v>#REF!</v>
      </c>
      <c r="N10" s="129" t="e">
        <f>'VZOR 1'!#REF!</f>
        <v>#REF!</v>
      </c>
      <c r="O10" s="129" t="e">
        <f>'VZOR 1'!#REF!</f>
        <v>#REF!</v>
      </c>
      <c r="P10" s="129" t="e">
        <f>'VZOR 1'!#REF!</f>
        <v>#REF!</v>
      </c>
      <c r="Q10" s="129" t="e">
        <f>'VZOR 1'!#REF!</f>
        <v>#REF!</v>
      </c>
      <c r="R10" s="129" t="e">
        <f>'VZOR 1'!#REF!</f>
        <v>#REF!</v>
      </c>
      <c r="S10" s="129" t="e">
        <f>'VZOR 1'!#REF!</f>
        <v>#REF!</v>
      </c>
      <c r="T10" s="129" t="e">
        <f>'VZOR 1'!#REF!</f>
        <v>#REF!</v>
      </c>
      <c r="U10" s="129" t="e">
        <f>'VZOR 1'!#REF!</f>
        <v>#REF!</v>
      </c>
      <c r="V10" s="105">
        <v>0.03</v>
      </c>
      <c r="W10" s="106" t="e">
        <f t="shared" si="2"/>
        <v>#REF!</v>
      </c>
      <c r="X10" s="106" t="e">
        <f t="shared" si="3"/>
        <v>#REF!</v>
      </c>
      <c r="Y10" s="107" t="e">
        <f t="shared" si="0"/>
        <v>#REF!</v>
      </c>
      <c r="Z10" s="107" t="e">
        <f t="shared" si="1"/>
        <v>#REF!</v>
      </c>
      <c r="AA10" s="125" t="e">
        <f t="shared" si="4"/>
        <v>#REF!</v>
      </c>
      <c r="AB10" s="109"/>
      <c r="AC10" s="109"/>
      <c r="AD10" s="109"/>
    </row>
    <row r="11" spans="1:30" s="48" customFormat="1" ht="12.75" x14ac:dyDescent="0.2">
      <c r="A11" s="129" t="e">
        <f>'VZOR 1'!#REF!</f>
        <v>#REF!</v>
      </c>
      <c r="B11" s="129" t="e">
        <f>'VZOR 1'!#REF!</f>
        <v>#REF!</v>
      </c>
      <c r="C11" s="129" t="e">
        <f>'VZOR 1'!#REF!</f>
        <v>#REF!</v>
      </c>
      <c r="D11" s="129" t="e">
        <f>'VZOR 1'!#REF!</f>
        <v>#REF!</v>
      </c>
      <c r="E11" s="129" t="e">
        <f>'VZOR 1'!#REF!</f>
        <v>#REF!</v>
      </c>
      <c r="F11" s="129" t="e">
        <f>'VZOR 1'!#REF!</f>
        <v>#REF!</v>
      </c>
      <c r="G11" s="129" t="e">
        <f>'VZOR 1'!#REF!</f>
        <v>#REF!</v>
      </c>
      <c r="H11" s="129" t="e">
        <f>'VZOR 1'!#REF!</f>
        <v>#REF!</v>
      </c>
      <c r="I11" s="129" t="e">
        <f>'VZOR 1'!#REF!</f>
        <v>#REF!</v>
      </c>
      <c r="J11" s="129" t="e">
        <f>'VZOR 1'!#REF!</f>
        <v>#REF!</v>
      </c>
      <c r="K11" s="129" t="e">
        <f>'VZOR 1'!#REF!</f>
        <v>#REF!</v>
      </c>
      <c r="L11" s="129" t="e">
        <f>'VZOR 1'!#REF!</f>
        <v>#REF!</v>
      </c>
      <c r="M11" s="129" t="e">
        <f>'VZOR 1'!#REF!</f>
        <v>#REF!</v>
      </c>
      <c r="N11" s="129" t="e">
        <f>'VZOR 1'!#REF!</f>
        <v>#REF!</v>
      </c>
      <c r="O11" s="129" t="e">
        <f>'VZOR 1'!#REF!</f>
        <v>#REF!</v>
      </c>
      <c r="P11" s="129" t="e">
        <f>'VZOR 1'!#REF!</f>
        <v>#REF!</v>
      </c>
      <c r="Q11" s="129" t="e">
        <f>'VZOR 1'!#REF!</f>
        <v>#REF!</v>
      </c>
      <c r="R11" s="129" t="e">
        <f>'VZOR 1'!#REF!</f>
        <v>#REF!</v>
      </c>
      <c r="S11" s="129" t="e">
        <f>'VZOR 1'!#REF!</f>
        <v>#REF!</v>
      </c>
      <c r="T11" s="129" t="e">
        <f>'VZOR 1'!#REF!</f>
        <v>#REF!</v>
      </c>
      <c r="U11" s="129" t="e">
        <f>'VZOR 1'!#REF!</f>
        <v>#REF!</v>
      </c>
      <c r="V11" s="105">
        <v>0.03</v>
      </c>
      <c r="W11" s="106" t="e">
        <f t="shared" si="2"/>
        <v>#REF!</v>
      </c>
      <c r="X11" s="106" t="e">
        <f t="shared" si="3"/>
        <v>#REF!</v>
      </c>
      <c r="Y11" s="107" t="e">
        <f t="shared" si="0"/>
        <v>#REF!</v>
      </c>
      <c r="Z11" s="107" t="e">
        <f t="shared" si="1"/>
        <v>#REF!</v>
      </c>
      <c r="AA11" s="125" t="e">
        <f t="shared" si="4"/>
        <v>#REF!</v>
      </c>
      <c r="AB11" s="109"/>
      <c r="AC11" s="109"/>
      <c r="AD11" s="109"/>
    </row>
    <row r="12" spans="1:30" s="48" customFormat="1" ht="12.75" x14ac:dyDescent="0.2">
      <c r="A12" s="129" t="e">
        <f>'VZOR 1'!#REF!</f>
        <v>#REF!</v>
      </c>
      <c r="B12" s="129" t="e">
        <f>'VZOR 1'!#REF!</f>
        <v>#REF!</v>
      </c>
      <c r="C12" s="129" t="e">
        <f>'VZOR 1'!#REF!</f>
        <v>#REF!</v>
      </c>
      <c r="D12" s="129" t="e">
        <f>'VZOR 1'!#REF!</f>
        <v>#REF!</v>
      </c>
      <c r="E12" s="129" t="e">
        <f>'VZOR 1'!#REF!</f>
        <v>#REF!</v>
      </c>
      <c r="F12" s="129" t="e">
        <f>'VZOR 1'!#REF!</f>
        <v>#REF!</v>
      </c>
      <c r="G12" s="129" t="e">
        <f>'VZOR 1'!#REF!</f>
        <v>#REF!</v>
      </c>
      <c r="H12" s="129" t="e">
        <f>'VZOR 1'!#REF!</f>
        <v>#REF!</v>
      </c>
      <c r="I12" s="129" t="e">
        <f>'VZOR 1'!#REF!</f>
        <v>#REF!</v>
      </c>
      <c r="J12" s="129" t="e">
        <f>'VZOR 1'!#REF!</f>
        <v>#REF!</v>
      </c>
      <c r="K12" s="129" t="e">
        <f>'VZOR 1'!#REF!</f>
        <v>#REF!</v>
      </c>
      <c r="L12" s="129" t="e">
        <f>'VZOR 1'!#REF!</f>
        <v>#REF!</v>
      </c>
      <c r="M12" s="129" t="e">
        <f>'VZOR 1'!#REF!</f>
        <v>#REF!</v>
      </c>
      <c r="N12" s="129" t="e">
        <f>'VZOR 1'!#REF!</f>
        <v>#REF!</v>
      </c>
      <c r="O12" s="129" t="e">
        <f>'VZOR 1'!#REF!</f>
        <v>#REF!</v>
      </c>
      <c r="P12" s="129" t="e">
        <f>'VZOR 1'!#REF!</f>
        <v>#REF!</v>
      </c>
      <c r="Q12" s="129" t="e">
        <f>'VZOR 1'!#REF!</f>
        <v>#REF!</v>
      </c>
      <c r="R12" s="129" t="e">
        <f>'VZOR 1'!#REF!</f>
        <v>#REF!</v>
      </c>
      <c r="S12" s="129" t="e">
        <f>'VZOR 1'!#REF!</f>
        <v>#REF!</v>
      </c>
      <c r="T12" s="129" t="e">
        <f>'VZOR 1'!#REF!</f>
        <v>#REF!</v>
      </c>
      <c r="U12" s="129" t="e">
        <f>'VZOR 1'!#REF!</f>
        <v>#REF!</v>
      </c>
      <c r="V12" s="105">
        <v>0.03</v>
      </c>
      <c r="W12" s="106" t="e">
        <f t="shared" si="2"/>
        <v>#REF!</v>
      </c>
      <c r="X12" s="106" t="e">
        <f t="shared" si="3"/>
        <v>#REF!</v>
      </c>
      <c r="Y12" s="107" t="e">
        <f t="shared" si="0"/>
        <v>#REF!</v>
      </c>
      <c r="Z12" s="107" t="e">
        <f t="shared" si="1"/>
        <v>#REF!</v>
      </c>
      <c r="AA12" s="125" t="e">
        <f t="shared" si="4"/>
        <v>#REF!</v>
      </c>
      <c r="AB12" s="109"/>
      <c r="AC12" s="109"/>
      <c r="AD12" s="109"/>
    </row>
    <row r="13" spans="1:30" s="48" customFormat="1" ht="12.75" x14ac:dyDescent="0.2">
      <c r="A13" s="129" t="e">
        <f>'VZOR 1'!#REF!</f>
        <v>#REF!</v>
      </c>
      <c r="B13" s="129" t="e">
        <f>'VZOR 1'!#REF!</f>
        <v>#REF!</v>
      </c>
      <c r="C13" s="129" t="e">
        <f>'VZOR 1'!#REF!</f>
        <v>#REF!</v>
      </c>
      <c r="D13" s="129" t="e">
        <f>'VZOR 1'!#REF!</f>
        <v>#REF!</v>
      </c>
      <c r="E13" s="129" t="e">
        <f>'VZOR 1'!#REF!</f>
        <v>#REF!</v>
      </c>
      <c r="F13" s="129" t="e">
        <f>'VZOR 1'!#REF!</f>
        <v>#REF!</v>
      </c>
      <c r="G13" s="129" t="e">
        <f>'VZOR 1'!#REF!</f>
        <v>#REF!</v>
      </c>
      <c r="H13" s="129" t="e">
        <f>'VZOR 1'!#REF!</f>
        <v>#REF!</v>
      </c>
      <c r="I13" s="129" t="e">
        <f>'VZOR 1'!#REF!</f>
        <v>#REF!</v>
      </c>
      <c r="J13" s="129" t="e">
        <f>'VZOR 1'!#REF!</f>
        <v>#REF!</v>
      </c>
      <c r="K13" s="129" t="e">
        <f>'VZOR 1'!#REF!</f>
        <v>#REF!</v>
      </c>
      <c r="L13" s="129" t="e">
        <f>'VZOR 1'!#REF!</f>
        <v>#REF!</v>
      </c>
      <c r="M13" s="129" t="e">
        <f>'VZOR 1'!#REF!</f>
        <v>#REF!</v>
      </c>
      <c r="N13" s="129" t="e">
        <f>'VZOR 1'!#REF!</f>
        <v>#REF!</v>
      </c>
      <c r="O13" s="129" t="e">
        <f>'VZOR 1'!#REF!</f>
        <v>#REF!</v>
      </c>
      <c r="P13" s="129" t="e">
        <f>'VZOR 1'!#REF!</f>
        <v>#REF!</v>
      </c>
      <c r="Q13" s="129" t="e">
        <f>'VZOR 1'!#REF!</f>
        <v>#REF!</v>
      </c>
      <c r="R13" s="129" t="e">
        <f>'VZOR 1'!#REF!</f>
        <v>#REF!</v>
      </c>
      <c r="S13" s="129" t="e">
        <f>'VZOR 1'!#REF!</f>
        <v>#REF!</v>
      </c>
      <c r="T13" s="129" t="e">
        <f>'VZOR 1'!#REF!</f>
        <v>#REF!</v>
      </c>
      <c r="U13" s="129" t="e">
        <f>'VZOR 1'!#REF!</f>
        <v>#REF!</v>
      </c>
      <c r="V13" s="105">
        <v>0.03</v>
      </c>
      <c r="W13" s="106" t="e">
        <f t="shared" si="2"/>
        <v>#REF!</v>
      </c>
      <c r="X13" s="106" t="e">
        <f t="shared" si="3"/>
        <v>#REF!</v>
      </c>
      <c r="Y13" s="107" t="e">
        <f t="shared" si="0"/>
        <v>#REF!</v>
      </c>
      <c r="Z13" s="107" t="e">
        <f t="shared" si="1"/>
        <v>#REF!</v>
      </c>
      <c r="AA13" s="125" t="e">
        <f t="shared" si="4"/>
        <v>#REF!</v>
      </c>
      <c r="AB13" s="109"/>
      <c r="AC13" s="109"/>
      <c r="AD13" s="109"/>
    </row>
    <row r="14" spans="1:30" s="48" customFormat="1" ht="102" x14ac:dyDescent="0.2">
      <c r="A14" s="129" t="str">
        <f>'VZOR 1'!A172</f>
        <v>SLOVATEX S.R.O.</v>
      </c>
      <c r="B14" s="129">
        <f>'VZOR 1'!B172</f>
        <v>0</v>
      </c>
      <c r="C14" s="129">
        <f>'VZOR 1'!C172</f>
        <v>0</v>
      </c>
      <c r="D14" s="129">
        <f>'VZOR 1'!D172</f>
        <v>0</v>
      </c>
      <c r="E14" s="129">
        <f>'VZOR 1'!E172</f>
        <v>0</v>
      </c>
      <c r="F14" s="129" t="str">
        <f>'VZOR 1'!F172</f>
        <v xml:space="preserve">Poštová banka a.s., Dvořákovo nábrežie 4, 
811 02 Bratislava, SLOVENSKÁ REPUBLIKA
</v>
      </c>
      <c r="G14" s="129">
        <f>'VZOR 1'!G172</f>
        <v>0</v>
      </c>
      <c r="H14" s="129">
        <f>'VZOR 1'!H172</f>
        <v>0</v>
      </c>
      <c r="I14" s="129">
        <f>'VZOR 1'!I172</f>
        <v>0</v>
      </c>
      <c r="J14" s="129" t="e">
        <f>'VZOR 1'!#REF!</f>
        <v>#REF!</v>
      </c>
      <c r="K14" s="129" t="e">
        <f>'VZOR 1'!#REF!</f>
        <v>#REF!</v>
      </c>
      <c r="L14" s="129" t="e">
        <f>'VZOR 1'!#REF!</f>
        <v>#REF!</v>
      </c>
      <c r="M14" s="129">
        <f>'VZOR 1'!J172</f>
        <v>0</v>
      </c>
      <c r="N14" s="129">
        <f>'VZOR 1'!K172</f>
        <v>0</v>
      </c>
      <c r="O14" s="129">
        <f>'VZOR 1'!L172</f>
        <v>0</v>
      </c>
      <c r="P14" s="129">
        <f>'VZOR 1'!M172</f>
        <v>0</v>
      </c>
      <c r="Q14" s="129">
        <f>'VZOR 1'!N172</f>
        <v>0</v>
      </c>
      <c r="R14" s="129">
        <f>'VZOR 1'!O172</f>
        <v>0</v>
      </c>
      <c r="S14" s="129">
        <f>'VZOR 1'!P172</f>
        <v>0</v>
      </c>
      <c r="T14" s="129">
        <f>'VZOR 1'!Q172</f>
        <v>0</v>
      </c>
      <c r="U14" s="129">
        <f>'VZOR 1'!R172</f>
        <v>0</v>
      </c>
      <c r="V14" s="105">
        <v>0.03</v>
      </c>
      <c r="W14" s="106">
        <f t="shared" si="2"/>
        <v>0</v>
      </c>
      <c r="X14" s="106" t="e">
        <f t="shared" si="3"/>
        <v>#DIV/0!</v>
      </c>
      <c r="Y14" s="107" t="e">
        <f t="shared" si="0"/>
        <v>#DIV/0!</v>
      </c>
      <c r="Z14" s="107" t="e">
        <f t="shared" si="1"/>
        <v>#DIV/0!</v>
      </c>
      <c r="AA14" s="125" t="e">
        <f t="shared" si="4"/>
        <v>#DIV/0!</v>
      </c>
      <c r="AB14" s="109"/>
      <c r="AC14" s="109"/>
      <c r="AD14" s="109"/>
    </row>
    <row r="15" spans="1:30" s="48" customFormat="1" ht="51" x14ac:dyDescent="0.2">
      <c r="A15" s="129" t="str">
        <f>'VZOR 1'!A173</f>
        <v>Račianska 88 B, 831 02 Bratislava</v>
      </c>
      <c r="B15" s="129">
        <f>'VZOR 1'!B173</f>
        <v>0</v>
      </c>
      <c r="C15" s="129">
        <f>'VZOR 1'!C173</f>
        <v>0</v>
      </c>
      <c r="D15" s="129">
        <f>'VZOR 1'!D173</f>
        <v>0</v>
      </c>
      <c r="E15" s="129">
        <f>'VZOR 1'!E173</f>
        <v>0</v>
      </c>
      <c r="F15" s="129" t="str">
        <f>'VZOR 1'!F173</f>
        <v>IBAN EUR:     SK33 6500 0000 0000 2056 5797</v>
      </c>
      <c r="G15" s="129">
        <f>'VZOR 1'!G173</f>
        <v>0</v>
      </c>
      <c r="H15" s="129">
        <f>'VZOR 1'!H173</f>
        <v>0</v>
      </c>
      <c r="I15" s="129">
        <f>'VZOR 1'!I173</f>
        <v>0</v>
      </c>
      <c r="J15" s="129" t="e">
        <f>'VZOR 1'!#REF!</f>
        <v>#REF!</v>
      </c>
      <c r="K15" s="129" t="e">
        <f>'VZOR 1'!#REF!</f>
        <v>#REF!</v>
      </c>
      <c r="L15" s="129" t="e">
        <f>'VZOR 1'!#REF!</f>
        <v>#REF!</v>
      </c>
      <c r="M15" s="129">
        <f>'VZOR 1'!J173</f>
        <v>0</v>
      </c>
      <c r="N15" s="129">
        <f>'VZOR 1'!K173</f>
        <v>0</v>
      </c>
      <c r="O15" s="129">
        <f>'VZOR 1'!L173</f>
        <v>0</v>
      </c>
      <c r="P15" s="129">
        <f>'VZOR 1'!M173</f>
        <v>0</v>
      </c>
      <c r="Q15" s="129">
        <f>'VZOR 1'!N173</f>
        <v>0</v>
      </c>
      <c r="R15" s="129">
        <f>'VZOR 1'!O173</f>
        <v>0</v>
      </c>
      <c r="S15" s="129">
        <f>'VZOR 1'!P173</f>
        <v>0</v>
      </c>
      <c r="T15" s="129">
        <f>'VZOR 1'!Q173</f>
        <v>0</v>
      </c>
      <c r="U15" s="129">
        <f>'VZOR 1'!R173</f>
        <v>0</v>
      </c>
      <c r="V15" s="105">
        <v>0.03</v>
      </c>
      <c r="W15" s="106">
        <f t="shared" si="2"/>
        <v>0</v>
      </c>
      <c r="X15" s="106" t="e">
        <f t="shared" si="3"/>
        <v>#DIV/0!</v>
      </c>
      <c r="Y15" s="107" t="e">
        <f t="shared" si="0"/>
        <v>#DIV/0!</v>
      </c>
      <c r="Z15" s="107" t="e">
        <f t="shared" si="1"/>
        <v>#DIV/0!</v>
      </c>
      <c r="AA15" s="125" t="e">
        <f t="shared" si="4"/>
        <v>#DIV/0!</v>
      </c>
      <c r="AB15" s="109"/>
      <c r="AC15" s="109"/>
      <c r="AD15" s="109"/>
    </row>
    <row r="16" spans="1:30" s="48" customFormat="1" ht="51" x14ac:dyDescent="0.2">
      <c r="A16" s="129" t="str">
        <f>'VZOR 1'!A174</f>
        <v xml:space="preserve">
Slovenská republika
</v>
      </c>
      <c r="B16" s="129">
        <f>'VZOR 1'!B174</f>
        <v>0</v>
      </c>
      <c r="C16" s="129">
        <f>'VZOR 1'!C174</f>
        <v>0</v>
      </c>
      <c r="D16" s="129">
        <f>'VZOR 1'!D174</f>
        <v>0</v>
      </c>
      <c r="E16" s="129">
        <f>'VZOR 1'!E174</f>
        <v>0</v>
      </c>
      <c r="F16" s="129" t="str">
        <f>'VZOR 1'!F174</f>
        <v>IBAN USD:    SK31 6500 0000 0000 5303 1927</v>
      </c>
      <c r="G16" s="129">
        <f>'VZOR 1'!G174</f>
        <v>0</v>
      </c>
      <c r="H16" s="129">
        <f>'VZOR 1'!H174</f>
        <v>0</v>
      </c>
      <c r="I16" s="129">
        <f>'VZOR 1'!I174</f>
        <v>0</v>
      </c>
      <c r="J16" s="129" t="e">
        <f>'VZOR 1'!#REF!</f>
        <v>#REF!</v>
      </c>
      <c r="K16" s="129" t="e">
        <f>'VZOR 1'!#REF!</f>
        <v>#REF!</v>
      </c>
      <c r="L16" s="129" t="e">
        <f>'VZOR 1'!#REF!</f>
        <v>#REF!</v>
      </c>
      <c r="M16" s="129">
        <f>'VZOR 1'!J174</f>
        <v>0</v>
      </c>
      <c r="N16" s="129">
        <f>'VZOR 1'!K174</f>
        <v>0</v>
      </c>
      <c r="O16" s="129">
        <f>'VZOR 1'!L174</f>
        <v>0</v>
      </c>
      <c r="P16" s="129">
        <f>'VZOR 1'!M174</f>
        <v>0</v>
      </c>
      <c r="Q16" s="129">
        <f>'VZOR 1'!N174</f>
        <v>0</v>
      </c>
      <c r="R16" s="129">
        <f>'VZOR 1'!O174</f>
        <v>0</v>
      </c>
      <c r="S16" s="129">
        <f>'VZOR 1'!P174</f>
        <v>0</v>
      </c>
      <c r="T16" s="129">
        <f>'VZOR 1'!Q174</f>
        <v>0</v>
      </c>
      <c r="U16" s="129">
        <f>'VZOR 1'!R174</f>
        <v>0</v>
      </c>
      <c r="V16" s="105">
        <v>0.03</v>
      </c>
      <c r="W16" s="106">
        <f t="shared" si="2"/>
        <v>0</v>
      </c>
      <c r="X16" s="106" t="e">
        <f t="shared" si="3"/>
        <v>#DIV/0!</v>
      </c>
      <c r="Y16" s="107" t="e">
        <f t="shared" si="0"/>
        <v>#DIV/0!</v>
      </c>
      <c r="Z16" s="107" t="e">
        <f t="shared" si="1"/>
        <v>#DIV/0!</v>
      </c>
      <c r="AA16" s="125" t="e">
        <f t="shared" si="4"/>
        <v>#DIV/0!</v>
      </c>
      <c r="AB16" s="109"/>
      <c r="AC16" s="109"/>
      <c r="AD16" s="109"/>
    </row>
    <row r="17" spans="1:30" s="48" customFormat="1" ht="25.5" x14ac:dyDescent="0.2">
      <c r="A17" s="129">
        <f>'VZOR 1'!A175</f>
        <v>0</v>
      </c>
      <c r="B17" s="129">
        <f>'VZOR 1'!B175</f>
        <v>0</v>
      </c>
      <c r="C17" s="129">
        <f>'VZOR 1'!C175</f>
        <v>0</v>
      </c>
      <c r="D17" s="129">
        <f>'VZOR 1'!D175</f>
        <v>0</v>
      </c>
      <c r="E17" s="129">
        <f>'VZOR 1'!E175</f>
        <v>0</v>
      </c>
      <c r="F17" s="129" t="str">
        <f>'VZOR 1'!F175</f>
        <v>SWIFT/BIC:   POBNSKBA</v>
      </c>
      <c r="G17" s="129">
        <f>'VZOR 1'!G175</f>
        <v>0</v>
      </c>
      <c r="H17" s="129">
        <f>'VZOR 1'!H175</f>
        <v>0</v>
      </c>
      <c r="I17" s="129">
        <f>'VZOR 1'!I175</f>
        <v>0</v>
      </c>
      <c r="J17" s="129" t="e">
        <f>'VZOR 1'!#REF!</f>
        <v>#REF!</v>
      </c>
      <c r="K17" s="129" t="e">
        <f>'VZOR 1'!#REF!</f>
        <v>#REF!</v>
      </c>
      <c r="L17" s="129" t="e">
        <f>'VZOR 1'!#REF!</f>
        <v>#REF!</v>
      </c>
      <c r="M17" s="129">
        <f>'VZOR 1'!J175</f>
        <v>0</v>
      </c>
      <c r="N17" s="129">
        <f>'VZOR 1'!K175</f>
        <v>0</v>
      </c>
      <c r="O17" s="129">
        <f>'VZOR 1'!L175</f>
        <v>0</v>
      </c>
      <c r="P17" s="129">
        <f>'VZOR 1'!M175</f>
        <v>0</v>
      </c>
      <c r="Q17" s="129">
        <f>'VZOR 1'!N175</f>
        <v>0</v>
      </c>
      <c r="R17" s="129">
        <f>'VZOR 1'!O175</f>
        <v>0</v>
      </c>
      <c r="S17" s="129">
        <f>'VZOR 1'!P175</f>
        <v>0</v>
      </c>
      <c r="T17" s="129">
        <f>'VZOR 1'!Q175</f>
        <v>0</v>
      </c>
      <c r="U17" s="129">
        <f>'VZOR 1'!R175</f>
        <v>0</v>
      </c>
      <c r="V17" s="105">
        <v>0.03</v>
      </c>
      <c r="W17" s="106">
        <f t="shared" si="2"/>
        <v>0</v>
      </c>
      <c r="X17" s="106" t="e">
        <f t="shared" si="3"/>
        <v>#DIV/0!</v>
      </c>
      <c r="Y17" s="107" t="e">
        <f t="shared" si="0"/>
        <v>#DIV/0!</v>
      </c>
      <c r="Z17" s="107" t="e">
        <f t="shared" si="1"/>
        <v>#DIV/0!</v>
      </c>
      <c r="AA17" s="125" t="e">
        <f t="shared" si="4"/>
        <v>#DIV/0!</v>
      </c>
      <c r="AB17" s="109"/>
      <c r="AC17" s="109"/>
      <c r="AD17" s="109"/>
    </row>
    <row r="18" spans="1:30" s="48" customFormat="1" ht="12.75" x14ac:dyDescent="0.2">
      <c r="A18" s="129" t="e">
        <f>'VZOR 1'!#REF!</f>
        <v>#REF!</v>
      </c>
      <c r="B18" s="129" t="e">
        <f>'VZOR 1'!#REF!</f>
        <v>#REF!</v>
      </c>
      <c r="C18" s="129" t="e">
        <f>'VZOR 1'!#REF!</f>
        <v>#REF!</v>
      </c>
      <c r="D18" s="129" t="e">
        <f>'VZOR 1'!#REF!</f>
        <v>#REF!</v>
      </c>
      <c r="E18" s="129" t="e">
        <f>'VZOR 1'!#REF!</f>
        <v>#REF!</v>
      </c>
      <c r="F18" s="129" t="e">
        <f>'VZOR 1'!#REF!</f>
        <v>#REF!</v>
      </c>
      <c r="G18" s="129" t="e">
        <f>'VZOR 1'!#REF!</f>
        <v>#REF!</v>
      </c>
      <c r="H18" s="129" t="e">
        <f>'VZOR 1'!#REF!</f>
        <v>#REF!</v>
      </c>
      <c r="I18" s="129" t="e">
        <f>'VZOR 1'!#REF!</f>
        <v>#REF!</v>
      </c>
      <c r="J18" s="129" t="e">
        <f>'VZOR 1'!#REF!</f>
        <v>#REF!</v>
      </c>
      <c r="K18" s="129" t="e">
        <f>'VZOR 1'!#REF!</f>
        <v>#REF!</v>
      </c>
      <c r="L18" s="129" t="e">
        <f>'VZOR 1'!#REF!</f>
        <v>#REF!</v>
      </c>
      <c r="M18" s="129" t="e">
        <f>'VZOR 1'!#REF!</f>
        <v>#REF!</v>
      </c>
      <c r="N18" s="129" t="e">
        <f>'VZOR 1'!#REF!</f>
        <v>#REF!</v>
      </c>
      <c r="O18" s="129" t="e">
        <f>'VZOR 1'!#REF!</f>
        <v>#REF!</v>
      </c>
      <c r="P18" s="129" t="e">
        <f>'VZOR 1'!#REF!</f>
        <v>#REF!</v>
      </c>
      <c r="Q18" s="129" t="e">
        <f>'VZOR 1'!#REF!</f>
        <v>#REF!</v>
      </c>
      <c r="R18" s="129" t="e">
        <f>'VZOR 1'!#REF!</f>
        <v>#REF!</v>
      </c>
      <c r="S18" s="129" t="e">
        <f>'VZOR 1'!#REF!</f>
        <v>#REF!</v>
      </c>
      <c r="T18" s="129" t="e">
        <f>'VZOR 1'!#REF!</f>
        <v>#REF!</v>
      </c>
      <c r="U18" s="129" t="e">
        <f>'VZOR 1'!#REF!</f>
        <v>#REF!</v>
      </c>
      <c r="V18" s="105">
        <v>0.03</v>
      </c>
      <c r="W18" s="106" t="e">
        <f t="shared" si="2"/>
        <v>#REF!</v>
      </c>
      <c r="X18" s="106" t="e">
        <f t="shared" si="3"/>
        <v>#REF!</v>
      </c>
      <c r="Y18" s="107" t="e">
        <f t="shared" si="0"/>
        <v>#REF!</v>
      </c>
      <c r="Z18" s="107" t="e">
        <f t="shared" si="1"/>
        <v>#REF!</v>
      </c>
      <c r="AA18" s="125" t="e">
        <f t="shared" si="4"/>
        <v>#REF!</v>
      </c>
      <c r="AB18" s="109"/>
      <c r="AC18" s="109"/>
      <c r="AD18" s="109"/>
    </row>
    <row r="19" spans="1:30" s="48" customFormat="1" ht="12.75" x14ac:dyDescent="0.2">
      <c r="A19" s="129">
        <f>'VZOR 1'!A176</f>
        <v>0</v>
      </c>
      <c r="B19" s="129">
        <f>'VZOR 1'!B176</f>
        <v>0</v>
      </c>
      <c r="C19" s="129">
        <f>'VZOR 1'!C176</f>
        <v>0</v>
      </c>
      <c r="D19" s="129">
        <f>'VZOR 1'!D176</f>
        <v>0</v>
      </c>
      <c r="E19" s="129">
        <f>'VZOR 1'!E176</f>
        <v>0</v>
      </c>
      <c r="F19" s="129">
        <f>'VZOR 1'!F176</f>
        <v>0</v>
      </c>
      <c r="G19" s="129">
        <f>'VZOR 1'!G176</f>
        <v>0</v>
      </c>
      <c r="H19" s="129">
        <f>'VZOR 1'!H176</f>
        <v>0</v>
      </c>
      <c r="I19" s="129">
        <f>'VZOR 1'!I176</f>
        <v>0</v>
      </c>
      <c r="J19" s="129" t="e">
        <f>'VZOR 1'!#REF!</f>
        <v>#REF!</v>
      </c>
      <c r="K19" s="129" t="e">
        <f>'VZOR 1'!#REF!</f>
        <v>#REF!</v>
      </c>
      <c r="L19" s="129" t="e">
        <f>'VZOR 1'!#REF!</f>
        <v>#REF!</v>
      </c>
      <c r="M19" s="129">
        <f>'VZOR 1'!J176</f>
        <v>0</v>
      </c>
      <c r="N19" s="129">
        <f>'VZOR 1'!K176</f>
        <v>0</v>
      </c>
      <c r="O19" s="129">
        <f>'VZOR 1'!L176</f>
        <v>0</v>
      </c>
      <c r="P19" s="129">
        <f>'VZOR 1'!M176</f>
        <v>0</v>
      </c>
      <c r="Q19" s="129">
        <f>'VZOR 1'!N176</f>
        <v>0</v>
      </c>
      <c r="R19" s="129">
        <f>'VZOR 1'!O176</f>
        <v>0</v>
      </c>
      <c r="S19" s="129">
        <f>'VZOR 1'!P176</f>
        <v>0</v>
      </c>
      <c r="T19" s="129">
        <f>'VZOR 1'!Q176</f>
        <v>0</v>
      </c>
      <c r="U19" s="129">
        <f>'VZOR 1'!R176</f>
        <v>0</v>
      </c>
      <c r="V19" s="105">
        <v>0.03</v>
      </c>
      <c r="W19" s="106">
        <f t="shared" si="2"/>
        <v>0</v>
      </c>
      <c r="X19" s="106" t="e">
        <f t="shared" si="3"/>
        <v>#DIV/0!</v>
      </c>
      <c r="Y19" s="107" t="e">
        <f t="shared" si="0"/>
        <v>#DIV/0!</v>
      </c>
      <c r="Z19" s="107" t="e">
        <f t="shared" si="1"/>
        <v>#DIV/0!</v>
      </c>
      <c r="AA19" s="125" t="e">
        <f t="shared" si="4"/>
        <v>#DIV/0!</v>
      </c>
      <c r="AB19" s="109"/>
      <c r="AC19" s="109"/>
      <c r="AD19" s="109"/>
    </row>
    <row r="20" spans="1:30" s="48" customFormat="1" ht="12.75" x14ac:dyDescent="0.2">
      <c r="A20" s="129">
        <f>'VZOR 1'!A177</f>
        <v>0</v>
      </c>
      <c r="B20" s="129">
        <f>'VZOR 1'!B177</f>
        <v>0</v>
      </c>
      <c r="C20" s="129">
        <f>'VZOR 1'!C177</f>
        <v>0</v>
      </c>
      <c r="D20" s="129">
        <f>'VZOR 1'!D177</f>
        <v>0</v>
      </c>
      <c r="E20" s="129">
        <f>'VZOR 1'!E177</f>
        <v>0</v>
      </c>
      <c r="F20" s="129">
        <f>'VZOR 1'!F177</f>
        <v>0</v>
      </c>
      <c r="G20" s="129">
        <f>'VZOR 1'!G177</f>
        <v>0</v>
      </c>
      <c r="H20" s="129">
        <f>'VZOR 1'!H177</f>
        <v>0</v>
      </c>
      <c r="I20" s="129">
        <f>'VZOR 1'!I177</f>
        <v>0</v>
      </c>
      <c r="J20" s="129" t="e">
        <f>'VZOR 1'!#REF!</f>
        <v>#REF!</v>
      </c>
      <c r="K20" s="129" t="e">
        <f>'VZOR 1'!#REF!</f>
        <v>#REF!</v>
      </c>
      <c r="L20" s="129" t="e">
        <f>'VZOR 1'!#REF!</f>
        <v>#REF!</v>
      </c>
      <c r="M20" s="129">
        <f>'VZOR 1'!J177</f>
        <v>0</v>
      </c>
      <c r="N20" s="129">
        <f>'VZOR 1'!K177</f>
        <v>0</v>
      </c>
      <c r="O20" s="129">
        <f>'VZOR 1'!L177</f>
        <v>0</v>
      </c>
      <c r="P20" s="129">
        <f>'VZOR 1'!M177</f>
        <v>0</v>
      </c>
      <c r="Q20" s="129">
        <f>'VZOR 1'!N177</f>
        <v>0</v>
      </c>
      <c r="R20" s="129">
        <f>'VZOR 1'!O177</f>
        <v>0</v>
      </c>
      <c r="S20" s="129">
        <f>'VZOR 1'!P177</f>
        <v>0</v>
      </c>
      <c r="T20" s="129">
        <f>'VZOR 1'!Q177</f>
        <v>0</v>
      </c>
      <c r="U20" s="129">
        <f>'VZOR 1'!R177</f>
        <v>0</v>
      </c>
      <c r="V20" s="105">
        <v>0.03</v>
      </c>
      <c r="W20" s="106">
        <f t="shared" si="2"/>
        <v>0</v>
      </c>
      <c r="X20" s="106" t="e">
        <f t="shared" si="3"/>
        <v>#DIV/0!</v>
      </c>
      <c r="Y20" s="107" t="e">
        <f t="shared" si="0"/>
        <v>#DIV/0!</v>
      </c>
      <c r="Z20" s="107" t="e">
        <f t="shared" si="1"/>
        <v>#DIV/0!</v>
      </c>
      <c r="AA20" s="125" t="e">
        <f t="shared" si="4"/>
        <v>#DIV/0!</v>
      </c>
      <c r="AB20" s="109"/>
      <c r="AC20" s="109"/>
      <c r="AD20" s="109"/>
    </row>
    <row r="21" spans="1:30" s="48" customFormat="1" ht="12.75" x14ac:dyDescent="0.2">
      <c r="A21" s="129">
        <f>'VZOR 1'!A178</f>
        <v>0</v>
      </c>
      <c r="B21" s="129">
        <f>'VZOR 1'!B178</f>
        <v>0</v>
      </c>
      <c r="C21" s="129">
        <f>'VZOR 1'!C178</f>
        <v>0</v>
      </c>
      <c r="D21" s="129">
        <f>'VZOR 1'!D178</f>
        <v>0</v>
      </c>
      <c r="E21" s="129">
        <f>'VZOR 1'!E178</f>
        <v>0</v>
      </c>
      <c r="F21" s="129">
        <f>'VZOR 1'!F178</f>
        <v>0</v>
      </c>
      <c r="G21" s="129">
        <f>'VZOR 1'!G178</f>
        <v>0</v>
      </c>
      <c r="H21" s="129">
        <f>'VZOR 1'!H178</f>
        <v>0</v>
      </c>
      <c r="I21" s="129">
        <f>'VZOR 1'!I178</f>
        <v>0</v>
      </c>
      <c r="J21" s="129" t="e">
        <f>'VZOR 1'!#REF!</f>
        <v>#REF!</v>
      </c>
      <c r="K21" s="129" t="e">
        <f>'VZOR 1'!#REF!</f>
        <v>#REF!</v>
      </c>
      <c r="L21" s="129" t="e">
        <f>'VZOR 1'!#REF!</f>
        <v>#REF!</v>
      </c>
      <c r="M21" s="129">
        <f>'VZOR 1'!J178</f>
        <v>0</v>
      </c>
      <c r="N21" s="129">
        <f>'VZOR 1'!K178</f>
        <v>0</v>
      </c>
      <c r="O21" s="129">
        <f>'VZOR 1'!L178</f>
        <v>0</v>
      </c>
      <c r="P21" s="129">
        <f>'VZOR 1'!M178</f>
        <v>0</v>
      </c>
      <c r="Q21" s="129">
        <f>'VZOR 1'!N178</f>
        <v>0</v>
      </c>
      <c r="R21" s="129">
        <f>'VZOR 1'!O178</f>
        <v>0</v>
      </c>
      <c r="S21" s="129">
        <f>'VZOR 1'!P178</f>
        <v>0</v>
      </c>
      <c r="T21" s="129">
        <f>'VZOR 1'!Q178</f>
        <v>0</v>
      </c>
      <c r="U21" s="129">
        <f>'VZOR 1'!R178</f>
        <v>0</v>
      </c>
      <c r="V21" s="105">
        <v>0.03</v>
      </c>
      <c r="W21" s="106">
        <f t="shared" si="2"/>
        <v>0</v>
      </c>
      <c r="X21" s="106" t="e">
        <f t="shared" si="3"/>
        <v>#DIV/0!</v>
      </c>
      <c r="Y21" s="107" t="e">
        <f t="shared" si="0"/>
        <v>#DIV/0!</v>
      </c>
      <c r="Z21" s="107" t="e">
        <f t="shared" si="1"/>
        <v>#DIV/0!</v>
      </c>
      <c r="AA21" s="125" t="e">
        <f t="shared" si="4"/>
        <v>#DIV/0!</v>
      </c>
      <c r="AB21" s="109"/>
      <c r="AC21" s="109"/>
      <c r="AD21" s="109"/>
    </row>
    <row r="22" spans="1:30" s="48" customFormat="1" ht="12.75" x14ac:dyDescent="0.2">
      <c r="A22" s="129">
        <f>'VZOR 1'!A179</f>
        <v>0</v>
      </c>
      <c r="B22" s="129">
        <f>'VZOR 1'!B179</f>
        <v>0</v>
      </c>
      <c r="C22" s="129">
        <f>'VZOR 1'!C179</f>
        <v>0</v>
      </c>
      <c r="D22" s="129">
        <f>'VZOR 1'!D179</f>
        <v>0</v>
      </c>
      <c r="E22" s="129">
        <f>'VZOR 1'!E179</f>
        <v>0</v>
      </c>
      <c r="F22" s="129">
        <f>'VZOR 1'!F179</f>
        <v>0</v>
      </c>
      <c r="G22" s="129">
        <f>'VZOR 1'!G179</f>
        <v>0</v>
      </c>
      <c r="H22" s="129">
        <f>'VZOR 1'!H179</f>
        <v>0</v>
      </c>
      <c r="I22" s="129">
        <f>'VZOR 1'!I179</f>
        <v>0</v>
      </c>
      <c r="J22" s="129" t="e">
        <f>'VZOR 1'!#REF!</f>
        <v>#REF!</v>
      </c>
      <c r="K22" s="129" t="e">
        <f>'VZOR 1'!#REF!</f>
        <v>#REF!</v>
      </c>
      <c r="L22" s="129" t="e">
        <f>'VZOR 1'!#REF!</f>
        <v>#REF!</v>
      </c>
      <c r="M22" s="129">
        <f>'VZOR 1'!J179</f>
        <v>0</v>
      </c>
      <c r="N22" s="129">
        <f>'VZOR 1'!K179</f>
        <v>0</v>
      </c>
      <c r="O22" s="129">
        <f>'VZOR 1'!L179</f>
        <v>0</v>
      </c>
      <c r="P22" s="129">
        <f>'VZOR 1'!M179</f>
        <v>0</v>
      </c>
      <c r="Q22" s="129">
        <f>'VZOR 1'!N179</f>
        <v>0</v>
      </c>
      <c r="R22" s="129">
        <f>'VZOR 1'!O179</f>
        <v>0</v>
      </c>
      <c r="S22" s="129">
        <f>'VZOR 1'!P179</f>
        <v>0</v>
      </c>
      <c r="T22" s="129">
        <f>'VZOR 1'!Q179</f>
        <v>0</v>
      </c>
      <c r="U22" s="129">
        <f>'VZOR 1'!R179</f>
        <v>0</v>
      </c>
      <c r="V22" s="105">
        <v>0.03</v>
      </c>
      <c r="W22" s="106">
        <f t="shared" si="2"/>
        <v>0</v>
      </c>
      <c r="X22" s="106" t="e">
        <f t="shared" si="3"/>
        <v>#DIV/0!</v>
      </c>
      <c r="Y22" s="107" t="e">
        <f t="shared" si="0"/>
        <v>#DIV/0!</v>
      </c>
      <c r="Z22" s="107" t="e">
        <f t="shared" si="1"/>
        <v>#DIV/0!</v>
      </c>
      <c r="AA22" s="125" t="e">
        <f t="shared" si="4"/>
        <v>#DIV/0!</v>
      </c>
      <c r="AB22" s="109"/>
      <c r="AC22" s="109"/>
      <c r="AD22" s="109"/>
    </row>
    <row r="23" spans="1:30" s="48" customFormat="1" ht="12.75" x14ac:dyDescent="0.2">
      <c r="A23" s="129">
        <f>'VZOR 1'!A180</f>
        <v>0</v>
      </c>
      <c r="B23" s="129">
        <f>'VZOR 1'!B180</f>
        <v>0</v>
      </c>
      <c r="C23" s="129">
        <f>'VZOR 1'!C180</f>
        <v>0</v>
      </c>
      <c r="D23" s="129">
        <f>'VZOR 1'!D180</f>
        <v>0</v>
      </c>
      <c r="E23" s="129">
        <f>'VZOR 1'!E180</f>
        <v>0</v>
      </c>
      <c r="F23" s="129">
        <f>'VZOR 1'!F180</f>
        <v>0</v>
      </c>
      <c r="G23" s="129">
        <f>'VZOR 1'!G180</f>
        <v>0</v>
      </c>
      <c r="H23" s="129">
        <f>'VZOR 1'!H180</f>
        <v>0</v>
      </c>
      <c r="I23" s="129">
        <f>'VZOR 1'!I180</f>
        <v>0</v>
      </c>
      <c r="J23" s="129" t="e">
        <f>'VZOR 1'!#REF!</f>
        <v>#REF!</v>
      </c>
      <c r="K23" s="129" t="e">
        <f>'VZOR 1'!#REF!</f>
        <v>#REF!</v>
      </c>
      <c r="L23" s="129" t="e">
        <f>'VZOR 1'!#REF!</f>
        <v>#REF!</v>
      </c>
      <c r="M23" s="129">
        <f>'VZOR 1'!J180</f>
        <v>0</v>
      </c>
      <c r="N23" s="129">
        <f>'VZOR 1'!K180</f>
        <v>0</v>
      </c>
      <c r="O23" s="129">
        <f>'VZOR 1'!L180</f>
        <v>0</v>
      </c>
      <c r="P23" s="129">
        <f>'VZOR 1'!M180</f>
        <v>0</v>
      </c>
      <c r="Q23" s="129">
        <f>'VZOR 1'!N180</f>
        <v>0</v>
      </c>
      <c r="R23" s="129">
        <f>'VZOR 1'!O180</f>
        <v>0</v>
      </c>
      <c r="S23" s="129">
        <f>'VZOR 1'!P180</f>
        <v>0</v>
      </c>
      <c r="T23" s="129">
        <f>'VZOR 1'!Q180</f>
        <v>0</v>
      </c>
      <c r="U23" s="129">
        <f>'VZOR 1'!R180</f>
        <v>0</v>
      </c>
      <c r="V23" s="105">
        <v>0.03</v>
      </c>
      <c r="W23" s="106">
        <f t="shared" si="2"/>
        <v>0</v>
      </c>
      <c r="X23" s="106" t="e">
        <f t="shared" si="3"/>
        <v>#DIV/0!</v>
      </c>
      <c r="Y23" s="107" t="e">
        <f t="shared" si="0"/>
        <v>#DIV/0!</v>
      </c>
      <c r="Z23" s="107" t="e">
        <f t="shared" si="1"/>
        <v>#DIV/0!</v>
      </c>
      <c r="AA23" s="125" t="e">
        <f t="shared" si="4"/>
        <v>#DIV/0!</v>
      </c>
      <c r="AB23" s="109"/>
      <c r="AC23" s="109"/>
      <c r="AD23" s="109"/>
    </row>
    <row r="24" spans="1:30" s="48" customFormat="1" ht="12.75" x14ac:dyDescent="0.2">
      <c r="A24" s="129">
        <f>'VZOR 1'!A181</f>
        <v>0</v>
      </c>
      <c r="B24" s="129">
        <f>'VZOR 1'!B181</f>
        <v>0</v>
      </c>
      <c r="C24" s="129">
        <f>'VZOR 1'!C181</f>
        <v>0</v>
      </c>
      <c r="D24" s="129">
        <f>'VZOR 1'!D181</f>
        <v>0</v>
      </c>
      <c r="E24" s="129">
        <f>'VZOR 1'!E181</f>
        <v>0</v>
      </c>
      <c r="F24" s="129">
        <f>'VZOR 1'!F181</f>
        <v>0</v>
      </c>
      <c r="G24" s="129">
        <f>'VZOR 1'!G181</f>
        <v>0</v>
      </c>
      <c r="H24" s="129">
        <f>'VZOR 1'!H181</f>
        <v>0</v>
      </c>
      <c r="I24" s="129">
        <f>'VZOR 1'!I181</f>
        <v>0</v>
      </c>
      <c r="J24" s="129" t="e">
        <f>'VZOR 1'!#REF!</f>
        <v>#REF!</v>
      </c>
      <c r="K24" s="129" t="e">
        <f>'VZOR 1'!#REF!</f>
        <v>#REF!</v>
      </c>
      <c r="L24" s="129" t="e">
        <f>'VZOR 1'!#REF!</f>
        <v>#REF!</v>
      </c>
      <c r="M24" s="129">
        <f>'VZOR 1'!J181</f>
        <v>0</v>
      </c>
      <c r="N24" s="129">
        <f>'VZOR 1'!K181</f>
        <v>0</v>
      </c>
      <c r="O24" s="129">
        <f>'VZOR 1'!L181</f>
        <v>0</v>
      </c>
      <c r="P24" s="129">
        <f>'VZOR 1'!M181</f>
        <v>0</v>
      </c>
      <c r="Q24" s="129">
        <f>'VZOR 1'!N181</f>
        <v>0</v>
      </c>
      <c r="R24" s="129">
        <f>'VZOR 1'!O181</f>
        <v>0</v>
      </c>
      <c r="S24" s="129">
        <f>'VZOR 1'!P181</f>
        <v>0</v>
      </c>
      <c r="T24" s="129">
        <f>'VZOR 1'!Q181</f>
        <v>0</v>
      </c>
      <c r="U24" s="129">
        <f>'VZOR 1'!R181</f>
        <v>0</v>
      </c>
      <c r="V24" s="105">
        <v>0.03</v>
      </c>
      <c r="W24" s="106">
        <f t="shared" si="2"/>
        <v>0</v>
      </c>
      <c r="X24" s="106" t="e">
        <f t="shared" si="3"/>
        <v>#DIV/0!</v>
      </c>
      <c r="Y24" s="107" t="e">
        <f t="shared" si="0"/>
        <v>#DIV/0!</v>
      </c>
      <c r="Z24" s="107" t="e">
        <f t="shared" si="1"/>
        <v>#DIV/0!</v>
      </c>
      <c r="AA24" s="125" t="e">
        <f t="shared" si="4"/>
        <v>#DIV/0!</v>
      </c>
      <c r="AB24" s="109"/>
      <c r="AC24" s="109"/>
      <c r="AD24" s="109"/>
    </row>
    <row r="25" spans="1:30" s="48" customFormat="1" ht="12.75" x14ac:dyDescent="0.2">
      <c r="A25" s="129">
        <f>'VZOR 1'!A182</f>
        <v>0</v>
      </c>
      <c r="B25" s="129">
        <f>'VZOR 1'!B182</f>
        <v>0</v>
      </c>
      <c r="C25" s="129">
        <f>'VZOR 1'!C182</f>
        <v>0</v>
      </c>
      <c r="D25" s="129">
        <f>'VZOR 1'!D182</f>
        <v>0</v>
      </c>
      <c r="E25" s="129">
        <f>'VZOR 1'!E182</f>
        <v>0</v>
      </c>
      <c r="F25" s="129">
        <f>'VZOR 1'!F182</f>
        <v>0</v>
      </c>
      <c r="G25" s="129">
        <f>'VZOR 1'!G182</f>
        <v>0</v>
      </c>
      <c r="H25" s="129">
        <f>'VZOR 1'!H182</f>
        <v>0</v>
      </c>
      <c r="I25" s="129">
        <f>'VZOR 1'!I182</f>
        <v>0</v>
      </c>
      <c r="J25" s="129" t="e">
        <f>'VZOR 1'!#REF!</f>
        <v>#REF!</v>
      </c>
      <c r="K25" s="129" t="e">
        <f>'VZOR 1'!#REF!</f>
        <v>#REF!</v>
      </c>
      <c r="L25" s="129" t="e">
        <f>'VZOR 1'!#REF!</f>
        <v>#REF!</v>
      </c>
      <c r="M25" s="129">
        <f>'VZOR 1'!J182</f>
        <v>0</v>
      </c>
      <c r="N25" s="129">
        <f>'VZOR 1'!K182</f>
        <v>0</v>
      </c>
      <c r="O25" s="129">
        <f>'VZOR 1'!L182</f>
        <v>0</v>
      </c>
      <c r="P25" s="129">
        <f>'VZOR 1'!M182</f>
        <v>0</v>
      </c>
      <c r="Q25" s="129">
        <f>'VZOR 1'!N182</f>
        <v>0</v>
      </c>
      <c r="R25" s="129">
        <f>'VZOR 1'!O182</f>
        <v>0</v>
      </c>
      <c r="S25" s="129">
        <f>'VZOR 1'!P182</f>
        <v>0</v>
      </c>
      <c r="T25" s="129">
        <f>'VZOR 1'!Q182</f>
        <v>0</v>
      </c>
      <c r="U25" s="129">
        <f>'VZOR 1'!R182</f>
        <v>0</v>
      </c>
      <c r="V25" s="105">
        <v>0.03</v>
      </c>
      <c r="W25" s="106">
        <f t="shared" si="2"/>
        <v>0</v>
      </c>
      <c r="X25" s="106" t="e">
        <f t="shared" si="3"/>
        <v>#DIV/0!</v>
      </c>
      <c r="Y25" s="107" t="e">
        <f t="shared" si="0"/>
        <v>#DIV/0!</v>
      </c>
      <c r="Z25" s="107" t="e">
        <f t="shared" si="1"/>
        <v>#DIV/0!</v>
      </c>
      <c r="AA25" s="125" t="e">
        <f t="shared" si="4"/>
        <v>#DIV/0!</v>
      </c>
      <c r="AB25" s="109"/>
      <c r="AC25" s="109"/>
      <c r="AD25" s="109"/>
    </row>
    <row r="26" spans="1:30" s="48" customFormat="1" ht="12.75" x14ac:dyDescent="0.2">
      <c r="A26" s="129">
        <f>'VZOR 1'!A183</f>
        <v>0</v>
      </c>
      <c r="B26" s="129">
        <f>'VZOR 1'!B183</f>
        <v>0</v>
      </c>
      <c r="C26" s="129">
        <f>'VZOR 1'!C183</f>
        <v>0</v>
      </c>
      <c r="D26" s="129">
        <f>'VZOR 1'!D183</f>
        <v>0</v>
      </c>
      <c r="E26" s="129">
        <f>'VZOR 1'!E183</f>
        <v>0</v>
      </c>
      <c r="F26" s="129">
        <f>'VZOR 1'!F183</f>
        <v>0</v>
      </c>
      <c r="G26" s="129">
        <f>'VZOR 1'!G183</f>
        <v>0</v>
      </c>
      <c r="H26" s="129">
        <f>'VZOR 1'!H183</f>
        <v>0</v>
      </c>
      <c r="I26" s="129">
        <f>'VZOR 1'!I183</f>
        <v>0</v>
      </c>
      <c r="J26" s="129" t="e">
        <f>'VZOR 1'!#REF!</f>
        <v>#REF!</v>
      </c>
      <c r="K26" s="129" t="e">
        <f>'VZOR 1'!#REF!</f>
        <v>#REF!</v>
      </c>
      <c r="L26" s="129" t="e">
        <f>'VZOR 1'!#REF!</f>
        <v>#REF!</v>
      </c>
      <c r="M26" s="129">
        <f>'VZOR 1'!J183</f>
        <v>0</v>
      </c>
      <c r="N26" s="129">
        <f>'VZOR 1'!K183</f>
        <v>0</v>
      </c>
      <c r="O26" s="129">
        <f>'VZOR 1'!L183</f>
        <v>0</v>
      </c>
      <c r="P26" s="129">
        <f>'VZOR 1'!M183</f>
        <v>0</v>
      </c>
      <c r="Q26" s="129">
        <f>'VZOR 1'!N183</f>
        <v>0</v>
      </c>
      <c r="R26" s="129">
        <f>'VZOR 1'!O183</f>
        <v>0</v>
      </c>
      <c r="S26" s="129">
        <f>'VZOR 1'!P183</f>
        <v>0</v>
      </c>
      <c r="T26" s="129">
        <f>'VZOR 1'!Q183</f>
        <v>0</v>
      </c>
      <c r="U26" s="129">
        <f>'VZOR 1'!R183</f>
        <v>0</v>
      </c>
      <c r="V26" s="105">
        <v>0.03</v>
      </c>
      <c r="W26" s="106">
        <f t="shared" si="2"/>
        <v>0</v>
      </c>
      <c r="X26" s="106" t="e">
        <f t="shared" si="3"/>
        <v>#DIV/0!</v>
      </c>
      <c r="Y26" s="107" t="e">
        <f t="shared" si="0"/>
        <v>#DIV/0!</v>
      </c>
      <c r="Z26" s="107" t="e">
        <f t="shared" si="1"/>
        <v>#DIV/0!</v>
      </c>
      <c r="AA26" s="125" t="e">
        <f t="shared" si="4"/>
        <v>#DIV/0!</v>
      </c>
      <c r="AB26" s="109"/>
      <c r="AC26" s="109"/>
      <c r="AD26" s="109"/>
    </row>
    <row r="27" spans="1:30" s="48" customFormat="1" ht="12.75" x14ac:dyDescent="0.2">
      <c r="A27" s="129">
        <f>'VZOR 1'!A184</f>
        <v>0</v>
      </c>
      <c r="B27" s="129">
        <f>'VZOR 1'!B184</f>
        <v>0</v>
      </c>
      <c r="C27" s="129">
        <f>'VZOR 1'!C184</f>
        <v>0</v>
      </c>
      <c r="D27" s="129">
        <f>'VZOR 1'!D184</f>
        <v>0</v>
      </c>
      <c r="E27" s="129">
        <f>'VZOR 1'!E184</f>
        <v>0</v>
      </c>
      <c r="F27" s="129">
        <f>'VZOR 1'!F184</f>
        <v>0</v>
      </c>
      <c r="G27" s="129">
        <f>'VZOR 1'!G184</f>
        <v>0</v>
      </c>
      <c r="H27" s="129">
        <f>'VZOR 1'!H184</f>
        <v>0</v>
      </c>
      <c r="I27" s="129">
        <f>'VZOR 1'!I184</f>
        <v>0</v>
      </c>
      <c r="J27" s="129" t="e">
        <f>'VZOR 1'!#REF!</f>
        <v>#REF!</v>
      </c>
      <c r="K27" s="129" t="e">
        <f>'VZOR 1'!#REF!</f>
        <v>#REF!</v>
      </c>
      <c r="L27" s="129" t="e">
        <f>'VZOR 1'!#REF!</f>
        <v>#REF!</v>
      </c>
      <c r="M27" s="129">
        <f>'VZOR 1'!J184</f>
        <v>0</v>
      </c>
      <c r="N27" s="129">
        <f>'VZOR 1'!K184</f>
        <v>0</v>
      </c>
      <c r="O27" s="129">
        <f>'VZOR 1'!L184</f>
        <v>0</v>
      </c>
      <c r="P27" s="129">
        <f>'VZOR 1'!M184</f>
        <v>0</v>
      </c>
      <c r="Q27" s="129">
        <f>'VZOR 1'!N184</f>
        <v>0</v>
      </c>
      <c r="R27" s="129">
        <f>'VZOR 1'!O184</f>
        <v>0</v>
      </c>
      <c r="S27" s="129">
        <f>'VZOR 1'!P184</f>
        <v>0</v>
      </c>
      <c r="T27" s="129">
        <f>'VZOR 1'!Q184</f>
        <v>0</v>
      </c>
      <c r="U27" s="129">
        <f>'VZOR 1'!R184</f>
        <v>0</v>
      </c>
      <c r="V27" s="105">
        <v>0.03</v>
      </c>
      <c r="W27" s="106">
        <f t="shared" si="2"/>
        <v>0</v>
      </c>
      <c r="X27" s="106" t="e">
        <f t="shared" si="3"/>
        <v>#DIV/0!</v>
      </c>
      <c r="Y27" s="107" t="e">
        <f t="shared" si="0"/>
        <v>#DIV/0!</v>
      </c>
      <c r="Z27" s="107" t="e">
        <f t="shared" si="1"/>
        <v>#DIV/0!</v>
      </c>
      <c r="AA27" s="125" t="e">
        <f t="shared" si="4"/>
        <v>#DIV/0!</v>
      </c>
      <c r="AB27" s="109"/>
      <c r="AC27" s="109"/>
      <c r="AD27" s="109"/>
    </row>
    <row r="28" spans="1:30" s="48" customFormat="1" ht="12.75" x14ac:dyDescent="0.2">
      <c r="A28" s="129">
        <f>'VZOR 1'!A185</f>
        <v>0</v>
      </c>
      <c r="B28" s="129">
        <f>'VZOR 1'!B185</f>
        <v>0</v>
      </c>
      <c r="C28" s="129">
        <f>'VZOR 1'!C185</f>
        <v>0</v>
      </c>
      <c r="D28" s="129">
        <f>'VZOR 1'!D185</f>
        <v>0</v>
      </c>
      <c r="E28" s="129">
        <f>'VZOR 1'!E185</f>
        <v>0</v>
      </c>
      <c r="F28" s="129">
        <f>'VZOR 1'!F185</f>
        <v>0</v>
      </c>
      <c r="G28" s="129">
        <f>'VZOR 1'!G185</f>
        <v>0</v>
      </c>
      <c r="H28" s="129">
        <f>'VZOR 1'!H185</f>
        <v>0</v>
      </c>
      <c r="I28" s="129">
        <f>'VZOR 1'!I185</f>
        <v>0</v>
      </c>
      <c r="J28" s="129" t="e">
        <f>'VZOR 1'!#REF!</f>
        <v>#REF!</v>
      </c>
      <c r="K28" s="129" t="e">
        <f>'VZOR 1'!#REF!</f>
        <v>#REF!</v>
      </c>
      <c r="L28" s="129" t="e">
        <f>'VZOR 1'!#REF!</f>
        <v>#REF!</v>
      </c>
      <c r="M28" s="129">
        <f>'VZOR 1'!J185</f>
        <v>0</v>
      </c>
      <c r="N28" s="129">
        <f>'VZOR 1'!K185</f>
        <v>0</v>
      </c>
      <c r="O28" s="129">
        <f>'VZOR 1'!L185</f>
        <v>0</v>
      </c>
      <c r="P28" s="129">
        <f>'VZOR 1'!M185</f>
        <v>0</v>
      </c>
      <c r="Q28" s="129">
        <f>'VZOR 1'!N185</f>
        <v>0</v>
      </c>
      <c r="R28" s="129">
        <f>'VZOR 1'!O185</f>
        <v>0</v>
      </c>
      <c r="S28" s="129">
        <f>'VZOR 1'!P185</f>
        <v>0</v>
      </c>
      <c r="T28" s="129">
        <f>'VZOR 1'!Q185</f>
        <v>0</v>
      </c>
      <c r="U28" s="129">
        <f>'VZOR 1'!R185</f>
        <v>0</v>
      </c>
      <c r="V28" s="105">
        <v>0.03</v>
      </c>
      <c r="W28" s="106">
        <f t="shared" si="2"/>
        <v>0</v>
      </c>
      <c r="X28" s="106" t="e">
        <f t="shared" si="3"/>
        <v>#DIV/0!</v>
      </c>
      <c r="Y28" s="107" t="e">
        <f t="shared" si="0"/>
        <v>#DIV/0!</v>
      </c>
      <c r="Z28" s="107" t="e">
        <f t="shared" si="1"/>
        <v>#DIV/0!</v>
      </c>
      <c r="AA28" s="125" t="e">
        <f t="shared" si="4"/>
        <v>#DIV/0!</v>
      </c>
      <c r="AB28" s="109"/>
      <c r="AC28" s="109"/>
      <c r="AD28" s="109"/>
    </row>
    <row r="29" spans="1:30" s="48" customFormat="1" ht="12.75" x14ac:dyDescent="0.2">
      <c r="A29" s="129">
        <f>'VZOR 1'!A186</f>
        <v>0</v>
      </c>
      <c r="B29" s="129">
        <f>'VZOR 1'!B186</f>
        <v>0</v>
      </c>
      <c r="C29" s="129">
        <f>'VZOR 1'!C186</f>
        <v>0</v>
      </c>
      <c r="D29" s="129">
        <f>'VZOR 1'!D186</f>
        <v>0</v>
      </c>
      <c r="E29" s="129">
        <f>'VZOR 1'!E186</f>
        <v>0</v>
      </c>
      <c r="F29" s="129">
        <f>'VZOR 1'!F186</f>
        <v>0</v>
      </c>
      <c r="G29" s="129">
        <f>'VZOR 1'!G186</f>
        <v>0</v>
      </c>
      <c r="H29" s="129">
        <f>'VZOR 1'!H186</f>
        <v>0</v>
      </c>
      <c r="I29" s="129">
        <f>'VZOR 1'!I186</f>
        <v>0</v>
      </c>
      <c r="J29" s="129" t="e">
        <f>'VZOR 1'!#REF!</f>
        <v>#REF!</v>
      </c>
      <c r="K29" s="129" t="e">
        <f>'VZOR 1'!#REF!</f>
        <v>#REF!</v>
      </c>
      <c r="L29" s="129" t="e">
        <f>'VZOR 1'!#REF!</f>
        <v>#REF!</v>
      </c>
      <c r="M29" s="129">
        <f>'VZOR 1'!J186</f>
        <v>0</v>
      </c>
      <c r="N29" s="129">
        <f>'VZOR 1'!K186</f>
        <v>0</v>
      </c>
      <c r="O29" s="129">
        <f>'VZOR 1'!L186</f>
        <v>0</v>
      </c>
      <c r="P29" s="129">
        <f>'VZOR 1'!M186</f>
        <v>0</v>
      </c>
      <c r="Q29" s="129">
        <f>'VZOR 1'!N186</f>
        <v>0</v>
      </c>
      <c r="R29" s="129">
        <f>'VZOR 1'!O186</f>
        <v>0</v>
      </c>
      <c r="S29" s="129">
        <f>'VZOR 1'!P186</f>
        <v>0</v>
      </c>
      <c r="T29" s="129">
        <f>'VZOR 1'!Q186</f>
        <v>0</v>
      </c>
      <c r="U29" s="129">
        <f>'VZOR 1'!R186</f>
        <v>0</v>
      </c>
      <c r="V29" s="105">
        <v>0.03</v>
      </c>
      <c r="W29" s="106">
        <f t="shared" si="2"/>
        <v>0</v>
      </c>
      <c r="X29" s="106" t="e">
        <f t="shared" si="3"/>
        <v>#DIV/0!</v>
      </c>
      <c r="Y29" s="107" t="e">
        <f t="shared" si="0"/>
        <v>#DIV/0!</v>
      </c>
      <c r="Z29" s="107" t="e">
        <f t="shared" si="1"/>
        <v>#DIV/0!</v>
      </c>
      <c r="AA29" s="125" t="e">
        <f t="shared" si="4"/>
        <v>#DIV/0!</v>
      </c>
      <c r="AB29" s="109"/>
      <c r="AC29" s="109"/>
      <c r="AD29" s="109"/>
    </row>
    <row r="30" spans="1:30" s="48" customFormat="1" ht="12.75" x14ac:dyDescent="0.2">
      <c r="A30" s="129">
        <f>'VZOR 1'!A187</f>
        <v>0</v>
      </c>
      <c r="B30" s="129">
        <f>'VZOR 1'!B187</f>
        <v>0</v>
      </c>
      <c r="C30" s="129">
        <f>'VZOR 1'!C187</f>
        <v>0</v>
      </c>
      <c r="D30" s="129">
        <f>'VZOR 1'!D187</f>
        <v>0</v>
      </c>
      <c r="E30" s="129">
        <f>'VZOR 1'!E187</f>
        <v>0</v>
      </c>
      <c r="F30" s="129">
        <f>'VZOR 1'!F187</f>
        <v>0</v>
      </c>
      <c r="G30" s="129">
        <f>'VZOR 1'!G187</f>
        <v>0</v>
      </c>
      <c r="H30" s="129">
        <f>'VZOR 1'!H187</f>
        <v>0</v>
      </c>
      <c r="I30" s="129">
        <f>'VZOR 1'!I187</f>
        <v>0</v>
      </c>
      <c r="J30" s="129" t="e">
        <f>'VZOR 1'!#REF!</f>
        <v>#REF!</v>
      </c>
      <c r="K30" s="129" t="e">
        <f>'VZOR 1'!#REF!</f>
        <v>#REF!</v>
      </c>
      <c r="L30" s="129" t="e">
        <f>'VZOR 1'!#REF!</f>
        <v>#REF!</v>
      </c>
      <c r="M30" s="129">
        <f>'VZOR 1'!J187</f>
        <v>0</v>
      </c>
      <c r="N30" s="129">
        <f>'VZOR 1'!K187</f>
        <v>0</v>
      </c>
      <c r="O30" s="129">
        <f>'VZOR 1'!L187</f>
        <v>0</v>
      </c>
      <c r="P30" s="129">
        <f>'VZOR 1'!M187</f>
        <v>0</v>
      </c>
      <c r="Q30" s="129">
        <f>'VZOR 1'!N187</f>
        <v>0</v>
      </c>
      <c r="R30" s="129">
        <f>'VZOR 1'!O187</f>
        <v>0</v>
      </c>
      <c r="S30" s="129">
        <f>'VZOR 1'!P187</f>
        <v>0</v>
      </c>
      <c r="T30" s="129">
        <f>'VZOR 1'!Q187</f>
        <v>0</v>
      </c>
      <c r="U30" s="129">
        <f>'VZOR 1'!R187</f>
        <v>0</v>
      </c>
      <c r="V30" s="105">
        <v>0.03</v>
      </c>
      <c r="W30" s="106">
        <f t="shared" si="2"/>
        <v>0</v>
      </c>
      <c r="X30" s="106" t="e">
        <f t="shared" si="3"/>
        <v>#DIV/0!</v>
      </c>
      <c r="Y30" s="107" t="e">
        <f t="shared" si="0"/>
        <v>#DIV/0!</v>
      </c>
      <c r="Z30" s="107" t="e">
        <f t="shared" si="1"/>
        <v>#DIV/0!</v>
      </c>
      <c r="AA30" s="125" t="e">
        <f t="shared" si="4"/>
        <v>#DIV/0!</v>
      </c>
      <c r="AB30" s="109"/>
      <c r="AC30" s="109"/>
      <c r="AD30" s="109"/>
    </row>
    <row r="31" spans="1:30" s="48" customFormat="1" ht="12.75" x14ac:dyDescent="0.2">
      <c r="A31" s="129">
        <f>'VZOR 1'!A188</f>
        <v>0</v>
      </c>
      <c r="B31" s="129">
        <f>'VZOR 1'!B188</f>
        <v>0</v>
      </c>
      <c r="C31" s="129">
        <f>'VZOR 1'!C188</f>
        <v>0</v>
      </c>
      <c r="D31" s="129">
        <f>'VZOR 1'!D188</f>
        <v>0</v>
      </c>
      <c r="E31" s="129">
        <f>'VZOR 1'!E188</f>
        <v>0</v>
      </c>
      <c r="F31" s="129">
        <f>'VZOR 1'!F188</f>
        <v>0</v>
      </c>
      <c r="G31" s="129">
        <f>'VZOR 1'!G188</f>
        <v>0</v>
      </c>
      <c r="H31" s="129">
        <f>'VZOR 1'!H188</f>
        <v>0</v>
      </c>
      <c r="I31" s="129">
        <f>'VZOR 1'!I188</f>
        <v>0</v>
      </c>
      <c r="J31" s="129" t="e">
        <f>'VZOR 1'!#REF!</f>
        <v>#REF!</v>
      </c>
      <c r="K31" s="129" t="e">
        <f>'VZOR 1'!#REF!</f>
        <v>#REF!</v>
      </c>
      <c r="L31" s="129" t="e">
        <f>'VZOR 1'!#REF!</f>
        <v>#REF!</v>
      </c>
      <c r="M31" s="129">
        <f>'VZOR 1'!J188</f>
        <v>0</v>
      </c>
      <c r="N31" s="129">
        <f>'VZOR 1'!K188</f>
        <v>0</v>
      </c>
      <c r="O31" s="129">
        <f>'VZOR 1'!L188</f>
        <v>0</v>
      </c>
      <c r="P31" s="129">
        <f>'VZOR 1'!M188</f>
        <v>0</v>
      </c>
      <c r="Q31" s="129">
        <f>'VZOR 1'!N188</f>
        <v>0</v>
      </c>
      <c r="R31" s="129">
        <f>'VZOR 1'!O188</f>
        <v>0</v>
      </c>
      <c r="S31" s="129">
        <f>'VZOR 1'!P188</f>
        <v>0</v>
      </c>
      <c r="T31" s="129">
        <f>'VZOR 1'!Q188</f>
        <v>0</v>
      </c>
      <c r="U31" s="129">
        <f>'VZOR 1'!R188</f>
        <v>0</v>
      </c>
      <c r="V31" s="105">
        <v>0.03</v>
      </c>
      <c r="W31" s="106">
        <f t="shared" si="2"/>
        <v>0</v>
      </c>
      <c r="X31" s="106" t="e">
        <f t="shared" si="3"/>
        <v>#DIV/0!</v>
      </c>
      <c r="Y31" s="107" t="e">
        <f t="shared" si="0"/>
        <v>#DIV/0!</v>
      </c>
      <c r="Z31" s="107" t="e">
        <f t="shared" si="1"/>
        <v>#DIV/0!</v>
      </c>
      <c r="AA31" s="125" t="e">
        <f t="shared" si="4"/>
        <v>#DIV/0!</v>
      </c>
      <c r="AB31" s="109"/>
      <c r="AC31" s="109"/>
      <c r="AD31" s="109"/>
    </row>
    <row r="32" spans="1:30" s="48" customFormat="1" ht="12.75" x14ac:dyDescent="0.2">
      <c r="A32" s="129">
        <f>'VZOR 1'!A189</f>
        <v>0</v>
      </c>
      <c r="B32" s="129">
        <f>'VZOR 1'!B189</f>
        <v>0</v>
      </c>
      <c r="C32" s="129">
        <f>'VZOR 1'!C189</f>
        <v>0</v>
      </c>
      <c r="D32" s="129">
        <f>'VZOR 1'!D189</f>
        <v>0</v>
      </c>
      <c r="E32" s="129">
        <f>'VZOR 1'!E189</f>
        <v>0</v>
      </c>
      <c r="F32" s="129">
        <f>'VZOR 1'!F189</f>
        <v>0</v>
      </c>
      <c r="G32" s="129">
        <f>'VZOR 1'!G189</f>
        <v>0</v>
      </c>
      <c r="H32" s="129">
        <f>'VZOR 1'!H189</f>
        <v>0</v>
      </c>
      <c r="I32" s="129">
        <f>'VZOR 1'!I189</f>
        <v>0</v>
      </c>
      <c r="J32" s="129" t="e">
        <f>'VZOR 1'!#REF!</f>
        <v>#REF!</v>
      </c>
      <c r="K32" s="129" t="e">
        <f>'VZOR 1'!#REF!</f>
        <v>#REF!</v>
      </c>
      <c r="L32" s="129" t="e">
        <f>'VZOR 1'!#REF!</f>
        <v>#REF!</v>
      </c>
      <c r="M32" s="129">
        <f>'VZOR 1'!J189</f>
        <v>0</v>
      </c>
      <c r="N32" s="129">
        <f>'VZOR 1'!K189</f>
        <v>0</v>
      </c>
      <c r="O32" s="129">
        <f>'VZOR 1'!L189</f>
        <v>0</v>
      </c>
      <c r="P32" s="129">
        <f>'VZOR 1'!M189</f>
        <v>0</v>
      </c>
      <c r="Q32" s="129">
        <f>'VZOR 1'!N189</f>
        <v>0</v>
      </c>
      <c r="R32" s="129">
        <f>'VZOR 1'!O189</f>
        <v>0</v>
      </c>
      <c r="S32" s="129">
        <f>'VZOR 1'!P189</f>
        <v>0</v>
      </c>
      <c r="T32" s="129">
        <f>'VZOR 1'!Q189</f>
        <v>0</v>
      </c>
      <c r="U32" s="129">
        <f>'VZOR 1'!R189</f>
        <v>0</v>
      </c>
      <c r="V32" s="105">
        <v>0.03</v>
      </c>
      <c r="W32" s="106">
        <f t="shared" si="2"/>
        <v>0</v>
      </c>
      <c r="X32" s="106" t="e">
        <f t="shared" si="3"/>
        <v>#DIV/0!</v>
      </c>
      <c r="Y32" s="107" t="e">
        <f t="shared" si="0"/>
        <v>#DIV/0!</v>
      </c>
      <c r="Z32" s="107" t="e">
        <f t="shared" si="1"/>
        <v>#DIV/0!</v>
      </c>
      <c r="AA32" s="125" t="e">
        <f t="shared" si="4"/>
        <v>#DIV/0!</v>
      </c>
      <c r="AB32" s="109"/>
      <c r="AC32" s="109"/>
      <c r="AD32" s="109"/>
    </row>
    <row r="33" spans="1:30" s="48" customFormat="1" ht="12.75" x14ac:dyDescent="0.2">
      <c r="A33" s="129">
        <f>'VZOR 1'!A190</f>
        <v>0</v>
      </c>
      <c r="B33" s="129">
        <f>'VZOR 1'!B190</f>
        <v>0</v>
      </c>
      <c r="C33" s="129">
        <f>'VZOR 1'!C190</f>
        <v>0</v>
      </c>
      <c r="D33" s="129">
        <f>'VZOR 1'!D190</f>
        <v>0</v>
      </c>
      <c r="E33" s="129">
        <f>'VZOR 1'!E190</f>
        <v>0</v>
      </c>
      <c r="F33" s="129">
        <f>'VZOR 1'!F190</f>
        <v>0</v>
      </c>
      <c r="G33" s="129">
        <f>'VZOR 1'!G190</f>
        <v>0</v>
      </c>
      <c r="H33" s="129">
        <f>'VZOR 1'!H190</f>
        <v>0</v>
      </c>
      <c r="I33" s="129">
        <f>'VZOR 1'!I190</f>
        <v>0</v>
      </c>
      <c r="J33" s="129" t="e">
        <f>'VZOR 1'!#REF!</f>
        <v>#REF!</v>
      </c>
      <c r="K33" s="129" t="e">
        <f>'VZOR 1'!#REF!</f>
        <v>#REF!</v>
      </c>
      <c r="L33" s="129" t="e">
        <f>'VZOR 1'!#REF!</f>
        <v>#REF!</v>
      </c>
      <c r="M33" s="129">
        <f>'VZOR 1'!J190</f>
        <v>0</v>
      </c>
      <c r="N33" s="129">
        <f>'VZOR 1'!K190</f>
        <v>0</v>
      </c>
      <c r="O33" s="129">
        <f>'VZOR 1'!L190</f>
        <v>0</v>
      </c>
      <c r="P33" s="129">
        <f>'VZOR 1'!M190</f>
        <v>0</v>
      </c>
      <c r="Q33" s="129">
        <f>'VZOR 1'!N190</f>
        <v>0</v>
      </c>
      <c r="R33" s="129">
        <f>'VZOR 1'!O190</f>
        <v>0</v>
      </c>
      <c r="S33" s="129">
        <f>'VZOR 1'!P190</f>
        <v>0</v>
      </c>
      <c r="T33" s="129">
        <f>'VZOR 1'!Q190</f>
        <v>0</v>
      </c>
      <c r="U33" s="129">
        <f>'VZOR 1'!R190</f>
        <v>0</v>
      </c>
      <c r="V33" s="105">
        <v>0.03</v>
      </c>
      <c r="W33" s="106">
        <f t="shared" si="2"/>
        <v>0</v>
      </c>
      <c r="X33" s="106" t="e">
        <f t="shared" si="3"/>
        <v>#DIV/0!</v>
      </c>
      <c r="Y33" s="107" t="e">
        <f t="shared" si="0"/>
        <v>#DIV/0!</v>
      </c>
      <c r="Z33" s="107" t="e">
        <f t="shared" si="1"/>
        <v>#DIV/0!</v>
      </c>
      <c r="AA33" s="125" t="e">
        <f t="shared" si="4"/>
        <v>#DIV/0!</v>
      </c>
      <c r="AB33" s="109"/>
      <c r="AC33" s="109"/>
      <c r="AD33" s="109"/>
    </row>
    <row r="34" spans="1:30" s="48" customFormat="1" ht="12.75" x14ac:dyDescent="0.2">
      <c r="A34" s="129">
        <f>'VZOR 1'!A191</f>
        <v>0</v>
      </c>
      <c r="B34" s="129">
        <f>'VZOR 1'!B191</f>
        <v>0</v>
      </c>
      <c r="C34" s="129">
        <f>'VZOR 1'!C191</f>
        <v>0</v>
      </c>
      <c r="D34" s="129">
        <f>'VZOR 1'!D191</f>
        <v>0</v>
      </c>
      <c r="E34" s="129">
        <f>'VZOR 1'!E191</f>
        <v>0</v>
      </c>
      <c r="F34" s="129">
        <f>'VZOR 1'!F191</f>
        <v>0</v>
      </c>
      <c r="G34" s="129">
        <f>'VZOR 1'!G191</f>
        <v>0</v>
      </c>
      <c r="H34" s="129">
        <f>'VZOR 1'!H191</f>
        <v>0</v>
      </c>
      <c r="I34" s="129">
        <f>'VZOR 1'!I191</f>
        <v>0</v>
      </c>
      <c r="J34" s="129" t="e">
        <f>'VZOR 1'!#REF!</f>
        <v>#REF!</v>
      </c>
      <c r="K34" s="129" t="e">
        <f>'VZOR 1'!#REF!</f>
        <v>#REF!</v>
      </c>
      <c r="L34" s="129" t="e">
        <f>'VZOR 1'!#REF!</f>
        <v>#REF!</v>
      </c>
      <c r="M34" s="129">
        <f>'VZOR 1'!J191</f>
        <v>0</v>
      </c>
      <c r="N34" s="129">
        <f>'VZOR 1'!K191</f>
        <v>0</v>
      </c>
      <c r="O34" s="129">
        <f>'VZOR 1'!L191</f>
        <v>0</v>
      </c>
      <c r="P34" s="129">
        <f>'VZOR 1'!M191</f>
        <v>0</v>
      </c>
      <c r="Q34" s="129">
        <f>'VZOR 1'!N191</f>
        <v>0</v>
      </c>
      <c r="R34" s="129">
        <f>'VZOR 1'!O191</f>
        <v>0</v>
      </c>
      <c r="S34" s="129">
        <f>'VZOR 1'!P191</f>
        <v>0</v>
      </c>
      <c r="T34" s="129">
        <f>'VZOR 1'!Q191</f>
        <v>0</v>
      </c>
      <c r="U34" s="129">
        <f>'VZOR 1'!R191</f>
        <v>0</v>
      </c>
      <c r="V34" s="105">
        <v>0.03</v>
      </c>
      <c r="W34" s="106">
        <f t="shared" si="2"/>
        <v>0</v>
      </c>
      <c r="X34" s="106" t="e">
        <f t="shared" si="3"/>
        <v>#DIV/0!</v>
      </c>
      <c r="Y34" s="107" t="e">
        <f t="shared" ref="Y34:Y60" si="5">ROUND((Q34+W34+X34)/L34,2)</f>
        <v>#DIV/0!</v>
      </c>
      <c r="Z34" s="107" t="e">
        <f t="shared" ref="Z34:Z60" si="6">Y34*L34</f>
        <v>#DIV/0!</v>
      </c>
      <c r="AA34" s="125" t="e">
        <f t="shared" si="4"/>
        <v>#DIV/0!</v>
      </c>
      <c r="AB34" s="109"/>
      <c r="AC34" s="109"/>
      <c r="AD34" s="109"/>
    </row>
    <row r="35" spans="1:30" s="48" customFormat="1" ht="12.75" x14ac:dyDescent="0.2">
      <c r="A35" s="129">
        <f>'VZOR 1'!A192</f>
        <v>0</v>
      </c>
      <c r="B35" s="129">
        <f>'VZOR 1'!B192</f>
        <v>0</v>
      </c>
      <c r="C35" s="129">
        <f>'VZOR 1'!C192</f>
        <v>0</v>
      </c>
      <c r="D35" s="129">
        <f>'VZOR 1'!D192</f>
        <v>0</v>
      </c>
      <c r="E35" s="129">
        <f>'VZOR 1'!E192</f>
        <v>0</v>
      </c>
      <c r="F35" s="129">
        <f>'VZOR 1'!F192</f>
        <v>0</v>
      </c>
      <c r="G35" s="129">
        <f>'VZOR 1'!G192</f>
        <v>0</v>
      </c>
      <c r="H35" s="129">
        <f>'VZOR 1'!H192</f>
        <v>0</v>
      </c>
      <c r="I35" s="129">
        <f>'VZOR 1'!I192</f>
        <v>0</v>
      </c>
      <c r="J35" s="129" t="e">
        <f>'VZOR 1'!#REF!</f>
        <v>#REF!</v>
      </c>
      <c r="K35" s="129" t="e">
        <f>'VZOR 1'!#REF!</f>
        <v>#REF!</v>
      </c>
      <c r="L35" s="129" t="e">
        <f>'VZOR 1'!#REF!</f>
        <v>#REF!</v>
      </c>
      <c r="M35" s="129">
        <f>'VZOR 1'!J192</f>
        <v>0</v>
      </c>
      <c r="N35" s="129">
        <f>'VZOR 1'!K192</f>
        <v>0</v>
      </c>
      <c r="O35" s="129">
        <f>'VZOR 1'!L192</f>
        <v>0</v>
      </c>
      <c r="P35" s="129">
        <f>'VZOR 1'!M192</f>
        <v>0</v>
      </c>
      <c r="Q35" s="129">
        <f>'VZOR 1'!N192</f>
        <v>0</v>
      </c>
      <c r="R35" s="129">
        <f>'VZOR 1'!O192</f>
        <v>0</v>
      </c>
      <c r="S35" s="129">
        <f>'VZOR 1'!P192</f>
        <v>0</v>
      </c>
      <c r="T35" s="129">
        <f>'VZOR 1'!Q192</f>
        <v>0</v>
      </c>
      <c r="U35" s="129">
        <f>'VZOR 1'!R192</f>
        <v>0</v>
      </c>
      <c r="V35" s="105">
        <v>0.03</v>
      </c>
      <c r="W35" s="106">
        <f t="shared" si="2"/>
        <v>0</v>
      </c>
      <c r="X35" s="106" t="e">
        <f t="shared" si="3"/>
        <v>#DIV/0!</v>
      </c>
      <c r="Y35" s="107" t="e">
        <f t="shared" si="5"/>
        <v>#DIV/0!</v>
      </c>
      <c r="Z35" s="107" t="e">
        <f t="shared" si="6"/>
        <v>#DIV/0!</v>
      </c>
      <c r="AA35" s="125" t="e">
        <f t="shared" si="4"/>
        <v>#DIV/0!</v>
      </c>
      <c r="AB35" s="109"/>
      <c r="AC35" s="109"/>
      <c r="AD35" s="109"/>
    </row>
    <row r="36" spans="1:30" s="48" customFormat="1" ht="12.75" x14ac:dyDescent="0.2">
      <c r="A36" s="129">
        <f>'VZOR 1'!A193</f>
        <v>0</v>
      </c>
      <c r="B36" s="129">
        <f>'VZOR 1'!B193</f>
        <v>0</v>
      </c>
      <c r="C36" s="129">
        <f>'VZOR 1'!C193</f>
        <v>0</v>
      </c>
      <c r="D36" s="129">
        <f>'VZOR 1'!D193</f>
        <v>0</v>
      </c>
      <c r="E36" s="129">
        <f>'VZOR 1'!E193</f>
        <v>0</v>
      </c>
      <c r="F36" s="129">
        <f>'VZOR 1'!F193</f>
        <v>0</v>
      </c>
      <c r="G36" s="129">
        <f>'VZOR 1'!G193</f>
        <v>0</v>
      </c>
      <c r="H36" s="129">
        <f>'VZOR 1'!H193</f>
        <v>0</v>
      </c>
      <c r="I36" s="129">
        <f>'VZOR 1'!I193</f>
        <v>0</v>
      </c>
      <c r="J36" s="129" t="e">
        <f>'VZOR 1'!#REF!</f>
        <v>#REF!</v>
      </c>
      <c r="K36" s="129" t="e">
        <f>'VZOR 1'!#REF!</f>
        <v>#REF!</v>
      </c>
      <c r="L36" s="129" t="e">
        <f>'VZOR 1'!#REF!</f>
        <v>#REF!</v>
      </c>
      <c r="M36" s="129">
        <f>'VZOR 1'!J193</f>
        <v>0</v>
      </c>
      <c r="N36" s="129">
        <f>'VZOR 1'!K193</f>
        <v>0</v>
      </c>
      <c r="O36" s="129">
        <f>'VZOR 1'!L193</f>
        <v>0</v>
      </c>
      <c r="P36" s="129">
        <f>'VZOR 1'!M193</f>
        <v>0</v>
      </c>
      <c r="Q36" s="129">
        <f>'VZOR 1'!N193</f>
        <v>0</v>
      </c>
      <c r="R36" s="129">
        <f>'VZOR 1'!O193</f>
        <v>0</v>
      </c>
      <c r="S36" s="129">
        <f>'VZOR 1'!P193</f>
        <v>0</v>
      </c>
      <c r="T36" s="129">
        <f>'VZOR 1'!Q193</f>
        <v>0</v>
      </c>
      <c r="U36" s="129">
        <f>'VZOR 1'!R193</f>
        <v>0</v>
      </c>
      <c r="V36" s="105">
        <v>0.03</v>
      </c>
      <c r="W36" s="106">
        <f t="shared" si="2"/>
        <v>0</v>
      </c>
      <c r="X36" s="106" t="e">
        <f t="shared" si="3"/>
        <v>#DIV/0!</v>
      </c>
      <c r="Y36" s="107" t="e">
        <f t="shared" si="5"/>
        <v>#DIV/0!</v>
      </c>
      <c r="Z36" s="107" t="e">
        <f t="shared" si="6"/>
        <v>#DIV/0!</v>
      </c>
      <c r="AA36" s="125" t="e">
        <f t="shared" si="4"/>
        <v>#DIV/0!</v>
      </c>
      <c r="AB36" s="109"/>
      <c r="AC36" s="109"/>
      <c r="AD36" s="109"/>
    </row>
    <row r="37" spans="1:30" s="48" customFormat="1" ht="12.75" x14ac:dyDescent="0.2">
      <c r="A37" s="129">
        <f>'VZOR 1'!A194</f>
        <v>0</v>
      </c>
      <c r="B37" s="129">
        <f>'VZOR 1'!B194</f>
        <v>0</v>
      </c>
      <c r="C37" s="129">
        <f>'VZOR 1'!C194</f>
        <v>0</v>
      </c>
      <c r="D37" s="129">
        <f>'VZOR 1'!D194</f>
        <v>0</v>
      </c>
      <c r="E37" s="129">
        <f>'VZOR 1'!E194</f>
        <v>0</v>
      </c>
      <c r="F37" s="129">
        <f>'VZOR 1'!F194</f>
        <v>0</v>
      </c>
      <c r="G37" s="129">
        <f>'VZOR 1'!G194</f>
        <v>0</v>
      </c>
      <c r="H37" s="129">
        <f>'VZOR 1'!H194</f>
        <v>0</v>
      </c>
      <c r="I37" s="129">
        <f>'VZOR 1'!I194</f>
        <v>0</v>
      </c>
      <c r="J37" s="129" t="e">
        <f>'VZOR 1'!#REF!</f>
        <v>#REF!</v>
      </c>
      <c r="K37" s="129" t="e">
        <f>'VZOR 1'!#REF!</f>
        <v>#REF!</v>
      </c>
      <c r="L37" s="129" t="e">
        <f>'VZOR 1'!#REF!</f>
        <v>#REF!</v>
      </c>
      <c r="M37" s="129">
        <f>'VZOR 1'!J194</f>
        <v>0</v>
      </c>
      <c r="N37" s="129">
        <f>'VZOR 1'!K194</f>
        <v>0</v>
      </c>
      <c r="O37" s="129">
        <f>'VZOR 1'!L194</f>
        <v>0</v>
      </c>
      <c r="P37" s="129">
        <f>'VZOR 1'!M194</f>
        <v>0</v>
      </c>
      <c r="Q37" s="129">
        <f>'VZOR 1'!N194</f>
        <v>0</v>
      </c>
      <c r="R37" s="129">
        <f>'VZOR 1'!O194</f>
        <v>0</v>
      </c>
      <c r="S37" s="129">
        <f>'VZOR 1'!P194</f>
        <v>0</v>
      </c>
      <c r="T37" s="129">
        <f>'VZOR 1'!Q194</f>
        <v>0</v>
      </c>
      <c r="U37" s="129">
        <f>'VZOR 1'!R194</f>
        <v>0</v>
      </c>
      <c r="V37" s="105">
        <v>0.03</v>
      </c>
      <c r="W37" s="106">
        <f t="shared" si="2"/>
        <v>0</v>
      </c>
      <c r="X37" s="106" t="e">
        <f t="shared" si="3"/>
        <v>#DIV/0!</v>
      </c>
      <c r="Y37" s="107" t="e">
        <f t="shared" si="5"/>
        <v>#DIV/0!</v>
      </c>
      <c r="Z37" s="107" t="e">
        <f t="shared" si="6"/>
        <v>#DIV/0!</v>
      </c>
      <c r="AA37" s="125" t="e">
        <f t="shared" si="4"/>
        <v>#DIV/0!</v>
      </c>
      <c r="AB37" s="109"/>
      <c r="AC37" s="109"/>
      <c r="AD37" s="109"/>
    </row>
    <row r="38" spans="1:30" s="48" customFormat="1" ht="12.75" x14ac:dyDescent="0.2">
      <c r="A38" s="129">
        <f>'VZOR 1'!A195</f>
        <v>0</v>
      </c>
      <c r="B38" s="129">
        <f>'VZOR 1'!B195</f>
        <v>0</v>
      </c>
      <c r="C38" s="129">
        <f>'VZOR 1'!C195</f>
        <v>0</v>
      </c>
      <c r="D38" s="129">
        <f>'VZOR 1'!D195</f>
        <v>0</v>
      </c>
      <c r="E38" s="129">
        <f>'VZOR 1'!E195</f>
        <v>0</v>
      </c>
      <c r="F38" s="129">
        <f>'VZOR 1'!F195</f>
        <v>0</v>
      </c>
      <c r="G38" s="129">
        <f>'VZOR 1'!G195</f>
        <v>0</v>
      </c>
      <c r="H38" s="129">
        <f>'VZOR 1'!H195</f>
        <v>0</v>
      </c>
      <c r="I38" s="129">
        <f>'VZOR 1'!I195</f>
        <v>0</v>
      </c>
      <c r="J38" s="129" t="e">
        <f>'VZOR 1'!#REF!</f>
        <v>#REF!</v>
      </c>
      <c r="K38" s="129" t="e">
        <f>'VZOR 1'!#REF!</f>
        <v>#REF!</v>
      </c>
      <c r="L38" s="129" t="e">
        <f>'VZOR 1'!#REF!</f>
        <v>#REF!</v>
      </c>
      <c r="M38" s="129">
        <f>'VZOR 1'!J195</f>
        <v>0</v>
      </c>
      <c r="N38" s="129">
        <f>'VZOR 1'!K195</f>
        <v>0</v>
      </c>
      <c r="O38" s="129">
        <f>'VZOR 1'!L195</f>
        <v>0</v>
      </c>
      <c r="P38" s="129">
        <f>'VZOR 1'!M195</f>
        <v>0</v>
      </c>
      <c r="Q38" s="129">
        <f>'VZOR 1'!N195</f>
        <v>0</v>
      </c>
      <c r="R38" s="129">
        <f>'VZOR 1'!O195</f>
        <v>0</v>
      </c>
      <c r="S38" s="129">
        <f>'VZOR 1'!P195</f>
        <v>0</v>
      </c>
      <c r="T38" s="129">
        <f>'VZOR 1'!Q195</f>
        <v>0</v>
      </c>
      <c r="U38" s="129">
        <f>'VZOR 1'!R195</f>
        <v>0</v>
      </c>
      <c r="V38" s="105">
        <v>0.03</v>
      </c>
      <c r="W38" s="106">
        <f t="shared" si="2"/>
        <v>0</v>
      </c>
      <c r="X38" s="106" t="e">
        <f t="shared" si="3"/>
        <v>#DIV/0!</v>
      </c>
      <c r="Y38" s="107" t="e">
        <f t="shared" si="5"/>
        <v>#DIV/0!</v>
      </c>
      <c r="Z38" s="107" t="e">
        <f t="shared" si="6"/>
        <v>#DIV/0!</v>
      </c>
      <c r="AA38" s="125" t="e">
        <f t="shared" si="4"/>
        <v>#DIV/0!</v>
      </c>
      <c r="AB38" s="109"/>
      <c r="AC38" s="109"/>
      <c r="AD38" s="109"/>
    </row>
    <row r="39" spans="1:30" s="48" customFormat="1" ht="12.75" x14ac:dyDescent="0.2">
      <c r="A39" s="129">
        <f>'VZOR 1'!A196</f>
        <v>0</v>
      </c>
      <c r="B39" s="129">
        <f>'VZOR 1'!B196</f>
        <v>0</v>
      </c>
      <c r="C39" s="129">
        <f>'VZOR 1'!C196</f>
        <v>0</v>
      </c>
      <c r="D39" s="129">
        <f>'VZOR 1'!D196</f>
        <v>0</v>
      </c>
      <c r="E39" s="129">
        <f>'VZOR 1'!E196</f>
        <v>0</v>
      </c>
      <c r="F39" s="129">
        <f>'VZOR 1'!F196</f>
        <v>0</v>
      </c>
      <c r="G39" s="129">
        <f>'VZOR 1'!G196</f>
        <v>0</v>
      </c>
      <c r="H39" s="129">
        <f>'VZOR 1'!H196</f>
        <v>0</v>
      </c>
      <c r="I39" s="129">
        <f>'VZOR 1'!I196</f>
        <v>0</v>
      </c>
      <c r="J39" s="129" t="e">
        <f>'VZOR 1'!#REF!</f>
        <v>#REF!</v>
      </c>
      <c r="K39" s="129" t="e">
        <f>'VZOR 1'!#REF!</f>
        <v>#REF!</v>
      </c>
      <c r="L39" s="129" t="e">
        <f>'VZOR 1'!#REF!</f>
        <v>#REF!</v>
      </c>
      <c r="M39" s="129">
        <f>'VZOR 1'!J196</f>
        <v>0</v>
      </c>
      <c r="N39" s="129">
        <f>'VZOR 1'!K196</f>
        <v>0</v>
      </c>
      <c r="O39" s="129">
        <f>'VZOR 1'!L196</f>
        <v>0</v>
      </c>
      <c r="P39" s="129">
        <f>'VZOR 1'!M196</f>
        <v>0</v>
      </c>
      <c r="Q39" s="129">
        <f>'VZOR 1'!N196</f>
        <v>0</v>
      </c>
      <c r="R39" s="129">
        <f>'VZOR 1'!O196</f>
        <v>0</v>
      </c>
      <c r="S39" s="129">
        <f>'VZOR 1'!P196</f>
        <v>0</v>
      </c>
      <c r="T39" s="129">
        <f>'VZOR 1'!Q196</f>
        <v>0</v>
      </c>
      <c r="U39" s="129">
        <f>'VZOR 1'!R196</f>
        <v>0</v>
      </c>
      <c r="V39" s="105">
        <v>0.03</v>
      </c>
      <c r="W39" s="106">
        <f t="shared" si="2"/>
        <v>0</v>
      </c>
      <c r="X39" s="106" t="e">
        <f t="shared" si="3"/>
        <v>#DIV/0!</v>
      </c>
      <c r="Y39" s="107" t="e">
        <f t="shared" si="5"/>
        <v>#DIV/0!</v>
      </c>
      <c r="Z39" s="107" t="e">
        <f t="shared" si="6"/>
        <v>#DIV/0!</v>
      </c>
      <c r="AA39" s="125" t="e">
        <f t="shared" si="4"/>
        <v>#DIV/0!</v>
      </c>
      <c r="AB39" s="109"/>
      <c r="AC39" s="109"/>
      <c r="AD39" s="109"/>
    </row>
    <row r="40" spans="1:30" s="48" customFormat="1" ht="12.75" x14ac:dyDescent="0.2">
      <c r="A40" s="129">
        <f>'VZOR 1'!A197</f>
        <v>0</v>
      </c>
      <c r="B40" s="129">
        <f>'VZOR 1'!B197</f>
        <v>0</v>
      </c>
      <c r="C40" s="129">
        <f>'VZOR 1'!C197</f>
        <v>0</v>
      </c>
      <c r="D40" s="129">
        <f>'VZOR 1'!D197</f>
        <v>0</v>
      </c>
      <c r="E40" s="129">
        <f>'VZOR 1'!E197</f>
        <v>0</v>
      </c>
      <c r="F40" s="129">
        <f>'VZOR 1'!F197</f>
        <v>0</v>
      </c>
      <c r="G40" s="129">
        <f>'VZOR 1'!G197</f>
        <v>0</v>
      </c>
      <c r="H40" s="129">
        <f>'VZOR 1'!H197</f>
        <v>0</v>
      </c>
      <c r="I40" s="129">
        <f>'VZOR 1'!I197</f>
        <v>0</v>
      </c>
      <c r="J40" s="129" t="e">
        <f>'VZOR 1'!#REF!</f>
        <v>#REF!</v>
      </c>
      <c r="K40" s="129" t="e">
        <f>'VZOR 1'!#REF!</f>
        <v>#REF!</v>
      </c>
      <c r="L40" s="129" t="e">
        <f>'VZOR 1'!#REF!</f>
        <v>#REF!</v>
      </c>
      <c r="M40" s="129">
        <f>'VZOR 1'!J197</f>
        <v>0</v>
      </c>
      <c r="N40" s="129">
        <f>'VZOR 1'!K197</f>
        <v>0</v>
      </c>
      <c r="O40" s="129">
        <f>'VZOR 1'!L197</f>
        <v>0</v>
      </c>
      <c r="P40" s="129">
        <f>'VZOR 1'!M197</f>
        <v>0</v>
      </c>
      <c r="Q40" s="129">
        <f>'VZOR 1'!N197</f>
        <v>0</v>
      </c>
      <c r="R40" s="129">
        <f>'VZOR 1'!O197</f>
        <v>0</v>
      </c>
      <c r="S40" s="129">
        <f>'VZOR 1'!P197</f>
        <v>0</v>
      </c>
      <c r="T40" s="129">
        <f>'VZOR 1'!Q197</f>
        <v>0</v>
      </c>
      <c r="U40" s="129">
        <f>'VZOR 1'!R197</f>
        <v>0</v>
      </c>
      <c r="V40" s="105">
        <v>0.03</v>
      </c>
      <c r="W40" s="106">
        <f t="shared" si="2"/>
        <v>0</v>
      </c>
      <c r="X40" s="106" t="e">
        <f t="shared" si="3"/>
        <v>#DIV/0!</v>
      </c>
      <c r="Y40" s="107" t="e">
        <f t="shared" si="5"/>
        <v>#DIV/0!</v>
      </c>
      <c r="Z40" s="107" t="e">
        <f t="shared" si="6"/>
        <v>#DIV/0!</v>
      </c>
      <c r="AA40" s="125" t="e">
        <f t="shared" si="4"/>
        <v>#DIV/0!</v>
      </c>
      <c r="AB40" s="109"/>
      <c r="AC40" s="109"/>
      <c r="AD40" s="109"/>
    </row>
    <row r="41" spans="1:30" s="48" customFormat="1" ht="12.75" x14ac:dyDescent="0.2">
      <c r="A41" s="129">
        <f>'VZOR 1'!A198</f>
        <v>0</v>
      </c>
      <c r="B41" s="129">
        <f>'VZOR 1'!B198</f>
        <v>0</v>
      </c>
      <c r="C41" s="129">
        <f>'VZOR 1'!C198</f>
        <v>0</v>
      </c>
      <c r="D41" s="129">
        <f>'VZOR 1'!D198</f>
        <v>0</v>
      </c>
      <c r="E41" s="129">
        <f>'VZOR 1'!E198</f>
        <v>0</v>
      </c>
      <c r="F41" s="129">
        <f>'VZOR 1'!F198</f>
        <v>0</v>
      </c>
      <c r="G41" s="129">
        <f>'VZOR 1'!G198</f>
        <v>0</v>
      </c>
      <c r="H41" s="129">
        <f>'VZOR 1'!H198</f>
        <v>0</v>
      </c>
      <c r="I41" s="129">
        <f>'VZOR 1'!I198</f>
        <v>0</v>
      </c>
      <c r="J41" s="129" t="e">
        <f>'VZOR 1'!#REF!</f>
        <v>#REF!</v>
      </c>
      <c r="K41" s="129" t="e">
        <f>'VZOR 1'!#REF!</f>
        <v>#REF!</v>
      </c>
      <c r="L41" s="129" t="e">
        <f>'VZOR 1'!#REF!</f>
        <v>#REF!</v>
      </c>
      <c r="M41" s="129">
        <f>'VZOR 1'!J198</f>
        <v>0</v>
      </c>
      <c r="N41" s="129">
        <f>'VZOR 1'!K198</f>
        <v>0</v>
      </c>
      <c r="O41" s="129">
        <f>'VZOR 1'!L198</f>
        <v>0</v>
      </c>
      <c r="P41" s="129">
        <f>'VZOR 1'!M198</f>
        <v>0</v>
      </c>
      <c r="Q41" s="129">
        <f>'VZOR 1'!N198</f>
        <v>0</v>
      </c>
      <c r="R41" s="129">
        <f>'VZOR 1'!O198</f>
        <v>0</v>
      </c>
      <c r="S41" s="129">
        <f>'VZOR 1'!P198</f>
        <v>0</v>
      </c>
      <c r="T41" s="129">
        <f>'VZOR 1'!Q198</f>
        <v>0</v>
      </c>
      <c r="U41" s="129">
        <f>'VZOR 1'!R198</f>
        <v>0</v>
      </c>
      <c r="V41" s="105">
        <v>0.03</v>
      </c>
      <c r="W41" s="106">
        <f t="shared" si="2"/>
        <v>0</v>
      </c>
      <c r="X41" s="106" t="e">
        <f t="shared" si="3"/>
        <v>#DIV/0!</v>
      </c>
      <c r="Y41" s="107" t="e">
        <f t="shared" si="5"/>
        <v>#DIV/0!</v>
      </c>
      <c r="Z41" s="107" t="e">
        <f t="shared" si="6"/>
        <v>#DIV/0!</v>
      </c>
      <c r="AA41" s="125" t="e">
        <f t="shared" si="4"/>
        <v>#DIV/0!</v>
      </c>
      <c r="AB41" s="109"/>
      <c r="AC41" s="109"/>
      <c r="AD41" s="109"/>
    </row>
    <row r="42" spans="1:30" s="48" customFormat="1" ht="12.75" x14ac:dyDescent="0.2">
      <c r="A42" s="129">
        <f>'VZOR 1'!A199</f>
        <v>0</v>
      </c>
      <c r="B42" s="129">
        <f>'VZOR 1'!B199</f>
        <v>0</v>
      </c>
      <c r="C42" s="129">
        <f>'VZOR 1'!C199</f>
        <v>0</v>
      </c>
      <c r="D42" s="129">
        <f>'VZOR 1'!D199</f>
        <v>0</v>
      </c>
      <c r="E42" s="129">
        <f>'VZOR 1'!E199</f>
        <v>0</v>
      </c>
      <c r="F42" s="129">
        <f>'VZOR 1'!F199</f>
        <v>0</v>
      </c>
      <c r="G42" s="129">
        <f>'VZOR 1'!G199</f>
        <v>0</v>
      </c>
      <c r="H42" s="129">
        <f>'VZOR 1'!H199</f>
        <v>0</v>
      </c>
      <c r="I42" s="129">
        <f>'VZOR 1'!I199</f>
        <v>0</v>
      </c>
      <c r="J42" s="129" t="e">
        <f>'VZOR 1'!#REF!</f>
        <v>#REF!</v>
      </c>
      <c r="K42" s="129" t="e">
        <f>'VZOR 1'!#REF!</f>
        <v>#REF!</v>
      </c>
      <c r="L42" s="129" t="e">
        <f>'VZOR 1'!#REF!</f>
        <v>#REF!</v>
      </c>
      <c r="M42" s="129">
        <f>'VZOR 1'!J199</f>
        <v>0</v>
      </c>
      <c r="N42" s="129">
        <f>'VZOR 1'!K199</f>
        <v>0</v>
      </c>
      <c r="O42" s="129">
        <f>'VZOR 1'!L199</f>
        <v>0</v>
      </c>
      <c r="P42" s="129">
        <f>'VZOR 1'!M199</f>
        <v>0</v>
      </c>
      <c r="Q42" s="129">
        <f>'VZOR 1'!N199</f>
        <v>0</v>
      </c>
      <c r="R42" s="129">
        <f>'VZOR 1'!O199</f>
        <v>0</v>
      </c>
      <c r="S42" s="129">
        <f>'VZOR 1'!P199</f>
        <v>0</v>
      </c>
      <c r="T42" s="129">
        <f>'VZOR 1'!Q199</f>
        <v>0</v>
      </c>
      <c r="U42" s="129">
        <f>'VZOR 1'!R199</f>
        <v>0</v>
      </c>
      <c r="V42" s="105">
        <v>0.03</v>
      </c>
      <c r="W42" s="106">
        <f t="shared" si="2"/>
        <v>0</v>
      </c>
      <c r="X42" s="106" t="e">
        <f t="shared" si="3"/>
        <v>#DIV/0!</v>
      </c>
      <c r="Y42" s="107" t="e">
        <f t="shared" si="5"/>
        <v>#DIV/0!</v>
      </c>
      <c r="Z42" s="107" t="e">
        <f t="shared" si="6"/>
        <v>#DIV/0!</v>
      </c>
      <c r="AA42" s="125" t="e">
        <f t="shared" si="4"/>
        <v>#DIV/0!</v>
      </c>
      <c r="AB42" s="109"/>
      <c r="AC42" s="109"/>
      <c r="AD42" s="109"/>
    </row>
    <row r="43" spans="1:30" s="48" customFormat="1" ht="12.75" x14ac:dyDescent="0.2">
      <c r="A43" s="129">
        <f>'VZOR 1'!A200</f>
        <v>0</v>
      </c>
      <c r="B43" s="129">
        <f>'VZOR 1'!B200</f>
        <v>0</v>
      </c>
      <c r="C43" s="129">
        <f>'VZOR 1'!C200</f>
        <v>0</v>
      </c>
      <c r="D43" s="129">
        <f>'VZOR 1'!D200</f>
        <v>0</v>
      </c>
      <c r="E43" s="129">
        <f>'VZOR 1'!E200</f>
        <v>0</v>
      </c>
      <c r="F43" s="129">
        <f>'VZOR 1'!F200</f>
        <v>0</v>
      </c>
      <c r="G43" s="129">
        <f>'VZOR 1'!G200</f>
        <v>0</v>
      </c>
      <c r="H43" s="129">
        <f>'VZOR 1'!H200</f>
        <v>0</v>
      </c>
      <c r="I43" s="129">
        <f>'VZOR 1'!I200</f>
        <v>0</v>
      </c>
      <c r="J43" s="129" t="e">
        <f>'VZOR 1'!#REF!</f>
        <v>#REF!</v>
      </c>
      <c r="K43" s="129" t="e">
        <f>'VZOR 1'!#REF!</f>
        <v>#REF!</v>
      </c>
      <c r="L43" s="129" t="e">
        <f>'VZOR 1'!#REF!</f>
        <v>#REF!</v>
      </c>
      <c r="M43" s="129">
        <f>'VZOR 1'!J200</f>
        <v>0</v>
      </c>
      <c r="N43" s="129">
        <f>'VZOR 1'!K200</f>
        <v>0</v>
      </c>
      <c r="O43" s="129">
        <f>'VZOR 1'!L200</f>
        <v>0</v>
      </c>
      <c r="P43" s="129">
        <f>'VZOR 1'!M200</f>
        <v>0</v>
      </c>
      <c r="Q43" s="129">
        <f>'VZOR 1'!N200</f>
        <v>0</v>
      </c>
      <c r="R43" s="129">
        <f>'VZOR 1'!O200</f>
        <v>0</v>
      </c>
      <c r="S43" s="129">
        <f>'VZOR 1'!P200</f>
        <v>0</v>
      </c>
      <c r="T43" s="129">
        <f>'VZOR 1'!Q200</f>
        <v>0</v>
      </c>
      <c r="U43" s="129">
        <f>'VZOR 1'!R200</f>
        <v>0</v>
      </c>
      <c r="V43" s="105">
        <v>0.03</v>
      </c>
      <c r="W43" s="106">
        <f t="shared" si="2"/>
        <v>0</v>
      </c>
      <c r="X43" s="106" t="e">
        <f t="shared" si="3"/>
        <v>#DIV/0!</v>
      </c>
      <c r="Y43" s="107" t="e">
        <f t="shared" si="5"/>
        <v>#DIV/0!</v>
      </c>
      <c r="Z43" s="107" t="e">
        <f t="shared" si="6"/>
        <v>#DIV/0!</v>
      </c>
      <c r="AA43" s="125" t="e">
        <f t="shared" si="4"/>
        <v>#DIV/0!</v>
      </c>
      <c r="AB43" s="109"/>
      <c r="AC43" s="109"/>
      <c r="AD43" s="109"/>
    </row>
    <row r="44" spans="1:30" s="48" customFormat="1" ht="12.75" x14ac:dyDescent="0.2">
      <c r="A44" s="129">
        <f>'VZOR 1'!A201</f>
        <v>0</v>
      </c>
      <c r="B44" s="129">
        <f>'VZOR 1'!B201</f>
        <v>0</v>
      </c>
      <c r="C44" s="129">
        <f>'VZOR 1'!C201</f>
        <v>0</v>
      </c>
      <c r="D44" s="129">
        <f>'VZOR 1'!D201</f>
        <v>0</v>
      </c>
      <c r="E44" s="129">
        <f>'VZOR 1'!E201</f>
        <v>0</v>
      </c>
      <c r="F44" s="129">
        <f>'VZOR 1'!F201</f>
        <v>0</v>
      </c>
      <c r="G44" s="129">
        <f>'VZOR 1'!G201</f>
        <v>0</v>
      </c>
      <c r="H44" s="129">
        <f>'VZOR 1'!H201</f>
        <v>0</v>
      </c>
      <c r="I44" s="129">
        <f>'VZOR 1'!I201</f>
        <v>0</v>
      </c>
      <c r="J44" s="129" t="e">
        <f>'VZOR 1'!#REF!</f>
        <v>#REF!</v>
      </c>
      <c r="K44" s="129" t="e">
        <f>'VZOR 1'!#REF!</f>
        <v>#REF!</v>
      </c>
      <c r="L44" s="129" t="e">
        <f>'VZOR 1'!#REF!</f>
        <v>#REF!</v>
      </c>
      <c r="M44" s="129">
        <f>'VZOR 1'!J201</f>
        <v>0</v>
      </c>
      <c r="N44" s="129">
        <f>'VZOR 1'!K201</f>
        <v>0</v>
      </c>
      <c r="O44" s="129">
        <f>'VZOR 1'!L201</f>
        <v>0</v>
      </c>
      <c r="P44" s="129">
        <f>'VZOR 1'!M201</f>
        <v>0</v>
      </c>
      <c r="Q44" s="129">
        <f>'VZOR 1'!N201</f>
        <v>0</v>
      </c>
      <c r="R44" s="129">
        <f>'VZOR 1'!O201</f>
        <v>0</v>
      </c>
      <c r="S44" s="129">
        <f>'VZOR 1'!P201</f>
        <v>0</v>
      </c>
      <c r="T44" s="129">
        <f>'VZOR 1'!Q201</f>
        <v>0</v>
      </c>
      <c r="U44" s="129">
        <f>'VZOR 1'!R201</f>
        <v>0</v>
      </c>
      <c r="V44" s="105">
        <v>0.03</v>
      </c>
      <c r="W44" s="106">
        <f t="shared" si="2"/>
        <v>0</v>
      </c>
      <c r="X44" s="106" t="e">
        <f t="shared" si="3"/>
        <v>#DIV/0!</v>
      </c>
      <c r="Y44" s="107" t="e">
        <f t="shared" si="5"/>
        <v>#DIV/0!</v>
      </c>
      <c r="Z44" s="107" t="e">
        <f t="shared" si="6"/>
        <v>#DIV/0!</v>
      </c>
      <c r="AA44" s="125" t="e">
        <f t="shared" si="4"/>
        <v>#DIV/0!</v>
      </c>
      <c r="AB44" s="109"/>
      <c r="AC44" s="109"/>
      <c r="AD44" s="109"/>
    </row>
    <row r="45" spans="1:30" s="48" customFormat="1" ht="12.75" x14ac:dyDescent="0.2">
      <c r="A45" s="129">
        <f>'VZOR 1'!A202</f>
        <v>0</v>
      </c>
      <c r="B45" s="129">
        <f>'VZOR 1'!B202</f>
        <v>0</v>
      </c>
      <c r="C45" s="129">
        <f>'VZOR 1'!C202</f>
        <v>0</v>
      </c>
      <c r="D45" s="129">
        <f>'VZOR 1'!D202</f>
        <v>0</v>
      </c>
      <c r="E45" s="129">
        <f>'VZOR 1'!E202</f>
        <v>0</v>
      </c>
      <c r="F45" s="129">
        <f>'VZOR 1'!F202</f>
        <v>0</v>
      </c>
      <c r="G45" s="129">
        <f>'VZOR 1'!G202</f>
        <v>0</v>
      </c>
      <c r="H45" s="129">
        <f>'VZOR 1'!H202</f>
        <v>0</v>
      </c>
      <c r="I45" s="129">
        <f>'VZOR 1'!I202</f>
        <v>0</v>
      </c>
      <c r="J45" s="129" t="e">
        <f>'VZOR 1'!#REF!</f>
        <v>#REF!</v>
      </c>
      <c r="K45" s="129" t="e">
        <f>'VZOR 1'!#REF!</f>
        <v>#REF!</v>
      </c>
      <c r="L45" s="129" t="e">
        <f>'VZOR 1'!#REF!</f>
        <v>#REF!</v>
      </c>
      <c r="M45" s="129">
        <f>'VZOR 1'!J202</f>
        <v>0</v>
      </c>
      <c r="N45" s="129">
        <f>'VZOR 1'!K202</f>
        <v>0</v>
      </c>
      <c r="O45" s="129">
        <f>'VZOR 1'!L202</f>
        <v>0</v>
      </c>
      <c r="P45" s="129">
        <f>'VZOR 1'!M202</f>
        <v>0</v>
      </c>
      <c r="Q45" s="129">
        <f>'VZOR 1'!N202</f>
        <v>0</v>
      </c>
      <c r="R45" s="129">
        <f>'VZOR 1'!O202</f>
        <v>0</v>
      </c>
      <c r="S45" s="129">
        <f>'VZOR 1'!P202</f>
        <v>0</v>
      </c>
      <c r="T45" s="129">
        <f>'VZOR 1'!Q202</f>
        <v>0</v>
      </c>
      <c r="U45" s="129">
        <f>'VZOR 1'!R202</f>
        <v>0</v>
      </c>
      <c r="V45" s="105">
        <v>0.03</v>
      </c>
      <c r="W45" s="106">
        <f t="shared" si="2"/>
        <v>0</v>
      </c>
      <c r="X45" s="106" t="e">
        <f t="shared" si="3"/>
        <v>#DIV/0!</v>
      </c>
      <c r="Y45" s="107" t="e">
        <f t="shared" si="5"/>
        <v>#DIV/0!</v>
      </c>
      <c r="Z45" s="107" t="e">
        <f t="shared" si="6"/>
        <v>#DIV/0!</v>
      </c>
      <c r="AA45" s="125" t="e">
        <f t="shared" si="4"/>
        <v>#DIV/0!</v>
      </c>
      <c r="AB45" s="109"/>
      <c r="AC45" s="109"/>
      <c r="AD45" s="109"/>
    </row>
    <row r="46" spans="1:30" s="48" customFormat="1" ht="12.75" x14ac:dyDescent="0.2">
      <c r="A46" s="129">
        <f>'VZOR 1'!A203</f>
        <v>0</v>
      </c>
      <c r="B46" s="129">
        <f>'VZOR 1'!B203</f>
        <v>0</v>
      </c>
      <c r="C46" s="129">
        <f>'VZOR 1'!C203</f>
        <v>0</v>
      </c>
      <c r="D46" s="129">
        <f>'VZOR 1'!D203</f>
        <v>0</v>
      </c>
      <c r="E46" s="129">
        <f>'VZOR 1'!E203</f>
        <v>0</v>
      </c>
      <c r="F46" s="129">
        <f>'VZOR 1'!F203</f>
        <v>0</v>
      </c>
      <c r="G46" s="129">
        <f>'VZOR 1'!G203</f>
        <v>0</v>
      </c>
      <c r="H46" s="129">
        <f>'VZOR 1'!H203</f>
        <v>0</v>
      </c>
      <c r="I46" s="129">
        <f>'VZOR 1'!I203</f>
        <v>0</v>
      </c>
      <c r="J46" s="129" t="e">
        <f>'VZOR 1'!#REF!</f>
        <v>#REF!</v>
      </c>
      <c r="K46" s="129" t="e">
        <f>'VZOR 1'!#REF!</f>
        <v>#REF!</v>
      </c>
      <c r="L46" s="129" t="e">
        <f>'VZOR 1'!#REF!</f>
        <v>#REF!</v>
      </c>
      <c r="M46" s="129">
        <f>'VZOR 1'!J203</f>
        <v>0</v>
      </c>
      <c r="N46" s="129">
        <f>'VZOR 1'!K203</f>
        <v>0</v>
      </c>
      <c r="O46" s="129">
        <f>'VZOR 1'!L203</f>
        <v>0</v>
      </c>
      <c r="P46" s="129">
        <f>'VZOR 1'!M203</f>
        <v>0</v>
      </c>
      <c r="Q46" s="129">
        <f>'VZOR 1'!N203</f>
        <v>0</v>
      </c>
      <c r="R46" s="129">
        <f>'VZOR 1'!O203</f>
        <v>0</v>
      </c>
      <c r="S46" s="129">
        <f>'VZOR 1'!P203</f>
        <v>0</v>
      </c>
      <c r="T46" s="129">
        <f>'VZOR 1'!Q203</f>
        <v>0</v>
      </c>
      <c r="U46" s="129">
        <f>'VZOR 1'!R203</f>
        <v>0</v>
      </c>
      <c r="V46" s="105">
        <v>0.03</v>
      </c>
      <c r="W46" s="106">
        <f t="shared" si="2"/>
        <v>0</v>
      </c>
      <c r="X46" s="106" t="e">
        <f t="shared" si="3"/>
        <v>#DIV/0!</v>
      </c>
      <c r="Y46" s="107" t="e">
        <f t="shared" si="5"/>
        <v>#DIV/0!</v>
      </c>
      <c r="Z46" s="107" t="e">
        <f t="shared" si="6"/>
        <v>#DIV/0!</v>
      </c>
      <c r="AA46" s="125" t="e">
        <f t="shared" si="4"/>
        <v>#DIV/0!</v>
      </c>
      <c r="AB46" s="109"/>
      <c r="AC46" s="109"/>
      <c r="AD46" s="109"/>
    </row>
    <row r="47" spans="1:30" s="48" customFormat="1" ht="12.75" x14ac:dyDescent="0.2">
      <c r="A47" s="129">
        <f>'VZOR 1'!A204</f>
        <v>0</v>
      </c>
      <c r="B47" s="129">
        <f>'VZOR 1'!B204</f>
        <v>0</v>
      </c>
      <c r="C47" s="129">
        <f>'VZOR 1'!C204</f>
        <v>0</v>
      </c>
      <c r="D47" s="129">
        <f>'VZOR 1'!D204</f>
        <v>0</v>
      </c>
      <c r="E47" s="129">
        <f>'VZOR 1'!E204</f>
        <v>0</v>
      </c>
      <c r="F47" s="129">
        <f>'VZOR 1'!F204</f>
        <v>0</v>
      </c>
      <c r="G47" s="129">
        <f>'VZOR 1'!G204</f>
        <v>0</v>
      </c>
      <c r="H47" s="129">
        <f>'VZOR 1'!H204</f>
        <v>0</v>
      </c>
      <c r="I47" s="129">
        <f>'VZOR 1'!I204</f>
        <v>0</v>
      </c>
      <c r="J47" s="129" t="e">
        <f>'VZOR 1'!#REF!</f>
        <v>#REF!</v>
      </c>
      <c r="K47" s="129" t="e">
        <f>'VZOR 1'!#REF!</f>
        <v>#REF!</v>
      </c>
      <c r="L47" s="129" t="e">
        <f>'VZOR 1'!#REF!</f>
        <v>#REF!</v>
      </c>
      <c r="M47" s="129">
        <f>'VZOR 1'!J204</f>
        <v>0</v>
      </c>
      <c r="N47" s="129">
        <f>'VZOR 1'!K204</f>
        <v>0</v>
      </c>
      <c r="O47" s="129">
        <f>'VZOR 1'!L204</f>
        <v>0</v>
      </c>
      <c r="P47" s="129">
        <f>'VZOR 1'!M204</f>
        <v>0</v>
      </c>
      <c r="Q47" s="129">
        <f>'VZOR 1'!N204</f>
        <v>0</v>
      </c>
      <c r="R47" s="129">
        <f>'VZOR 1'!O204</f>
        <v>0</v>
      </c>
      <c r="S47" s="129">
        <f>'VZOR 1'!P204</f>
        <v>0</v>
      </c>
      <c r="T47" s="129">
        <f>'VZOR 1'!Q204</f>
        <v>0</v>
      </c>
      <c r="U47" s="129">
        <f>'VZOR 1'!R204</f>
        <v>0</v>
      </c>
      <c r="V47" s="105">
        <v>0.03</v>
      </c>
      <c r="W47" s="106">
        <f t="shared" si="2"/>
        <v>0</v>
      </c>
      <c r="X47" s="106" t="e">
        <f t="shared" si="3"/>
        <v>#DIV/0!</v>
      </c>
      <c r="Y47" s="107" t="e">
        <f t="shared" si="5"/>
        <v>#DIV/0!</v>
      </c>
      <c r="Z47" s="107" t="e">
        <f t="shared" si="6"/>
        <v>#DIV/0!</v>
      </c>
      <c r="AA47" s="125" t="e">
        <f t="shared" si="4"/>
        <v>#DIV/0!</v>
      </c>
      <c r="AB47" s="109"/>
      <c r="AC47" s="109"/>
      <c r="AD47" s="109"/>
    </row>
    <row r="48" spans="1:30" s="48" customFormat="1" ht="12.75" x14ac:dyDescent="0.2">
      <c r="A48" s="129">
        <f>'VZOR 1'!A205</f>
        <v>0</v>
      </c>
      <c r="B48" s="129">
        <f>'VZOR 1'!B205</f>
        <v>0</v>
      </c>
      <c r="C48" s="129">
        <f>'VZOR 1'!C205</f>
        <v>0</v>
      </c>
      <c r="D48" s="129">
        <f>'VZOR 1'!D205</f>
        <v>0</v>
      </c>
      <c r="E48" s="129">
        <f>'VZOR 1'!E205</f>
        <v>0</v>
      </c>
      <c r="F48" s="129">
        <f>'VZOR 1'!F205</f>
        <v>0</v>
      </c>
      <c r="G48" s="129">
        <f>'VZOR 1'!G205</f>
        <v>0</v>
      </c>
      <c r="H48" s="129">
        <f>'VZOR 1'!H205</f>
        <v>0</v>
      </c>
      <c r="I48" s="129">
        <f>'VZOR 1'!I205</f>
        <v>0</v>
      </c>
      <c r="J48" s="129" t="e">
        <f>'VZOR 1'!#REF!</f>
        <v>#REF!</v>
      </c>
      <c r="K48" s="129" t="e">
        <f>'VZOR 1'!#REF!</f>
        <v>#REF!</v>
      </c>
      <c r="L48" s="129" t="e">
        <f>'VZOR 1'!#REF!</f>
        <v>#REF!</v>
      </c>
      <c r="M48" s="129">
        <f>'VZOR 1'!J205</f>
        <v>0</v>
      </c>
      <c r="N48" s="129">
        <f>'VZOR 1'!K205</f>
        <v>0</v>
      </c>
      <c r="O48" s="129">
        <f>'VZOR 1'!L205</f>
        <v>0</v>
      </c>
      <c r="P48" s="129">
        <f>'VZOR 1'!M205</f>
        <v>0</v>
      </c>
      <c r="Q48" s="129">
        <f>'VZOR 1'!N205</f>
        <v>0</v>
      </c>
      <c r="R48" s="129">
        <f>'VZOR 1'!O205</f>
        <v>0</v>
      </c>
      <c r="S48" s="129">
        <f>'VZOR 1'!P205</f>
        <v>0</v>
      </c>
      <c r="T48" s="129">
        <f>'VZOR 1'!Q205</f>
        <v>0</v>
      </c>
      <c r="U48" s="129">
        <f>'VZOR 1'!R205</f>
        <v>0</v>
      </c>
      <c r="V48" s="105">
        <v>0.03</v>
      </c>
      <c r="W48" s="106">
        <f t="shared" si="2"/>
        <v>0</v>
      </c>
      <c r="X48" s="106" t="e">
        <f t="shared" si="3"/>
        <v>#DIV/0!</v>
      </c>
      <c r="Y48" s="107" t="e">
        <f t="shared" si="5"/>
        <v>#DIV/0!</v>
      </c>
      <c r="Z48" s="107" t="e">
        <f t="shared" si="6"/>
        <v>#DIV/0!</v>
      </c>
      <c r="AA48" s="125" t="e">
        <f t="shared" si="4"/>
        <v>#DIV/0!</v>
      </c>
      <c r="AB48" s="109"/>
      <c r="AC48" s="109"/>
      <c r="AD48" s="109"/>
    </row>
    <row r="49" spans="1:30" s="48" customFormat="1" ht="12.75" x14ac:dyDescent="0.2">
      <c r="A49" s="129">
        <f>'VZOR 1'!A206</f>
        <v>0</v>
      </c>
      <c r="B49" s="129">
        <f>'VZOR 1'!B206</f>
        <v>0</v>
      </c>
      <c r="C49" s="129">
        <f>'VZOR 1'!C206</f>
        <v>0</v>
      </c>
      <c r="D49" s="129">
        <f>'VZOR 1'!D206</f>
        <v>0</v>
      </c>
      <c r="E49" s="129">
        <f>'VZOR 1'!E206</f>
        <v>0</v>
      </c>
      <c r="F49" s="129">
        <f>'VZOR 1'!F206</f>
        <v>0</v>
      </c>
      <c r="G49" s="129">
        <f>'VZOR 1'!G206</f>
        <v>0</v>
      </c>
      <c r="H49" s="129">
        <f>'VZOR 1'!H206</f>
        <v>0</v>
      </c>
      <c r="I49" s="129">
        <f>'VZOR 1'!I206</f>
        <v>0</v>
      </c>
      <c r="J49" s="129" t="e">
        <f>'VZOR 1'!#REF!</f>
        <v>#REF!</v>
      </c>
      <c r="K49" s="129" t="e">
        <f>'VZOR 1'!#REF!</f>
        <v>#REF!</v>
      </c>
      <c r="L49" s="129" t="e">
        <f>'VZOR 1'!#REF!</f>
        <v>#REF!</v>
      </c>
      <c r="M49" s="129">
        <f>'VZOR 1'!J206</f>
        <v>0</v>
      </c>
      <c r="N49" s="129">
        <f>'VZOR 1'!K206</f>
        <v>0</v>
      </c>
      <c r="O49" s="129">
        <f>'VZOR 1'!L206</f>
        <v>0</v>
      </c>
      <c r="P49" s="129">
        <f>'VZOR 1'!M206</f>
        <v>0</v>
      </c>
      <c r="Q49" s="129">
        <f>'VZOR 1'!N206</f>
        <v>0</v>
      </c>
      <c r="R49" s="129">
        <f>'VZOR 1'!O206</f>
        <v>0</v>
      </c>
      <c r="S49" s="129">
        <f>'VZOR 1'!P206</f>
        <v>0</v>
      </c>
      <c r="T49" s="129">
        <f>'VZOR 1'!Q206</f>
        <v>0</v>
      </c>
      <c r="U49" s="129">
        <f>'VZOR 1'!R206</f>
        <v>0</v>
      </c>
      <c r="V49" s="105">
        <v>0.03</v>
      </c>
      <c r="W49" s="106">
        <f t="shared" si="2"/>
        <v>0</v>
      </c>
      <c r="X49" s="106" t="e">
        <f t="shared" si="3"/>
        <v>#DIV/0!</v>
      </c>
      <c r="Y49" s="107" t="e">
        <f t="shared" si="5"/>
        <v>#DIV/0!</v>
      </c>
      <c r="Z49" s="107" t="e">
        <f t="shared" si="6"/>
        <v>#DIV/0!</v>
      </c>
      <c r="AA49" s="125" t="e">
        <f t="shared" si="4"/>
        <v>#DIV/0!</v>
      </c>
      <c r="AB49" s="109"/>
      <c r="AC49" s="109"/>
      <c r="AD49" s="109"/>
    </row>
    <row r="50" spans="1:30" s="48" customFormat="1" ht="12.75" x14ac:dyDescent="0.2">
      <c r="A50" s="129">
        <f>'VZOR 1'!A207</f>
        <v>0</v>
      </c>
      <c r="B50" s="129">
        <f>'VZOR 1'!B207</f>
        <v>0</v>
      </c>
      <c r="C50" s="129">
        <f>'VZOR 1'!C207</f>
        <v>0</v>
      </c>
      <c r="D50" s="129">
        <f>'VZOR 1'!D207</f>
        <v>0</v>
      </c>
      <c r="E50" s="129">
        <f>'VZOR 1'!E207</f>
        <v>0</v>
      </c>
      <c r="F50" s="129">
        <f>'VZOR 1'!F207</f>
        <v>0</v>
      </c>
      <c r="G50" s="129">
        <f>'VZOR 1'!G207</f>
        <v>0</v>
      </c>
      <c r="H50" s="129">
        <f>'VZOR 1'!H207</f>
        <v>0</v>
      </c>
      <c r="I50" s="129">
        <f>'VZOR 1'!I207</f>
        <v>0</v>
      </c>
      <c r="J50" s="129" t="e">
        <f>'VZOR 1'!#REF!</f>
        <v>#REF!</v>
      </c>
      <c r="K50" s="129" t="e">
        <f>'VZOR 1'!#REF!</f>
        <v>#REF!</v>
      </c>
      <c r="L50" s="129" t="e">
        <f>'VZOR 1'!#REF!</f>
        <v>#REF!</v>
      </c>
      <c r="M50" s="129">
        <f>'VZOR 1'!J207</f>
        <v>0</v>
      </c>
      <c r="N50" s="129">
        <f>'VZOR 1'!K207</f>
        <v>0</v>
      </c>
      <c r="O50" s="129">
        <f>'VZOR 1'!L207</f>
        <v>0</v>
      </c>
      <c r="P50" s="129">
        <f>'VZOR 1'!M207</f>
        <v>0</v>
      </c>
      <c r="Q50" s="129">
        <f>'VZOR 1'!N207</f>
        <v>0</v>
      </c>
      <c r="R50" s="129">
        <f>'VZOR 1'!O207</f>
        <v>0</v>
      </c>
      <c r="S50" s="129">
        <f>'VZOR 1'!P207</f>
        <v>0</v>
      </c>
      <c r="T50" s="129">
        <f>'VZOR 1'!Q207</f>
        <v>0</v>
      </c>
      <c r="U50" s="129">
        <f>'VZOR 1'!R207</f>
        <v>0</v>
      </c>
      <c r="V50" s="105">
        <v>0.03</v>
      </c>
      <c r="W50" s="106">
        <f t="shared" si="2"/>
        <v>0</v>
      </c>
      <c r="X50" s="106" t="e">
        <f t="shared" si="3"/>
        <v>#DIV/0!</v>
      </c>
      <c r="Y50" s="107" t="e">
        <f t="shared" si="5"/>
        <v>#DIV/0!</v>
      </c>
      <c r="Z50" s="107" t="e">
        <f t="shared" si="6"/>
        <v>#DIV/0!</v>
      </c>
      <c r="AA50" s="125" t="e">
        <f t="shared" si="4"/>
        <v>#DIV/0!</v>
      </c>
      <c r="AB50" s="109"/>
      <c r="AC50" s="109"/>
      <c r="AD50" s="109"/>
    </row>
    <row r="51" spans="1:30" s="48" customFormat="1" ht="12.75" x14ac:dyDescent="0.2">
      <c r="A51" s="129">
        <f>'VZOR 1'!A208</f>
        <v>0</v>
      </c>
      <c r="B51" s="129">
        <f>'VZOR 1'!B208</f>
        <v>0</v>
      </c>
      <c r="C51" s="129">
        <f>'VZOR 1'!C208</f>
        <v>0</v>
      </c>
      <c r="D51" s="129">
        <f>'VZOR 1'!D208</f>
        <v>0</v>
      </c>
      <c r="E51" s="129">
        <f>'VZOR 1'!E208</f>
        <v>0</v>
      </c>
      <c r="F51" s="129">
        <f>'VZOR 1'!F208</f>
        <v>0</v>
      </c>
      <c r="G51" s="129">
        <f>'VZOR 1'!G208</f>
        <v>0</v>
      </c>
      <c r="H51" s="129">
        <f>'VZOR 1'!H208</f>
        <v>0</v>
      </c>
      <c r="I51" s="129">
        <f>'VZOR 1'!I208</f>
        <v>0</v>
      </c>
      <c r="J51" s="129" t="e">
        <f>'VZOR 1'!#REF!</f>
        <v>#REF!</v>
      </c>
      <c r="K51" s="129" t="e">
        <f>'VZOR 1'!#REF!</f>
        <v>#REF!</v>
      </c>
      <c r="L51" s="129" t="e">
        <f>'VZOR 1'!#REF!</f>
        <v>#REF!</v>
      </c>
      <c r="M51" s="129">
        <f>'VZOR 1'!J208</f>
        <v>0</v>
      </c>
      <c r="N51" s="129">
        <f>'VZOR 1'!K208</f>
        <v>0</v>
      </c>
      <c r="O51" s="129">
        <f>'VZOR 1'!L208</f>
        <v>0</v>
      </c>
      <c r="P51" s="129">
        <f>'VZOR 1'!M208</f>
        <v>0</v>
      </c>
      <c r="Q51" s="129">
        <f>'VZOR 1'!N208</f>
        <v>0</v>
      </c>
      <c r="R51" s="129">
        <f>'VZOR 1'!O208</f>
        <v>0</v>
      </c>
      <c r="S51" s="129">
        <f>'VZOR 1'!P208</f>
        <v>0</v>
      </c>
      <c r="T51" s="129">
        <f>'VZOR 1'!Q208</f>
        <v>0</v>
      </c>
      <c r="U51" s="129">
        <f>'VZOR 1'!R208</f>
        <v>0</v>
      </c>
      <c r="V51" s="105">
        <v>0.03</v>
      </c>
      <c r="W51" s="106">
        <f t="shared" si="2"/>
        <v>0</v>
      </c>
      <c r="X51" s="106" t="e">
        <f t="shared" si="3"/>
        <v>#DIV/0!</v>
      </c>
      <c r="Y51" s="107" t="e">
        <f t="shared" si="5"/>
        <v>#DIV/0!</v>
      </c>
      <c r="Z51" s="107" t="e">
        <f t="shared" si="6"/>
        <v>#DIV/0!</v>
      </c>
      <c r="AA51" s="125" t="e">
        <f t="shared" si="4"/>
        <v>#DIV/0!</v>
      </c>
      <c r="AB51" s="109"/>
      <c r="AC51" s="109"/>
      <c r="AD51" s="109"/>
    </row>
    <row r="52" spans="1:30" s="48" customFormat="1" ht="12.75" x14ac:dyDescent="0.2">
      <c r="A52" s="129">
        <f>'VZOR 1'!A209</f>
        <v>0</v>
      </c>
      <c r="B52" s="129">
        <f>'VZOR 1'!B209</f>
        <v>0</v>
      </c>
      <c r="C52" s="129">
        <f>'VZOR 1'!C209</f>
        <v>0</v>
      </c>
      <c r="D52" s="129">
        <f>'VZOR 1'!D209</f>
        <v>0</v>
      </c>
      <c r="E52" s="129">
        <f>'VZOR 1'!E209</f>
        <v>0</v>
      </c>
      <c r="F52" s="129">
        <f>'VZOR 1'!F209</f>
        <v>0</v>
      </c>
      <c r="G52" s="129">
        <f>'VZOR 1'!G209</f>
        <v>0</v>
      </c>
      <c r="H52" s="129">
        <f>'VZOR 1'!H209</f>
        <v>0</v>
      </c>
      <c r="I52" s="129">
        <f>'VZOR 1'!I209</f>
        <v>0</v>
      </c>
      <c r="J52" s="129" t="e">
        <f>'VZOR 1'!#REF!</f>
        <v>#REF!</v>
      </c>
      <c r="K52" s="129" t="e">
        <f>'VZOR 1'!#REF!</f>
        <v>#REF!</v>
      </c>
      <c r="L52" s="129" t="e">
        <f>'VZOR 1'!#REF!</f>
        <v>#REF!</v>
      </c>
      <c r="M52" s="129">
        <f>'VZOR 1'!J209</f>
        <v>0</v>
      </c>
      <c r="N52" s="129">
        <f>'VZOR 1'!K209</f>
        <v>0</v>
      </c>
      <c r="O52" s="129">
        <f>'VZOR 1'!L209</f>
        <v>0</v>
      </c>
      <c r="P52" s="129">
        <f>'VZOR 1'!M209</f>
        <v>0</v>
      </c>
      <c r="Q52" s="129">
        <f>'VZOR 1'!N209</f>
        <v>0</v>
      </c>
      <c r="R52" s="129">
        <f>'VZOR 1'!O209</f>
        <v>0</v>
      </c>
      <c r="S52" s="129">
        <f>'VZOR 1'!P209</f>
        <v>0</v>
      </c>
      <c r="T52" s="129">
        <f>'VZOR 1'!Q209</f>
        <v>0</v>
      </c>
      <c r="U52" s="129">
        <f>'VZOR 1'!R209</f>
        <v>0</v>
      </c>
      <c r="V52" s="105">
        <v>0.03</v>
      </c>
      <c r="W52" s="106">
        <f t="shared" si="2"/>
        <v>0</v>
      </c>
      <c r="X52" s="106" t="e">
        <f t="shared" si="3"/>
        <v>#DIV/0!</v>
      </c>
      <c r="Y52" s="107" t="e">
        <f t="shared" si="5"/>
        <v>#DIV/0!</v>
      </c>
      <c r="Z52" s="107" t="e">
        <f t="shared" si="6"/>
        <v>#DIV/0!</v>
      </c>
      <c r="AA52" s="125" t="e">
        <f t="shared" si="4"/>
        <v>#DIV/0!</v>
      </c>
      <c r="AB52" s="109"/>
      <c r="AC52" s="109"/>
      <c r="AD52" s="109"/>
    </row>
    <row r="53" spans="1:30" s="48" customFormat="1" ht="12.75" x14ac:dyDescent="0.2">
      <c r="A53" s="129">
        <f>'VZOR 1'!A210</f>
        <v>0</v>
      </c>
      <c r="B53" s="129">
        <f>'VZOR 1'!B210</f>
        <v>0</v>
      </c>
      <c r="C53" s="129">
        <f>'VZOR 1'!C210</f>
        <v>0</v>
      </c>
      <c r="D53" s="129">
        <f>'VZOR 1'!D210</f>
        <v>0</v>
      </c>
      <c r="E53" s="129">
        <f>'VZOR 1'!E210</f>
        <v>0</v>
      </c>
      <c r="F53" s="129">
        <f>'VZOR 1'!F210</f>
        <v>0</v>
      </c>
      <c r="G53" s="129">
        <f>'VZOR 1'!G210</f>
        <v>0</v>
      </c>
      <c r="H53" s="129">
        <f>'VZOR 1'!H210</f>
        <v>0</v>
      </c>
      <c r="I53" s="129">
        <f>'VZOR 1'!I210</f>
        <v>0</v>
      </c>
      <c r="J53" s="129" t="e">
        <f>'VZOR 1'!#REF!</f>
        <v>#REF!</v>
      </c>
      <c r="K53" s="129" t="e">
        <f>'VZOR 1'!#REF!</f>
        <v>#REF!</v>
      </c>
      <c r="L53" s="129" t="e">
        <f>'VZOR 1'!#REF!</f>
        <v>#REF!</v>
      </c>
      <c r="M53" s="129">
        <f>'VZOR 1'!J210</f>
        <v>0</v>
      </c>
      <c r="N53" s="129">
        <f>'VZOR 1'!K210</f>
        <v>0</v>
      </c>
      <c r="O53" s="129">
        <f>'VZOR 1'!L210</f>
        <v>0</v>
      </c>
      <c r="P53" s="129">
        <f>'VZOR 1'!M210</f>
        <v>0</v>
      </c>
      <c r="Q53" s="129">
        <f>'VZOR 1'!N210</f>
        <v>0</v>
      </c>
      <c r="R53" s="129">
        <f>'VZOR 1'!O210</f>
        <v>0</v>
      </c>
      <c r="S53" s="129">
        <f>'VZOR 1'!P210</f>
        <v>0</v>
      </c>
      <c r="T53" s="129">
        <f>'VZOR 1'!Q210</f>
        <v>0</v>
      </c>
      <c r="U53" s="129">
        <f>'VZOR 1'!R210</f>
        <v>0</v>
      </c>
      <c r="V53" s="105">
        <v>0.03</v>
      </c>
      <c r="W53" s="106">
        <f t="shared" si="2"/>
        <v>0</v>
      </c>
      <c r="X53" s="106" t="e">
        <f t="shared" si="3"/>
        <v>#DIV/0!</v>
      </c>
      <c r="Y53" s="107" t="e">
        <f t="shared" si="5"/>
        <v>#DIV/0!</v>
      </c>
      <c r="Z53" s="107" t="e">
        <f t="shared" si="6"/>
        <v>#DIV/0!</v>
      </c>
      <c r="AA53" s="125" t="e">
        <f t="shared" si="4"/>
        <v>#DIV/0!</v>
      </c>
      <c r="AB53" s="109"/>
      <c r="AC53" s="109"/>
      <c r="AD53" s="109"/>
    </row>
    <row r="54" spans="1:30" s="48" customFormat="1" ht="12.75" x14ac:dyDescent="0.2">
      <c r="A54" s="129">
        <f>'VZOR 1'!A211</f>
        <v>0</v>
      </c>
      <c r="B54" s="129">
        <f>'VZOR 1'!B211</f>
        <v>0</v>
      </c>
      <c r="C54" s="129">
        <f>'VZOR 1'!C211</f>
        <v>0</v>
      </c>
      <c r="D54" s="129">
        <f>'VZOR 1'!D211</f>
        <v>0</v>
      </c>
      <c r="E54" s="129">
        <f>'VZOR 1'!E211</f>
        <v>0</v>
      </c>
      <c r="F54" s="129">
        <f>'VZOR 1'!F211</f>
        <v>0</v>
      </c>
      <c r="G54" s="129">
        <f>'VZOR 1'!G211</f>
        <v>0</v>
      </c>
      <c r="H54" s="129">
        <f>'VZOR 1'!H211</f>
        <v>0</v>
      </c>
      <c r="I54" s="129">
        <f>'VZOR 1'!I211</f>
        <v>0</v>
      </c>
      <c r="J54" s="129" t="e">
        <f>'VZOR 1'!#REF!</f>
        <v>#REF!</v>
      </c>
      <c r="K54" s="129" t="e">
        <f>'VZOR 1'!#REF!</f>
        <v>#REF!</v>
      </c>
      <c r="L54" s="129" t="e">
        <f>'VZOR 1'!#REF!</f>
        <v>#REF!</v>
      </c>
      <c r="M54" s="129">
        <f>'VZOR 1'!J211</f>
        <v>0</v>
      </c>
      <c r="N54" s="129">
        <f>'VZOR 1'!K211</f>
        <v>0</v>
      </c>
      <c r="O54" s="129">
        <f>'VZOR 1'!L211</f>
        <v>0</v>
      </c>
      <c r="P54" s="129">
        <f>'VZOR 1'!M211</f>
        <v>0</v>
      </c>
      <c r="Q54" s="129">
        <f>'VZOR 1'!N211</f>
        <v>0</v>
      </c>
      <c r="R54" s="129">
        <f>'VZOR 1'!O211</f>
        <v>0</v>
      </c>
      <c r="S54" s="129">
        <f>'VZOR 1'!P211</f>
        <v>0</v>
      </c>
      <c r="T54" s="129">
        <f>'VZOR 1'!Q211</f>
        <v>0</v>
      </c>
      <c r="U54" s="129">
        <f>'VZOR 1'!R211</f>
        <v>0</v>
      </c>
      <c r="V54" s="105">
        <v>0.03</v>
      </c>
      <c r="W54" s="106">
        <f t="shared" si="2"/>
        <v>0</v>
      </c>
      <c r="X54" s="106" t="e">
        <f t="shared" si="3"/>
        <v>#DIV/0!</v>
      </c>
      <c r="Y54" s="107" t="e">
        <f t="shared" si="5"/>
        <v>#DIV/0!</v>
      </c>
      <c r="Z54" s="107" t="e">
        <f t="shared" si="6"/>
        <v>#DIV/0!</v>
      </c>
      <c r="AA54" s="125" t="e">
        <f t="shared" si="4"/>
        <v>#DIV/0!</v>
      </c>
      <c r="AB54" s="109"/>
      <c r="AC54" s="109"/>
      <c r="AD54" s="109"/>
    </row>
    <row r="55" spans="1:30" s="48" customFormat="1" ht="12.75" x14ac:dyDescent="0.2">
      <c r="A55" s="129">
        <f>'VZOR 1'!A212</f>
        <v>0</v>
      </c>
      <c r="B55" s="129">
        <f>'VZOR 1'!B212</f>
        <v>0</v>
      </c>
      <c r="C55" s="129">
        <f>'VZOR 1'!C212</f>
        <v>0</v>
      </c>
      <c r="D55" s="129">
        <f>'VZOR 1'!D212</f>
        <v>0</v>
      </c>
      <c r="E55" s="129">
        <f>'VZOR 1'!E212</f>
        <v>0</v>
      </c>
      <c r="F55" s="129">
        <f>'VZOR 1'!F212</f>
        <v>0</v>
      </c>
      <c r="G55" s="129">
        <f>'VZOR 1'!G212</f>
        <v>0</v>
      </c>
      <c r="H55" s="129">
        <f>'VZOR 1'!H212</f>
        <v>0</v>
      </c>
      <c r="I55" s="129">
        <f>'VZOR 1'!I212</f>
        <v>0</v>
      </c>
      <c r="J55" s="129" t="e">
        <f>'VZOR 1'!#REF!</f>
        <v>#REF!</v>
      </c>
      <c r="K55" s="129" t="e">
        <f>'VZOR 1'!#REF!</f>
        <v>#REF!</v>
      </c>
      <c r="L55" s="129" t="e">
        <f>'VZOR 1'!#REF!</f>
        <v>#REF!</v>
      </c>
      <c r="M55" s="129">
        <f>'VZOR 1'!J212</f>
        <v>0</v>
      </c>
      <c r="N55" s="129">
        <f>'VZOR 1'!K212</f>
        <v>0</v>
      </c>
      <c r="O55" s="129">
        <f>'VZOR 1'!L212</f>
        <v>0</v>
      </c>
      <c r="P55" s="129">
        <f>'VZOR 1'!M212</f>
        <v>0</v>
      </c>
      <c r="Q55" s="129">
        <f>'VZOR 1'!N212</f>
        <v>0</v>
      </c>
      <c r="R55" s="129">
        <f>'VZOR 1'!O212</f>
        <v>0</v>
      </c>
      <c r="S55" s="129">
        <f>'VZOR 1'!P212</f>
        <v>0</v>
      </c>
      <c r="T55" s="129">
        <f>'VZOR 1'!Q212</f>
        <v>0</v>
      </c>
      <c r="U55" s="129">
        <f>'VZOR 1'!R212</f>
        <v>0</v>
      </c>
      <c r="V55" s="105">
        <v>0.03</v>
      </c>
      <c r="W55" s="106">
        <f t="shared" si="2"/>
        <v>0</v>
      </c>
      <c r="X55" s="106" t="e">
        <f t="shared" si="3"/>
        <v>#DIV/0!</v>
      </c>
      <c r="Y55" s="107" t="e">
        <f t="shared" si="5"/>
        <v>#DIV/0!</v>
      </c>
      <c r="Z55" s="107" t="e">
        <f t="shared" si="6"/>
        <v>#DIV/0!</v>
      </c>
      <c r="AA55" s="125" t="e">
        <f t="shared" si="4"/>
        <v>#DIV/0!</v>
      </c>
      <c r="AB55" s="109"/>
      <c r="AC55" s="109"/>
      <c r="AD55" s="109"/>
    </row>
    <row r="56" spans="1:30" s="48" customFormat="1" ht="12.75" x14ac:dyDescent="0.2">
      <c r="A56" s="129">
        <f>'VZOR 1'!A213</f>
        <v>0</v>
      </c>
      <c r="B56" s="129">
        <f>'VZOR 1'!B213</f>
        <v>0</v>
      </c>
      <c r="C56" s="129">
        <f>'VZOR 1'!C213</f>
        <v>0</v>
      </c>
      <c r="D56" s="129">
        <f>'VZOR 1'!D213</f>
        <v>0</v>
      </c>
      <c r="E56" s="129">
        <f>'VZOR 1'!E213</f>
        <v>0</v>
      </c>
      <c r="F56" s="129">
        <f>'VZOR 1'!F213</f>
        <v>0</v>
      </c>
      <c r="G56" s="129">
        <f>'VZOR 1'!G213</f>
        <v>0</v>
      </c>
      <c r="H56" s="129">
        <f>'VZOR 1'!H213</f>
        <v>0</v>
      </c>
      <c r="I56" s="129">
        <f>'VZOR 1'!I213</f>
        <v>0</v>
      </c>
      <c r="J56" s="129" t="e">
        <f>'VZOR 1'!#REF!</f>
        <v>#REF!</v>
      </c>
      <c r="K56" s="129" t="e">
        <f>'VZOR 1'!#REF!</f>
        <v>#REF!</v>
      </c>
      <c r="L56" s="129" t="e">
        <f>'VZOR 1'!#REF!</f>
        <v>#REF!</v>
      </c>
      <c r="M56" s="129">
        <f>'VZOR 1'!J213</f>
        <v>0</v>
      </c>
      <c r="N56" s="129">
        <f>'VZOR 1'!K213</f>
        <v>0</v>
      </c>
      <c r="O56" s="129">
        <f>'VZOR 1'!L213</f>
        <v>0</v>
      </c>
      <c r="P56" s="129">
        <f>'VZOR 1'!M213</f>
        <v>0</v>
      </c>
      <c r="Q56" s="129">
        <f>'VZOR 1'!N213</f>
        <v>0</v>
      </c>
      <c r="R56" s="129">
        <f>'VZOR 1'!O213</f>
        <v>0</v>
      </c>
      <c r="S56" s="129">
        <f>'VZOR 1'!P213</f>
        <v>0</v>
      </c>
      <c r="T56" s="129">
        <f>'VZOR 1'!Q213</f>
        <v>0</v>
      </c>
      <c r="U56" s="129">
        <f>'VZOR 1'!R213</f>
        <v>0</v>
      </c>
      <c r="V56" s="105">
        <v>0.03</v>
      </c>
      <c r="W56" s="106">
        <f t="shared" si="2"/>
        <v>0</v>
      </c>
      <c r="X56" s="106" t="e">
        <f t="shared" si="3"/>
        <v>#DIV/0!</v>
      </c>
      <c r="Y56" s="107" t="e">
        <f t="shared" si="5"/>
        <v>#DIV/0!</v>
      </c>
      <c r="Z56" s="107" t="e">
        <f t="shared" si="6"/>
        <v>#DIV/0!</v>
      </c>
      <c r="AA56" s="125" t="e">
        <f t="shared" si="4"/>
        <v>#DIV/0!</v>
      </c>
      <c r="AB56" s="109"/>
      <c r="AC56" s="109"/>
      <c r="AD56" s="109"/>
    </row>
    <row r="57" spans="1:30" s="48" customFormat="1" ht="12.75" x14ac:dyDescent="0.2">
      <c r="A57" s="129">
        <f>'VZOR 1'!A214</f>
        <v>0</v>
      </c>
      <c r="B57" s="129">
        <f>'VZOR 1'!B214</f>
        <v>0</v>
      </c>
      <c r="C57" s="129">
        <f>'VZOR 1'!C214</f>
        <v>0</v>
      </c>
      <c r="D57" s="129">
        <f>'VZOR 1'!D214</f>
        <v>0</v>
      </c>
      <c r="E57" s="129">
        <f>'VZOR 1'!E214</f>
        <v>0</v>
      </c>
      <c r="F57" s="129">
        <f>'VZOR 1'!F214</f>
        <v>0</v>
      </c>
      <c r="G57" s="129">
        <f>'VZOR 1'!G214</f>
        <v>0</v>
      </c>
      <c r="H57" s="129">
        <f>'VZOR 1'!H214</f>
        <v>0</v>
      </c>
      <c r="I57" s="129">
        <f>'VZOR 1'!I214</f>
        <v>0</v>
      </c>
      <c r="J57" s="129" t="e">
        <f>'VZOR 1'!#REF!</f>
        <v>#REF!</v>
      </c>
      <c r="K57" s="129" t="e">
        <f>'VZOR 1'!#REF!</f>
        <v>#REF!</v>
      </c>
      <c r="L57" s="129" t="e">
        <f>'VZOR 1'!#REF!</f>
        <v>#REF!</v>
      </c>
      <c r="M57" s="129">
        <f>'VZOR 1'!J214</f>
        <v>0</v>
      </c>
      <c r="N57" s="129">
        <f>'VZOR 1'!K214</f>
        <v>0</v>
      </c>
      <c r="O57" s="129">
        <f>'VZOR 1'!L214</f>
        <v>0</v>
      </c>
      <c r="P57" s="129">
        <f>'VZOR 1'!M214</f>
        <v>0</v>
      </c>
      <c r="Q57" s="129">
        <f>'VZOR 1'!N214</f>
        <v>0</v>
      </c>
      <c r="R57" s="129">
        <f>'VZOR 1'!O214</f>
        <v>0</v>
      </c>
      <c r="S57" s="129">
        <f>'VZOR 1'!P214</f>
        <v>0</v>
      </c>
      <c r="T57" s="129">
        <f>'VZOR 1'!Q214</f>
        <v>0</v>
      </c>
      <c r="U57" s="129">
        <f>'VZOR 1'!R214</f>
        <v>0</v>
      </c>
      <c r="V57" s="105">
        <v>0.03</v>
      </c>
      <c r="W57" s="106">
        <f t="shared" si="2"/>
        <v>0</v>
      </c>
      <c r="X57" s="106" t="e">
        <f t="shared" si="3"/>
        <v>#DIV/0!</v>
      </c>
      <c r="Y57" s="107" t="e">
        <f t="shared" si="5"/>
        <v>#DIV/0!</v>
      </c>
      <c r="Z57" s="107" t="e">
        <f t="shared" si="6"/>
        <v>#DIV/0!</v>
      </c>
      <c r="AA57" s="125" t="e">
        <f t="shared" si="4"/>
        <v>#DIV/0!</v>
      </c>
      <c r="AB57" s="109"/>
      <c r="AC57" s="109"/>
      <c r="AD57" s="109"/>
    </row>
    <row r="58" spans="1:30" s="48" customFormat="1" ht="12.75" x14ac:dyDescent="0.2">
      <c r="A58" s="129">
        <f>'VZOR 1'!A215</f>
        <v>0</v>
      </c>
      <c r="B58" s="129">
        <f>'VZOR 1'!B215</f>
        <v>0</v>
      </c>
      <c r="C58" s="129">
        <f>'VZOR 1'!C215</f>
        <v>0</v>
      </c>
      <c r="D58" s="129">
        <f>'VZOR 1'!D215</f>
        <v>0</v>
      </c>
      <c r="E58" s="129">
        <f>'VZOR 1'!E215</f>
        <v>0</v>
      </c>
      <c r="F58" s="129">
        <f>'VZOR 1'!F215</f>
        <v>0</v>
      </c>
      <c r="G58" s="129">
        <f>'VZOR 1'!G215</f>
        <v>0</v>
      </c>
      <c r="H58" s="129">
        <f>'VZOR 1'!H215</f>
        <v>0</v>
      </c>
      <c r="I58" s="129">
        <f>'VZOR 1'!I215</f>
        <v>0</v>
      </c>
      <c r="J58" s="129" t="e">
        <f>'VZOR 1'!#REF!</f>
        <v>#REF!</v>
      </c>
      <c r="K58" s="129" t="e">
        <f>'VZOR 1'!#REF!</f>
        <v>#REF!</v>
      </c>
      <c r="L58" s="129" t="e">
        <f>'VZOR 1'!#REF!</f>
        <v>#REF!</v>
      </c>
      <c r="M58" s="129">
        <f>'VZOR 1'!J215</f>
        <v>0</v>
      </c>
      <c r="N58" s="129">
        <f>'VZOR 1'!K215</f>
        <v>0</v>
      </c>
      <c r="O58" s="129">
        <f>'VZOR 1'!L215</f>
        <v>0</v>
      </c>
      <c r="P58" s="129">
        <f>'VZOR 1'!M215</f>
        <v>0</v>
      </c>
      <c r="Q58" s="129">
        <f>'VZOR 1'!N215</f>
        <v>0</v>
      </c>
      <c r="R58" s="129">
        <f>'VZOR 1'!O215</f>
        <v>0</v>
      </c>
      <c r="S58" s="129">
        <f>'VZOR 1'!P215</f>
        <v>0</v>
      </c>
      <c r="T58" s="129">
        <f>'VZOR 1'!Q215</f>
        <v>0</v>
      </c>
      <c r="U58" s="129">
        <f>'VZOR 1'!R215</f>
        <v>0</v>
      </c>
      <c r="V58" s="105">
        <v>0.03</v>
      </c>
      <c r="W58" s="106">
        <f t="shared" si="2"/>
        <v>0</v>
      </c>
      <c r="X58" s="106" t="e">
        <f t="shared" si="3"/>
        <v>#DIV/0!</v>
      </c>
      <c r="Y58" s="107" t="e">
        <f t="shared" si="5"/>
        <v>#DIV/0!</v>
      </c>
      <c r="Z58" s="107" t="e">
        <f t="shared" si="6"/>
        <v>#DIV/0!</v>
      </c>
      <c r="AA58" s="125" t="e">
        <f t="shared" si="4"/>
        <v>#DIV/0!</v>
      </c>
      <c r="AB58" s="109"/>
      <c r="AC58" s="109"/>
      <c r="AD58" s="109"/>
    </row>
    <row r="59" spans="1:30" s="48" customFormat="1" ht="12.75" x14ac:dyDescent="0.2">
      <c r="A59" s="129">
        <f>'VZOR 1'!A216</f>
        <v>0</v>
      </c>
      <c r="B59" s="129">
        <f>'VZOR 1'!B216</f>
        <v>0</v>
      </c>
      <c r="C59" s="129">
        <f>'VZOR 1'!C216</f>
        <v>0</v>
      </c>
      <c r="D59" s="129">
        <f>'VZOR 1'!D216</f>
        <v>0</v>
      </c>
      <c r="E59" s="129">
        <f>'VZOR 1'!E216</f>
        <v>0</v>
      </c>
      <c r="F59" s="129">
        <f>'VZOR 1'!F216</f>
        <v>0</v>
      </c>
      <c r="G59" s="129">
        <f>'VZOR 1'!G216</f>
        <v>0</v>
      </c>
      <c r="H59" s="129">
        <f>'VZOR 1'!H216</f>
        <v>0</v>
      </c>
      <c r="I59" s="129">
        <f>'VZOR 1'!I216</f>
        <v>0</v>
      </c>
      <c r="J59" s="129" t="e">
        <f>'VZOR 1'!#REF!</f>
        <v>#REF!</v>
      </c>
      <c r="K59" s="129" t="e">
        <f>'VZOR 1'!#REF!</f>
        <v>#REF!</v>
      </c>
      <c r="L59" s="129" t="e">
        <f>'VZOR 1'!#REF!</f>
        <v>#REF!</v>
      </c>
      <c r="M59" s="129">
        <f>'VZOR 1'!J216</f>
        <v>0</v>
      </c>
      <c r="N59" s="129">
        <f>'VZOR 1'!K216</f>
        <v>0</v>
      </c>
      <c r="O59" s="129">
        <f>'VZOR 1'!L216</f>
        <v>0</v>
      </c>
      <c r="P59" s="129">
        <f>'VZOR 1'!M216</f>
        <v>0</v>
      </c>
      <c r="Q59" s="129">
        <f>'VZOR 1'!N216</f>
        <v>0</v>
      </c>
      <c r="R59" s="129">
        <f>'VZOR 1'!O216</f>
        <v>0</v>
      </c>
      <c r="S59" s="129">
        <f>'VZOR 1'!P216</f>
        <v>0</v>
      </c>
      <c r="T59" s="129">
        <f>'VZOR 1'!Q216</f>
        <v>0</v>
      </c>
      <c r="U59" s="129">
        <f>'VZOR 1'!R216</f>
        <v>0</v>
      </c>
      <c r="V59" s="105">
        <v>0.03</v>
      </c>
      <c r="W59" s="106">
        <f t="shared" si="2"/>
        <v>0</v>
      </c>
      <c r="X59" s="106" t="e">
        <f t="shared" si="3"/>
        <v>#DIV/0!</v>
      </c>
      <c r="Y59" s="107" t="e">
        <f t="shared" si="5"/>
        <v>#DIV/0!</v>
      </c>
      <c r="Z59" s="107" t="e">
        <f t="shared" si="6"/>
        <v>#DIV/0!</v>
      </c>
      <c r="AA59" s="125" t="e">
        <f t="shared" si="4"/>
        <v>#DIV/0!</v>
      </c>
      <c r="AB59" s="109"/>
      <c r="AC59" s="109"/>
      <c r="AD59" s="109"/>
    </row>
    <row r="60" spans="1:30" s="48" customFormat="1" ht="12.75" x14ac:dyDescent="0.2">
      <c r="A60" s="129">
        <f>'VZOR 1'!A217</f>
        <v>0</v>
      </c>
      <c r="B60" s="129">
        <f>'VZOR 1'!B217</f>
        <v>0</v>
      </c>
      <c r="C60" s="129">
        <f>'VZOR 1'!C217</f>
        <v>0</v>
      </c>
      <c r="D60" s="129">
        <f>'VZOR 1'!D217</f>
        <v>0</v>
      </c>
      <c r="E60" s="129">
        <f>'VZOR 1'!E217</f>
        <v>0</v>
      </c>
      <c r="F60" s="129">
        <f>'VZOR 1'!F217</f>
        <v>0</v>
      </c>
      <c r="G60" s="129">
        <f>'VZOR 1'!G217</f>
        <v>0</v>
      </c>
      <c r="H60" s="129">
        <f>'VZOR 1'!H217</f>
        <v>0</v>
      </c>
      <c r="I60" s="129">
        <f>'VZOR 1'!I217</f>
        <v>0</v>
      </c>
      <c r="J60" s="129" t="e">
        <f>'VZOR 1'!#REF!</f>
        <v>#REF!</v>
      </c>
      <c r="K60" s="129" t="e">
        <f>'VZOR 1'!#REF!</f>
        <v>#REF!</v>
      </c>
      <c r="L60" s="129" t="e">
        <f>'VZOR 1'!#REF!</f>
        <v>#REF!</v>
      </c>
      <c r="M60" s="129">
        <f>'VZOR 1'!J217</f>
        <v>0</v>
      </c>
      <c r="N60" s="129">
        <f>'VZOR 1'!K217</f>
        <v>0</v>
      </c>
      <c r="O60" s="129">
        <f>'VZOR 1'!L217</f>
        <v>0</v>
      </c>
      <c r="P60" s="129">
        <f>'VZOR 1'!M217</f>
        <v>0</v>
      </c>
      <c r="Q60" s="129">
        <f>'VZOR 1'!N217</f>
        <v>0</v>
      </c>
      <c r="R60" s="129">
        <f>'VZOR 1'!O217</f>
        <v>0</v>
      </c>
      <c r="S60" s="129">
        <f>'VZOR 1'!P217</f>
        <v>0</v>
      </c>
      <c r="T60" s="129">
        <f>'VZOR 1'!Q217</f>
        <v>0</v>
      </c>
      <c r="U60" s="129">
        <f>'VZOR 1'!R217</f>
        <v>0</v>
      </c>
      <c r="V60" s="105">
        <v>0.03</v>
      </c>
      <c r="W60" s="106">
        <f t="shared" si="2"/>
        <v>0</v>
      </c>
      <c r="X60" s="106" t="e">
        <f t="shared" si="3"/>
        <v>#DIV/0!</v>
      </c>
      <c r="Y60" s="107" t="e">
        <f t="shared" si="5"/>
        <v>#DIV/0!</v>
      </c>
      <c r="Z60" s="107" t="e">
        <f t="shared" si="6"/>
        <v>#DIV/0!</v>
      </c>
      <c r="AA60" s="125" t="e">
        <f t="shared" si="4"/>
        <v>#DIV/0!</v>
      </c>
      <c r="AB60" s="109"/>
      <c r="AC60" s="109"/>
      <c r="AD60" s="109"/>
    </row>
    <row r="61" spans="1:30" s="48" customFormat="1" ht="25.5" x14ac:dyDescent="0.2">
      <c r="A61" s="99" t="str">
        <f>[2]Инвойс!A71</f>
        <v>TOTAL/ИТОГО</v>
      </c>
      <c r="B61" s="99">
        <f>[2]Инвойс!B71</f>
        <v>0</v>
      </c>
      <c r="C61" s="99"/>
      <c r="D61" s="99">
        <f>[2]Инвойс!C71</f>
        <v>0</v>
      </c>
      <c r="E61" s="99">
        <f>[2]Инвойс!D71</f>
        <v>0</v>
      </c>
      <c r="F61" s="99">
        <f>[2]Инвойс!E71</f>
        <v>0</v>
      </c>
      <c r="G61" s="99">
        <f>[2]Инвойс!F71</f>
        <v>0</v>
      </c>
      <c r="H61" s="99">
        <f>[2]Инвойс!H71</f>
        <v>0</v>
      </c>
      <c r="I61" s="99">
        <f>[2]Инвойс!I71</f>
        <v>0</v>
      </c>
      <c r="J61" s="99">
        <f>[2]Инвойс!J71</f>
        <v>0</v>
      </c>
      <c r="K61" s="99">
        <f>[2]Инвойс!G71</f>
        <v>0</v>
      </c>
      <c r="L61" s="99">
        <f>[2]Инвойс!K71</f>
        <v>0</v>
      </c>
      <c r="M61" s="99">
        <f>[2]Инвойс!L71</f>
        <v>0</v>
      </c>
      <c r="N61" s="99">
        <f>[2]Инвойс!M71</f>
        <v>0</v>
      </c>
      <c r="O61" s="99">
        <f>[2]Инвойс!N71</f>
        <v>0</v>
      </c>
      <c r="P61" s="99">
        <f>[2]Инвойс!O71</f>
        <v>0</v>
      </c>
      <c r="Q61" s="99">
        <f>[2]Инвойс!P71</f>
        <v>0</v>
      </c>
      <c r="R61" s="99">
        <f>[2]Инвойс!Q71</f>
        <v>0</v>
      </c>
      <c r="S61" s="99">
        <f>[2]Инвойс!R71</f>
        <v>0</v>
      </c>
      <c r="T61" s="99">
        <f>[2]Инвойс!S71</f>
        <v>0</v>
      </c>
      <c r="U61" s="99">
        <f>[2]Инвойс!T71</f>
        <v>0</v>
      </c>
      <c r="V61" s="105"/>
      <c r="W61" s="106" t="e">
        <f>SUM(W2:W60)</f>
        <v>#REF!</v>
      </c>
      <c r="X61" s="107">
        <v>1100</v>
      </c>
      <c r="Y61" s="107"/>
      <c r="Z61" s="107" t="e">
        <f>SUM(Z2:Z60)</f>
        <v>#REF!</v>
      </c>
      <c r="AA61" s="125">
        <f t="shared" si="4"/>
        <v>0</v>
      </c>
      <c r="AB61" s="109"/>
      <c r="AC61" s="109"/>
      <c r="AD61" s="109"/>
    </row>
    <row r="62" spans="1:30" s="48" customFormat="1" ht="12.75" x14ac:dyDescent="0.2">
      <c r="A62" s="110"/>
      <c r="B62" s="110"/>
      <c r="C62" s="110"/>
      <c r="D62" s="110"/>
      <c r="E62" s="110"/>
      <c r="F62" s="110"/>
      <c r="G62" s="110"/>
      <c r="H62" s="110"/>
      <c r="I62" s="110"/>
      <c r="J62" s="110"/>
      <c r="K62" s="110"/>
      <c r="L62" s="110"/>
      <c r="M62" s="110"/>
      <c r="N62" s="110"/>
      <c r="O62" s="110"/>
      <c r="P62" s="110"/>
      <c r="Q62" s="110"/>
      <c r="R62" s="110"/>
      <c r="S62" s="110"/>
      <c r="T62" s="110"/>
      <c r="U62" s="110"/>
      <c r="V62" s="111"/>
      <c r="W62" s="108"/>
      <c r="X62" s="108"/>
      <c r="Y62" s="108"/>
      <c r="Z62" s="108"/>
      <c r="AA62" s="126"/>
      <c r="AB62" s="109"/>
      <c r="AC62" s="109"/>
      <c r="AD62" s="109"/>
    </row>
    <row r="63" spans="1:30" s="48" customFormat="1" ht="12.75" x14ac:dyDescent="0.2">
      <c r="A63" s="110"/>
      <c r="B63" s="110"/>
      <c r="C63" s="110"/>
      <c r="D63" s="110"/>
      <c r="E63" s="110"/>
      <c r="F63" s="110"/>
      <c r="G63" s="110"/>
      <c r="H63" s="110"/>
      <c r="I63" s="110"/>
      <c r="J63" s="110"/>
      <c r="K63" s="110"/>
      <c r="L63" s="110"/>
      <c r="M63" s="110"/>
      <c r="N63" s="110"/>
      <c r="O63" s="110"/>
      <c r="P63" s="110"/>
      <c r="Q63" s="110"/>
      <c r="R63" s="110"/>
      <c r="S63" s="110"/>
      <c r="T63" s="110"/>
      <c r="U63" s="110"/>
      <c r="V63" s="111"/>
      <c r="W63" s="108"/>
      <c r="X63" s="108"/>
      <c r="Y63" s="108"/>
      <c r="Z63" s="108"/>
      <c r="AA63" s="126"/>
      <c r="AB63" s="109"/>
      <c r="AC63" s="109"/>
      <c r="AD63" s="109"/>
    </row>
    <row r="64" spans="1:30" s="48" customFormat="1" ht="12.75" x14ac:dyDescent="0.2">
      <c r="A64" s="110"/>
      <c r="B64" s="110"/>
      <c r="C64" s="110"/>
      <c r="D64" s="110"/>
      <c r="E64" s="110"/>
      <c r="F64" s="110"/>
      <c r="G64" s="110"/>
      <c r="H64" s="110"/>
      <c r="I64" s="110"/>
      <c r="J64" s="110"/>
      <c r="K64" s="110"/>
      <c r="L64" s="110"/>
      <c r="M64" s="110"/>
      <c r="N64" s="110"/>
      <c r="O64" s="110"/>
      <c r="P64" s="110"/>
      <c r="Q64" s="110"/>
      <c r="R64" s="110"/>
      <c r="S64" s="110"/>
      <c r="T64" s="110"/>
      <c r="U64" s="110"/>
      <c r="V64" s="111"/>
      <c r="W64" s="108"/>
      <c r="X64" s="108"/>
      <c r="Y64" s="108" t="e">
        <f>Q61+W61+X61</f>
        <v>#REF!</v>
      </c>
      <c r="Z64" s="108" t="e">
        <f>Z61-Y64</f>
        <v>#REF!</v>
      </c>
      <c r="AA64" s="126"/>
      <c r="AB64" s="109"/>
      <c r="AC64" s="109"/>
      <c r="AD64" s="109"/>
    </row>
    <row r="65" spans="1:30" s="48" customFormat="1" ht="12.75" x14ac:dyDescent="0.2">
      <c r="A65" s="110"/>
      <c r="B65" s="110"/>
      <c r="C65" s="110"/>
      <c r="D65" s="110"/>
      <c r="E65" s="110"/>
      <c r="F65" s="110"/>
      <c r="G65" s="110"/>
      <c r="H65" s="110"/>
      <c r="I65" s="110"/>
      <c r="J65" s="110"/>
      <c r="K65" s="110"/>
      <c r="L65" s="110"/>
      <c r="M65" s="110"/>
      <c r="N65" s="110"/>
      <c r="O65" s="110"/>
      <c r="P65" s="110"/>
      <c r="Q65" s="110"/>
      <c r="R65" s="110"/>
      <c r="S65" s="110"/>
      <c r="T65" s="110"/>
      <c r="U65" s="110"/>
      <c r="V65" s="111"/>
      <c r="W65" s="108"/>
      <c r="X65" s="108"/>
      <c r="Y65" s="108"/>
      <c r="Z65" s="108"/>
      <c r="AA65" s="126"/>
      <c r="AB65" s="109"/>
      <c r="AC65" s="109"/>
      <c r="AD65" s="109"/>
    </row>
    <row r="66" spans="1:30" s="48" customFormat="1" ht="12.75" x14ac:dyDescent="0.2">
      <c r="A66" s="110"/>
      <c r="B66" s="110"/>
      <c r="C66" s="110"/>
      <c r="D66" s="110"/>
      <c r="E66" s="110"/>
      <c r="F66" s="110"/>
      <c r="G66" s="110"/>
      <c r="H66" s="110"/>
      <c r="I66" s="110"/>
      <c r="J66" s="110"/>
      <c r="K66" s="110"/>
      <c r="L66" s="110"/>
      <c r="M66" s="110"/>
      <c r="N66" s="110"/>
      <c r="O66" s="110"/>
      <c r="P66" s="110"/>
      <c r="Q66" s="110"/>
      <c r="R66" s="110"/>
      <c r="S66" s="110"/>
      <c r="T66" s="110"/>
      <c r="U66" s="110"/>
      <c r="V66" s="111"/>
      <c r="W66" s="108"/>
      <c r="X66" s="108"/>
      <c r="Y66" s="108"/>
      <c r="Z66" s="108"/>
      <c r="AA66" s="126"/>
      <c r="AB66" s="109"/>
      <c r="AC66" s="109"/>
      <c r="AD66" s="109"/>
    </row>
    <row r="67" spans="1:30" s="48" customFormat="1" ht="12.75" x14ac:dyDescent="0.2">
      <c r="A67" s="110"/>
      <c r="B67" s="110"/>
      <c r="C67" s="110"/>
      <c r="D67" s="110"/>
      <c r="E67" s="110"/>
      <c r="F67" s="110"/>
      <c r="G67" s="110"/>
      <c r="H67" s="110"/>
      <c r="I67" s="110"/>
      <c r="J67" s="110"/>
      <c r="K67" s="110"/>
      <c r="L67" s="110"/>
      <c r="M67" s="110"/>
      <c r="N67" s="110"/>
      <c r="O67" s="110"/>
      <c r="P67" s="110"/>
      <c r="Q67" s="110"/>
      <c r="R67" s="110"/>
      <c r="S67" s="110"/>
      <c r="T67" s="110"/>
      <c r="U67" s="110"/>
      <c r="V67" s="111"/>
      <c r="W67" s="108"/>
      <c r="X67" s="108"/>
      <c r="Y67" s="108"/>
      <c r="Z67" s="108"/>
      <c r="AA67" s="126"/>
      <c r="AB67" s="109"/>
      <c r="AC67" s="109"/>
      <c r="AD67" s="109"/>
    </row>
    <row r="68" spans="1:30" s="48" customFormat="1" ht="12.75" x14ac:dyDescent="0.2">
      <c r="A68" s="110"/>
      <c r="B68" s="110"/>
      <c r="C68" s="110"/>
      <c r="D68" s="110"/>
      <c r="E68" s="110"/>
      <c r="F68" s="110"/>
      <c r="G68" s="110"/>
      <c r="H68" s="110"/>
      <c r="I68" s="110"/>
      <c r="J68" s="110"/>
      <c r="K68" s="110"/>
      <c r="L68" s="110"/>
      <c r="M68" s="110"/>
      <c r="N68" s="110"/>
      <c r="O68" s="110"/>
      <c r="P68" s="110"/>
      <c r="Q68" s="110"/>
      <c r="R68" s="110"/>
      <c r="S68" s="110"/>
      <c r="T68" s="110"/>
      <c r="U68" s="110"/>
      <c r="V68" s="111"/>
      <c r="W68" s="108"/>
      <c r="X68" s="108"/>
      <c r="Y68" s="108"/>
      <c r="Z68" s="108"/>
      <c r="AA68" s="126"/>
      <c r="AB68" s="109"/>
      <c r="AC68" s="109"/>
      <c r="AD68" s="109"/>
    </row>
    <row r="69" spans="1:30" s="48" customFormat="1" ht="12.75" x14ac:dyDescent="0.2">
      <c r="A69" s="110"/>
      <c r="B69" s="110"/>
      <c r="C69" s="110"/>
      <c r="D69" s="110"/>
      <c r="E69" s="110"/>
      <c r="F69" s="110"/>
      <c r="G69" s="110"/>
      <c r="H69" s="110"/>
      <c r="I69" s="110"/>
      <c r="J69" s="110"/>
      <c r="K69" s="110"/>
      <c r="L69" s="110"/>
      <c r="M69" s="110"/>
      <c r="N69" s="110"/>
      <c r="O69" s="110"/>
      <c r="P69" s="110"/>
      <c r="Q69" s="110"/>
      <c r="R69" s="110"/>
      <c r="S69" s="110"/>
      <c r="T69" s="110"/>
      <c r="U69" s="110"/>
      <c r="V69" s="111"/>
      <c r="W69" s="108"/>
      <c r="X69" s="108"/>
      <c r="Y69" s="108"/>
      <c r="Z69" s="108"/>
      <c r="AA69" s="126"/>
      <c r="AB69" s="109"/>
      <c r="AC69" s="109"/>
      <c r="AD69" s="109"/>
    </row>
    <row r="70" spans="1:30" s="48" customFormat="1" ht="12.75" x14ac:dyDescent="0.2">
      <c r="A70" s="110"/>
      <c r="B70" s="110"/>
      <c r="C70" s="110"/>
      <c r="D70" s="110"/>
      <c r="E70" s="110"/>
      <c r="F70" s="110"/>
      <c r="G70" s="110"/>
      <c r="H70" s="110"/>
      <c r="I70" s="110"/>
      <c r="J70" s="110"/>
      <c r="K70" s="110"/>
      <c r="L70" s="110"/>
      <c r="M70" s="110"/>
      <c r="N70" s="110"/>
      <c r="O70" s="110"/>
      <c r="P70" s="110"/>
      <c r="Q70" s="110"/>
      <c r="R70" s="110"/>
      <c r="S70" s="110"/>
      <c r="T70" s="110"/>
      <c r="U70" s="110"/>
      <c r="V70" s="111"/>
      <c r="W70" s="108"/>
      <c r="X70" s="108"/>
      <c r="Y70" s="108"/>
      <c r="Z70" s="108"/>
      <c r="AA70" s="126"/>
      <c r="AB70" s="109"/>
      <c r="AC70" s="109"/>
      <c r="AD70" s="109"/>
    </row>
    <row r="71" spans="1:30" s="48" customFormat="1" ht="12.75" x14ac:dyDescent="0.2">
      <c r="A71" s="110"/>
      <c r="B71" s="110"/>
      <c r="C71" s="110"/>
      <c r="D71" s="110"/>
      <c r="E71" s="110"/>
      <c r="F71" s="110"/>
      <c r="G71" s="110"/>
      <c r="H71" s="110"/>
      <c r="I71" s="110"/>
      <c r="J71" s="110"/>
      <c r="K71" s="110"/>
      <c r="L71" s="110"/>
      <c r="M71" s="110"/>
      <c r="N71" s="110"/>
      <c r="O71" s="110"/>
      <c r="P71" s="110"/>
      <c r="Q71" s="110"/>
      <c r="R71" s="110"/>
      <c r="S71" s="110"/>
      <c r="T71" s="110"/>
      <c r="U71" s="110"/>
      <c r="V71" s="111"/>
      <c r="W71" s="108"/>
      <c r="X71" s="108"/>
      <c r="Y71" s="108"/>
      <c r="Z71" s="108"/>
      <c r="AA71" s="126"/>
      <c r="AB71" s="109"/>
      <c r="AC71" s="109"/>
      <c r="AD71" s="109"/>
    </row>
    <row r="72" spans="1:30" s="48" customFormat="1" ht="12.75" x14ac:dyDescent="0.2">
      <c r="A72" s="110"/>
      <c r="B72" s="110"/>
      <c r="C72" s="110"/>
      <c r="D72" s="110"/>
      <c r="E72" s="110"/>
      <c r="F72" s="110"/>
      <c r="G72" s="110"/>
      <c r="H72" s="110"/>
      <c r="I72" s="110"/>
      <c r="J72" s="110"/>
      <c r="K72" s="110"/>
      <c r="L72" s="110"/>
      <c r="M72" s="110"/>
      <c r="N72" s="110"/>
      <c r="O72" s="110"/>
      <c r="P72" s="110"/>
      <c r="Q72" s="110"/>
      <c r="R72" s="110"/>
      <c r="S72" s="110"/>
      <c r="T72" s="110"/>
      <c r="U72" s="110"/>
      <c r="V72" s="111"/>
      <c r="W72" s="108"/>
      <c r="X72" s="108"/>
      <c r="Y72" s="108"/>
      <c r="Z72" s="108"/>
      <c r="AA72" s="126"/>
      <c r="AB72" s="109"/>
      <c r="AC72" s="109"/>
      <c r="AD72" s="109"/>
    </row>
    <row r="73" spans="1:30" s="48" customFormat="1" ht="12.75" x14ac:dyDescent="0.2">
      <c r="A73" s="110"/>
      <c r="B73" s="110"/>
      <c r="C73" s="110"/>
      <c r="D73" s="110"/>
      <c r="E73" s="110"/>
      <c r="F73" s="110"/>
      <c r="G73" s="110"/>
      <c r="H73" s="110"/>
      <c r="I73" s="110"/>
      <c r="J73" s="110"/>
      <c r="K73" s="110"/>
      <c r="L73" s="110"/>
      <c r="M73" s="110"/>
      <c r="N73" s="110"/>
      <c r="O73" s="110"/>
      <c r="P73" s="110"/>
      <c r="Q73" s="110"/>
      <c r="R73" s="110"/>
      <c r="S73" s="110"/>
      <c r="T73" s="110"/>
      <c r="U73" s="110"/>
      <c r="V73" s="111"/>
      <c r="W73" s="108"/>
      <c r="X73" s="108"/>
      <c r="Y73" s="108"/>
      <c r="Z73" s="108"/>
      <c r="AA73" s="126"/>
      <c r="AB73" s="109"/>
      <c r="AC73" s="109"/>
      <c r="AD73" s="109"/>
    </row>
    <row r="74" spans="1:30" s="48" customFormat="1" ht="12.75" x14ac:dyDescent="0.2">
      <c r="A74" s="110"/>
      <c r="B74" s="110"/>
      <c r="C74" s="110"/>
      <c r="D74" s="110"/>
      <c r="E74" s="110"/>
      <c r="F74" s="110"/>
      <c r="G74" s="110"/>
      <c r="H74" s="110"/>
      <c r="I74" s="110"/>
      <c r="J74" s="110"/>
      <c r="K74" s="110"/>
      <c r="L74" s="110"/>
      <c r="M74" s="110"/>
      <c r="N74" s="110"/>
      <c r="O74" s="110"/>
      <c r="P74" s="110"/>
      <c r="Q74" s="110"/>
      <c r="R74" s="110"/>
      <c r="S74" s="110"/>
      <c r="T74" s="110"/>
      <c r="U74" s="110"/>
      <c r="V74" s="111"/>
      <c r="W74" s="108"/>
      <c r="X74" s="108"/>
      <c r="Y74" s="108"/>
      <c r="Z74" s="108"/>
      <c r="AA74" s="126"/>
      <c r="AB74" s="109"/>
      <c r="AC74" s="109"/>
      <c r="AD74" s="109"/>
    </row>
    <row r="75" spans="1:30" s="48" customFormat="1" ht="12.75" x14ac:dyDescent="0.2">
      <c r="A75" s="110"/>
      <c r="B75" s="110"/>
      <c r="C75" s="110"/>
      <c r="D75" s="110"/>
      <c r="E75" s="110"/>
      <c r="F75" s="110"/>
      <c r="G75" s="110"/>
      <c r="H75" s="110"/>
      <c r="I75" s="110"/>
      <c r="J75" s="110"/>
      <c r="K75" s="110"/>
      <c r="L75" s="110"/>
      <c r="M75" s="110"/>
      <c r="N75" s="110"/>
      <c r="O75" s="110"/>
      <c r="P75" s="110"/>
      <c r="Q75" s="110"/>
      <c r="R75" s="110"/>
      <c r="S75" s="110"/>
      <c r="T75" s="110"/>
      <c r="U75" s="110"/>
      <c r="V75" s="111"/>
      <c r="W75" s="108"/>
      <c r="X75" s="108"/>
      <c r="Y75" s="108"/>
      <c r="Z75" s="108"/>
      <c r="AA75" s="126"/>
      <c r="AB75" s="109"/>
      <c r="AC75" s="109"/>
      <c r="AD75" s="109"/>
    </row>
    <row r="76" spans="1:30" s="48" customFormat="1" x14ac:dyDescent="0.25">
      <c r="A76" s="110"/>
      <c r="B76" s="110"/>
      <c r="C76" s="110"/>
      <c r="D76" s="110"/>
      <c r="E76" s="110"/>
      <c r="F76" s="110"/>
      <c r="G76" s="110"/>
      <c r="H76" s="110"/>
      <c r="I76" s="110"/>
      <c r="J76" s="110"/>
      <c r="K76" s="110"/>
      <c r="L76" s="110"/>
      <c r="M76" s="110"/>
      <c r="N76" s="110"/>
      <c r="O76" s="110"/>
      <c r="P76" s="110"/>
      <c r="Q76" s="110"/>
      <c r="R76" s="110"/>
      <c r="S76" s="110"/>
      <c r="T76" s="110"/>
      <c r="U76" s="110"/>
      <c r="V76" s="111"/>
      <c r="W76" s="108"/>
      <c r="X76" s="108"/>
      <c r="Y76" s="108"/>
      <c r="Z76" s="108"/>
      <c r="AA76" s="127"/>
      <c r="AB76" s="109"/>
      <c r="AC76" s="109"/>
      <c r="AD76" s="109"/>
    </row>
    <row r="77" spans="1:30" s="48" customFormat="1" x14ac:dyDescent="0.25">
      <c r="A77" s="110"/>
      <c r="B77" s="110"/>
      <c r="C77" s="110"/>
      <c r="D77" s="110"/>
      <c r="E77" s="110"/>
      <c r="F77" s="110"/>
      <c r="G77" s="110"/>
      <c r="H77" s="110"/>
      <c r="I77" s="110"/>
      <c r="J77" s="110"/>
      <c r="K77" s="110"/>
      <c r="L77" s="110"/>
      <c r="M77" s="110"/>
      <c r="N77" s="110"/>
      <c r="O77" s="110"/>
      <c r="P77" s="110"/>
      <c r="Q77" s="110"/>
      <c r="R77" s="110"/>
      <c r="S77" s="110"/>
      <c r="T77" s="110"/>
      <c r="U77" s="110"/>
      <c r="V77" s="111"/>
      <c r="W77" s="108"/>
      <c r="X77" s="108"/>
      <c r="Y77" s="108"/>
      <c r="Z77" s="108"/>
      <c r="AA77" s="127"/>
      <c r="AB77" s="109"/>
      <c r="AC77" s="109"/>
      <c r="AD77" s="109"/>
    </row>
    <row r="78" spans="1:30" s="48" customFormat="1" x14ac:dyDescent="0.25">
      <c r="A78" s="110"/>
      <c r="B78" s="110"/>
      <c r="C78" s="110"/>
      <c r="D78" s="110"/>
      <c r="E78" s="110"/>
      <c r="F78" s="110"/>
      <c r="G78" s="110"/>
      <c r="H78" s="110"/>
      <c r="I78" s="110"/>
      <c r="J78" s="110"/>
      <c r="K78" s="110"/>
      <c r="L78" s="110"/>
      <c r="M78" s="110"/>
      <c r="N78" s="110"/>
      <c r="O78" s="110"/>
      <c r="P78" s="110"/>
      <c r="Q78" s="110"/>
      <c r="R78" s="110"/>
      <c r="S78" s="110"/>
      <c r="T78" s="110"/>
      <c r="U78" s="110"/>
      <c r="V78" s="111"/>
      <c r="W78" s="108"/>
      <c r="X78" s="108"/>
      <c r="Y78" s="108"/>
      <c r="Z78" s="108"/>
      <c r="AA78" s="127"/>
      <c r="AB78" s="109"/>
      <c r="AC78" s="109"/>
      <c r="AD78" s="109"/>
    </row>
    <row r="79" spans="1:30" s="48" customFormat="1" x14ac:dyDescent="0.25">
      <c r="A79" s="110"/>
      <c r="B79" s="110"/>
      <c r="C79" s="110"/>
      <c r="D79" s="110"/>
      <c r="E79" s="110"/>
      <c r="F79" s="110"/>
      <c r="G79" s="110"/>
      <c r="H79" s="110"/>
      <c r="I79" s="110"/>
      <c r="J79" s="110"/>
      <c r="K79" s="110"/>
      <c r="L79" s="110"/>
      <c r="M79" s="110"/>
      <c r="N79" s="110"/>
      <c r="O79" s="110"/>
      <c r="P79" s="110"/>
      <c r="Q79" s="110"/>
      <c r="R79" s="110"/>
      <c r="S79" s="110"/>
      <c r="T79" s="110"/>
      <c r="U79" s="110"/>
      <c r="V79" s="111"/>
      <c r="W79" s="108"/>
      <c r="X79" s="108"/>
      <c r="Y79" s="108"/>
      <c r="Z79" s="108"/>
      <c r="AA79" s="127"/>
      <c r="AB79" s="109"/>
      <c r="AC79" s="109"/>
      <c r="AD79" s="109"/>
    </row>
    <row r="80" spans="1:30" s="48" customFormat="1" x14ac:dyDescent="0.25">
      <c r="A80" s="110"/>
      <c r="B80" s="110"/>
      <c r="C80" s="110"/>
      <c r="D80" s="110"/>
      <c r="E80" s="110"/>
      <c r="F80" s="110"/>
      <c r="G80" s="110"/>
      <c r="H80" s="110"/>
      <c r="I80" s="110"/>
      <c r="J80" s="110"/>
      <c r="K80" s="110"/>
      <c r="L80" s="110"/>
      <c r="M80" s="110"/>
      <c r="N80" s="110"/>
      <c r="O80" s="110"/>
      <c r="P80" s="110"/>
      <c r="Q80" s="110"/>
      <c r="R80" s="110"/>
      <c r="S80" s="110"/>
      <c r="T80" s="110"/>
      <c r="U80" s="110"/>
      <c r="V80" s="111"/>
      <c r="W80" s="108"/>
      <c r="X80" s="108"/>
      <c r="Y80" s="108"/>
      <c r="Z80" s="108"/>
      <c r="AA80" s="127"/>
      <c r="AB80" s="109"/>
      <c r="AC80" s="109"/>
      <c r="AD80" s="109"/>
    </row>
    <row r="81" spans="1:30" s="48" customFormat="1" x14ac:dyDescent="0.25">
      <c r="A81" s="110"/>
      <c r="B81" s="110"/>
      <c r="C81" s="110"/>
      <c r="D81" s="110"/>
      <c r="E81" s="110"/>
      <c r="F81" s="110"/>
      <c r="G81" s="110"/>
      <c r="H81" s="110"/>
      <c r="I81" s="110"/>
      <c r="J81" s="110"/>
      <c r="K81" s="110"/>
      <c r="L81" s="110"/>
      <c r="M81" s="110"/>
      <c r="N81" s="110"/>
      <c r="O81" s="110"/>
      <c r="P81" s="110"/>
      <c r="Q81" s="110"/>
      <c r="R81" s="110"/>
      <c r="S81" s="110"/>
      <c r="T81" s="110"/>
      <c r="U81" s="110"/>
      <c r="V81" s="111"/>
      <c r="W81" s="108"/>
      <c r="X81" s="108"/>
      <c r="Y81" s="108"/>
      <c r="Z81" s="108"/>
      <c r="AA81" s="127"/>
      <c r="AB81" s="109"/>
      <c r="AC81" s="109"/>
      <c r="AD81" s="109"/>
    </row>
    <row r="82" spans="1:30" s="48" customFormat="1" x14ac:dyDescent="0.25">
      <c r="A82" s="110"/>
      <c r="B82" s="110"/>
      <c r="C82" s="110"/>
      <c r="D82" s="110"/>
      <c r="E82" s="110"/>
      <c r="F82" s="110"/>
      <c r="G82" s="110"/>
      <c r="H82" s="110"/>
      <c r="I82" s="110"/>
      <c r="J82" s="110"/>
      <c r="K82" s="110"/>
      <c r="L82" s="110"/>
      <c r="M82" s="110"/>
      <c r="N82" s="110"/>
      <c r="O82" s="110"/>
      <c r="P82" s="110"/>
      <c r="Q82" s="110"/>
      <c r="R82" s="110"/>
      <c r="S82" s="110"/>
      <c r="T82" s="110"/>
      <c r="U82" s="110"/>
      <c r="V82" s="111"/>
      <c r="W82" s="108"/>
      <c r="X82" s="108"/>
      <c r="Y82" s="108"/>
      <c r="Z82" s="108"/>
      <c r="AA82" s="127"/>
      <c r="AB82" s="109"/>
      <c r="AC82" s="109"/>
      <c r="AD82" s="109"/>
    </row>
    <row r="83" spans="1:30" s="48" customFormat="1" x14ac:dyDescent="0.25">
      <c r="A83" s="110"/>
      <c r="B83" s="110"/>
      <c r="C83" s="110"/>
      <c r="D83" s="110"/>
      <c r="E83" s="110"/>
      <c r="F83" s="110"/>
      <c r="G83" s="110"/>
      <c r="H83" s="110"/>
      <c r="I83" s="110"/>
      <c r="J83" s="110"/>
      <c r="K83" s="110"/>
      <c r="L83" s="110"/>
      <c r="M83" s="110"/>
      <c r="N83" s="110"/>
      <c r="O83" s="110"/>
      <c r="P83" s="110"/>
      <c r="Q83" s="110"/>
      <c r="R83" s="110"/>
      <c r="S83" s="110"/>
      <c r="T83" s="110"/>
      <c r="U83" s="110"/>
      <c r="V83" s="111"/>
      <c r="W83" s="108"/>
      <c r="X83" s="108"/>
      <c r="Y83" s="108"/>
      <c r="Z83" s="108"/>
      <c r="AA83" s="127"/>
      <c r="AB83" s="109"/>
      <c r="AC83" s="109"/>
      <c r="AD83" s="109"/>
    </row>
    <row r="84" spans="1:30" s="48" customFormat="1" x14ac:dyDescent="0.25">
      <c r="A84" s="110"/>
      <c r="B84" s="110"/>
      <c r="C84" s="110"/>
      <c r="D84" s="110"/>
      <c r="E84" s="110"/>
      <c r="F84" s="110"/>
      <c r="G84" s="110"/>
      <c r="H84" s="110"/>
      <c r="I84" s="110"/>
      <c r="J84" s="110"/>
      <c r="K84" s="110"/>
      <c r="L84" s="110"/>
      <c r="M84" s="110"/>
      <c r="N84" s="110"/>
      <c r="O84" s="110"/>
      <c r="P84" s="110"/>
      <c r="Q84" s="110"/>
      <c r="R84" s="110"/>
      <c r="S84" s="110"/>
      <c r="T84" s="110"/>
      <c r="U84" s="110"/>
      <c r="V84" s="111"/>
      <c r="W84" s="108"/>
      <c r="X84" s="108"/>
      <c r="Y84" s="108"/>
      <c r="Z84" s="108"/>
      <c r="AA84" s="127"/>
      <c r="AB84" s="109"/>
      <c r="AC84" s="109"/>
      <c r="AD84" s="109"/>
    </row>
    <row r="85" spans="1:30" s="48" customFormat="1" x14ac:dyDescent="0.25">
      <c r="A85" s="110"/>
      <c r="B85" s="110"/>
      <c r="C85" s="110"/>
      <c r="D85" s="110"/>
      <c r="E85" s="110"/>
      <c r="F85" s="110"/>
      <c r="G85" s="110"/>
      <c r="H85" s="110"/>
      <c r="I85" s="110"/>
      <c r="J85" s="110"/>
      <c r="K85" s="110"/>
      <c r="L85" s="110"/>
      <c r="M85" s="110"/>
      <c r="N85" s="110"/>
      <c r="O85" s="110"/>
      <c r="P85" s="110"/>
      <c r="Q85" s="110"/>
      <c r="R85" s="110"/>
      <c r="S85" s="110"/>
      <c r="T85" s="110"/>
      <c r="U85" s="110"/>
      <c r="V85" s="111"/>
      <c r="W85" s="108"/>
      <c r="X85" s="108"/>
      <c r="Y85" s="108"/>
      <c r="Z85" s="108"/>
      <c r="AA85" s="127"/>
      <c r="AB85" s="109"/>
      <c r="AC85" s="109"/>
      <c r="AD85" s="109"/>
    </row>
    <row r="86" spans="1:30" s="48" customFormat="1" x14ac:dyDescent="0.25">
      <c r="A86" s="110"/>
      <c r="B86" s="110"/>
      <c r="C86" s="110"/>
      <c r="D86" s="110"/>
      <c r="E86" s="110"/>
      <c r="F86" s="110"/>
      <c r="G86" s="110"/>
      <c r="H86" s="110"/>
      <c r="I86" s="110"/>
      <c r="J86" s="110"/>
      <c r="K86" s="110"/>
      <c r="L86" s="110"/>
      <c r="M86" s="110"/>
      <c r="N86" s="110"/>
      <c r="O86" s="110"/>
      <c r="P86" s="110"/>
      <c r="Q86" s="110"/>
      <c r="R86" s="110"/>
      <c r="S86" s="110"/>
      <c r="T86" s="110"/>
      <c r="U86" s="110"/>
      <c r="V86" s="111"/>
      <c r="W86" s="108"/>
      <c r="X86" s="108"/>
      <c r="Y86" s="108"/>
      <c r="Z86" s="108"/>
      <c r="AA86" s="127"/>
      <c r="AB86" s="109"/>
      <c r="AC86" s="109"/>
      <c r="AD86" s="109"/>
    </row>
    <row r="87" spans="1:30" s="48" customFormat="1" x14ac:dyDescent="0.25">
      <c r="A87" s="110"/>
      <c r="B87" s="110"/>
      <c r="C87" s="110"/>
      <c r="D87" s="110"/>
      <c r="E87" s="110"/>
      <c r="F87" s="110"/>
      <c r="G87" s="110"/>
      <c r="H87" s="110"/>
      <c r="I87" s="110"/>
      <c r="J87" s="110"/>
      <c r="K87" s="110"/>
      <c r="L87" s="110"/>
      <c r="M87" s="110"/>
      <c r="N87" s="110"/>
      <c r="O87" s="110"/>
      <c r="P87" s="110"/>
      <c r="Q87" s="110"/>
      <c r="R87" s="110"/>
      <c r="S87" s="110"/>
      <c r="T87" s="110"/>
      <c r="U87" s="110"/>
      <c r="V87" s="111"/>
      <c r="W87" s="108"/>
      <c r="X87" s="108"/>
      <c r="Y87" s="108"/>
      <c r="Z87" s="108"/>
      <c r="AA87" s="127"/>
      <c r="AB87" s="109"/>
      <c r="AC87" s="109"/>
      <c r="AD87" s="109"/>
    </row>
    <row r="88" spans="1:30" s="48" customFormat="1" x14ac:dyDescent="0.25">
      <c r="A88" s="110"/>
      <c r="B88" s="110"/>
      <c r="C88" s="110"/>
      <c r="D88" s="110"/>
      <c r="E88" s="110"/>
      <c r="F88" s="110"/>
      <c r="G88" s="110"/>
      <c r="H88" s="110"/>
      <c r="I88" s="110"/>
      <c r="J88" s="110"/>
      <c r="K88" s="110"/>
      <c r="L88" s="110"/>
      <c r="M88" s="110"/>
      <c r="N88" s="110"/>
      <c r="O88" s="110"/>
      <c r="P88" s="110"/>
      <c r="Q88" s="110"/>
      <c r="R88" s="110"/>
      <c r="S88" s="110"/>
      <c r="T88" s="110"/>
      <c r="U88" s="110"/>
      <c r="V88" s="111"/>
      <c r="W88" s="108"/>
      <c r="X88" s="108"/>
      <c r="Y88" s="108"/>
      <c r="Z88" s="108"/>
      <c r="AA88" s="127"/>
      <c r="AB88" s="109"/>
      <c r="AC88" s="109"/>
      <c r="AD88" s="109"/>
    </row>
    <row r="89" spans="1:30" s="48" customFormat="1" x14ac:dyDescent="0.25">
      <c r="A89" s="110"/>
      <c r="B89" s="110"/>
      <c r="C89" s="110"/>
      <c r="D89" s="110"/>
      <c r="E89" s="110"/>
      <c r="F89" s="110"/>
      <c r="G89" s="110"/>
      <c r="H89" s="110"/>
      <c r="I89" s="110"/>
      <c r="J89" s="110"/>
      <c r="K89" s="110"/>
      <c r="L89" s="110"/>
      <c r="M89" s="110"/>
      <c r="N89" s="110"/>
      <c r="O89" s="110"/>
      <c r="P89" s="110"/>
      <c r="Q89" s="110"/>
      <c r="R89" s="110"/>
      <c r="S89" s="110"/>
      <c r="T89" s="110"/>
      <c r="U89" s="110"/>
      <c r="V89" s="111"/>
      <c r="W89" s="108"/>
      <c r="X89" s="108"/>
      <c r="Y89" s="108"/>
      <c r="Z89" s="108"/>
      <c r="AA89" s="127"/>
      <c r="AB89" s="109"/>
      <c r="AC89" s="109"/>
      <c r="AD89" s="109"/>
    </row>
    <row r="90" spans="1:30" s="48" customFormat="1" x14ac:dyDescent="0.25">
      <c r="A90" s="110"/>
      <c r="B90" s="110"/>
      <c r="C90" s="110"/>
      <c r="D90" s="110"/>
      <c r="E90" s="110"/>
      <c r="F90" s="110"/>
      <c r="G90" s="110"/>
      <c r="H90" s="110"/>
      <c r="I90" s="110"/>
      <c r="J90" s="110"/>
      <c r="K90" s="110"/>
      <c r="L90" s="110"/>
      <c r="M90" s="110"/>
      <c r="N90" s="110"/>
      <c r="O90" s="110"/>
      <c r="P90" s="110"/>
      <c r="Q90" s="110"/>
      <c r="R90" s="110"/>
      <c r="S90" s="110"/>
      <c r="T90" s="110"/>
      <c r="U90" s="110"/>
      <c r="V90" s="111"/>
      <c r="W90" s="108"/>
      <c r="X90" s="108"/>
      <c r="Y90" s="108"/>
      <c r="Z90" s="108"/>
      <c r="AA90" s="127"/>
      <c r="AB90" s="109"/>
      <c r="AC90" s="109"/>
      <c r="AD90" s="109"/>
    </row>
    <row r="91" spans="1:30" s="48" customFormat="1" x14ac:dyDescent="0.25">
      <c r="A91" s="110"/>
      <c r="B91" s="110"/>
      <c r="C91" s="110"/>
      <c r="D91" s="110"/>
      <c r="E91" s="110"/>
      <c r="F91" s="110"/>
      <c r="G91" s="110"/>
      <c r="H91" s="110"/>
      <c r="I91" s="110"/>
      <c r="J91" s="110"/>
      <c r="K91" s="110"/>
      <c r="L91" s="110"/>
      <c r="M91" s="110"/>
      <c r="N91" s="110"/>
      <c r="O91" s="110"/>
      <c r="P91" s="110"/>
      <c r="Q91" s="110"/>
      <c r="R91" s="110"/>
      <c r="S91" s="110"/>
      <c r="T91" s="110"/>
      <c r="U91" s="110"/>
      <c r="V91" s="111"/>
      <c r="W91" s="108"/>
      <c r="X91" s="108"/>
      <c r="Y91" s="108"/>
      <c r="Z91" s="108"/>
      <c r="AA91" s="127"/>
      <c r="AB91" s="109"/>
      <c r="AC91" s="109"/>
      <c r="AD91" s="109"/>
    </row>
    <row r="92" spans="1:30" s="48" customFormat="1" x14ac:dyDescent="0.25">
      <c r="A92" s="110"/>
      <c r="B92" s="110"/>
      <c r="C92" s="110"/>
      <c r="D92" s="110"/>
      <c r="E92" s="110"/>
      <c r="F92" s="110"/>
      <c r="G92" s="110"/>
      <c r="H92" s="110"/>
      <c r="I92" s="110"/>
      <c r="J92" s="110"/>
      <c r="K92" s="110"/>
      <c r="L92" s="110"/>
      <c r="M92" s="110"/>
      <c r="N92" s="110"/>
      <c r="O92" s="110"/>
      <c r="P92" s="110"/>
      <c r="Q92" s="110"/>
      <c r="R92" s="110"/>
      <c r="S92" s="110"/>
      <c r="T92" s="110"/>
      <c r="U92" s="110"/>
      <c r="V92" s="111"/>
      <c r="W92" s="108"/>
      <c r="X92" s="108"/>
      <c r="Y92" s="108"/>
      <c r="Z92" s="108"/>
      <c r="AA92" s="127"/>
      <c r="AB92" s="109"/>
      <c r="AC92" s="109"/>
      <c r="AD92" s="109"/>
    </row>
    <row r="93" spans="1:30" s="48" customFormat="1" x14ac:dyDescent="0.25">
      <c r="A93" s="110"/>
      <c r="B93" s="110"/>
      <c r="C93" s="110"/>
      <c r="D93" s="110"/>
      <c r="E93" s="110"/>
      <c r="F93" s="110"/>
      <c r="G93" s="110"/>
      <c r="H93" s="110"/>
      <c r="I93" s="110"/>
      <c r="J93" s="110"/>
      <c r="K93" s="110"/>
      <c r="L93" s="110"/>
      <c r="M93" s="110"/>
      <c r="N93" s="110"/>
      <c r="O93" s="110"/>
      <c r="P93" s="110"/>
      <c r="Q93" s="110"/>
      <c r="R93" s="110"/>
      <c r="S93" s="110"/>
      <c r="T93" s="110"/>
      <c r="U93" s="110"/>
      <c r="V93" s="111"/>
      <c r="W93" s="108"/>
      <c r="X93" s="108"/>
      <c r="Y93" s="108"/>
      <c r="Z93" s="108"/>
      <c r="AA93" s="127"/>
      <c r="AB93" s="109"/>
      <c r="AC93" s="109"/>
      <c r="AD93" s="109"/>
    </row>
    <row r="94" spans="1:30" s="48" customFormat="1" x14ac:dyDescent="0.25">
      <c r="A94" s="110"/>
      <c r="B94" s="110"/>
      <c r="C94" s="110"/>
      <c r="D94" s="110"/>
      <c r="E94" s="110"/>
      <c r="F94" s="110"/>
      <c r="G94" s="110"/>
      <c r="H94" s="110"/>
      <c r="I94" s="110"/>
      <c r="J94" s="110"/>
      <c r="K94" s="110"/>
      <c r="L94" s="110"/>
      <c r="M94" s="110"/>
      <c r="N94" s="110"/>
      <c r="O94" s="110"/>
      <c r="P94" s="110"/>
      <c r="Q94" s="110"/>
      <c r="R94" s="110"/>
      <c r="S94" s="110"/>
      <c r="T94" s="110"/>
      <c r="U94" s="110"/>
      <c r="V94" s="111"/>
      <c r="W94" s="108"/>
      <c r="X94" s="108"/>
      <c r="Y94" s="108"/>
      <c r="Z94" s="108"/>
      <c r="AA94" s="127"/>
      <c r="AB94" s="109"/>
      <c r="AC94" s="109"/>
      <c r="AD94" s="109"/>
    </row>
    <row r="95" spans="1:30" s="48" customFormat="1" x14ac:dyDescent="0.25">
      <c r="A95" s="110"/>
      <c r="B95" s="110"/>
      <c r="C95" s="110"/>
      <c r="D95" s="110"/>
      <c r="E95" s="110"/>
      <c r="F95" s="110"/>
      <c r="G95" s="110"/>
      <c r="H95" s="110"/>
      <c r="I95" s="110"/>
      <c r="J95" s="110"/>
      <c r="K95" s="110"/>
      <c r="L95" s="110"/>
      <c r="M95" s="110"/>
      <c r="N95" s="110"/>
      <c r="O95" s="110"/>
      <c r="P95" s="110"/>
      <c r="Q95" s="110"/>
      <c r="R95" s="110"/>
      <c r="S95" s="110"/>
      <c r="T95" s="110"/>
      <c r="U95" s="110"/>
      <c r="V95" s="111"/>
      <c r="W95" s="108"/>
      <c r="X95" s="108"/>
      <c r="Y95" s="108"/>
      <c r="Z95" s="108"/>
      <c r="AA95" s="127"/>
      <c r="AB95" s="109"/>
      <c r="AC95" s="109"/>
      <c r="AD95" s="109"/>
    </row>
    <row r="96" spans="1:30" s="48" customFormat="1" x14ac:dyDescent="0.25">
      <c r="A96" s="110"/>
      <c r="B96" s="110"/>
      <c r="C96" s="110"/>
      <c r="D96" s="110"/>
      <c r="E96" s="110"/>
      <c r="F96" s="110"/>
      <c r="G96" s="110"/>
      <c r="H96" s="110"/>
      <c r="I96" s="110"/>
      <c r="J96" s="110"/>
      <c r="K96" s="110"/>
      <c r="L96" s="110"/>
      <c r="M96" s="110"/>
      <c r="N96" s="110"/>
      <c r="O96" s="110"/>
      <c r="P96" s="110"/>
      <c r="Q96" s="110"/>
      <c r="R96" s="110"/>
      <c r="S96" s="110"/>
      <c r="T96" s="110"/>
      <c r="U96" s="110"/>
      <c r="V96" s="111"/>
      <c r="W96" s="108"/>
      <c r="X96" s="108"/>
      <c r="Y96" s="108"/>
      <c r="Z96" s="108"/>
      <c r="AA96" s="127"/>
      <c r="AB96" s="109"/>
      <c r="AC96" s="109"/>
      <c r="AD96" s="109"/>
    </row>
    <row r="97" spans="1:30" s="48" customFormat="1" x14ac:dyDescent="0.25">
      <c r="A97" s="110"/>
      <c r="B97" s="110"/>
      <c r="C97" s="110"/>
      <c r="D97" s="110"/>
      <c r="E97" s="110"/>
      <c r="F97" s="110"/>
      <c r="G97" s="110"/>
      <c r="H97" s="110"/>
      <c r="I97" s="110"/>
      <c r="J97" s="110"/>
      <c r="K97" s="110"/>
      <c r="L97" s="110"/>
      <c r="M97" s="110"/>
      <c r="N97" s="110"/>
      <c r="O97" s="110"/>
      <c r="P97" s="110"/>
      <c r="Q97" s="110"/>
      <c r="R97" s="110"/>
      <c r="S97" s="110"/>
      <c r="T97" s="110"/>
      <c r="U97" s="110"/>
      <c r="V97" s="111"/>
      <c r="W97" s="108"/>
      <c r="X97" s="108"/>
      <c r="Y97" s="108"/>
      <c r="Z97" s="108"/>
      <c r="AA97" s="127"/>
      <c r="AB97" s="109"/>
      <c r="AC97" s="109"/>
      <c r="AD97" s="109"/>
    </row>
    <row r="98" spans="1:30" s="48" customFormat="1" x14ac:dyDescent="0.25">
      <c r="A98" s="110"/>
      <c r="B98" s="110"/>
      <c r="C98" s="110"/>
      <c r="D98" s="110"/>
      <c r="E98" s="110"/>
      <c r="F98" s="110"/>
      <c r="G98" s="110"/>
      <c r="H98" s="110"/>
      <c r="I98" s="110"/>
      <c r="J98" s="110"/>
      <c r="K98" s="110"/>
      <c r="L98" s="110"/>
      <c r="M98" s="110"/>
      <c r="N98" s="110"/>
      <c r="O98" s="110"/>
      <c r="P98" s="110"/>
      <c r="Q98" s="110"/>
      <c r="R98" s="110"/>
      <c r="S98" s="110"/>
      <c r="T98" s="110"/>
      <c r="U98" s="110"/>
      <c r="V98" s="111"/>
      <c r="W98" s="108"/>
      <c r="X98" s="108"/>
      <c r="Y98" s="108"/>
      <c r="Z98" s="108"/>
      <c r="AA98" s="127"/>
      <c r="AB98" s="109"/>
      <c r="AC98" s="109"/>
      <c r="AD98" s="109"/>
    </row>
    <row r="99" spans="1:30" s="48" customFormat="1" x14ac:dyDescent="0.25">
      <c r="A99" s="110"/>
      <c r="B99" s="110"/>
      <c r="C99" s="110"/>
      <c r="D99" s="110"/>
      <c r="E99" s="110"/>
      <c r="F99" s="110"/>
      <c r="G99" s="110"/>
      <c r="H99" s="110"/>
      <c r="I99" s="110"/>
      <c r="J99" s="110"/>
      <c r="K99" s="110"/>
      <c r="L99" s="110"/>
      <c r="M99" s="110"/>
      <c r="N99" s="110"/>
      <c r="O99" s="110"/>
      <c r="P99" s="110"/>
      <c r="Q99" s="110"/>
      <c r="R99" s="110"/>
      <c r="S99" s="110"/>
      <c r="T99" s="110"/>
      <c r="U99" s="110"/>
      <c r="V99" s="111"/>
      <c r="W99" s="108"/>
      <c r="X99" s="108"/>
      <c r="Y99" s="108"/>
      <c r="Z99" s="108"/>
      <c r="AA99" s="127"/>
      <c r="AB99" s="109"/>
      <c r="AC99" s="109"/>
      <c r="AD99" s="109"/>
    </row>
    <row r="100" spans="1:30" s="48" customFormat="1" x14ac:dyDescent="0.25">
      <c r="A100" s="110"/>
      <c r="B100" s="110"/>
      <c r="C100" s="110"/>
      <c r="D100" s="110"/>
      <c r="E100" s="110"/>
      <c r="F100" s="110"/>
      <c r="G100" s="110"/>
      <c r="H100" s="110"/>
      <c r="I100" s="110"/>
      <c r="J100" s="110"/>
      <c r="K100" s="110"/>
      <c r="L100" s="110"/>
      <c r="M100" s="110"/>
      <c r="N100" s="110"/>
      <c r="O100" s="110"/>
      <c r="P100" s="110"/>
      <c r="Q100" s="110"/>
      <c r="R100" s="110"/>
      <c r="S100" s="110"/>
      <c r="T100" s="110"/>
      <c r="U100" s="110"/>
      <c r="V100" s="111"/>
      <c r="W100" s="108"/>
      <c r="X100" s="108"/>
      <c r="Y100" s="108"/>
      <c r="Z100" s="108"/>
      <c r="AA100" s="127"/>
      <c r="AB100" s="109"/>
      <c r="AC100" s="109"/>
      <c r="AD100" s="109"/>
    </row>
    <row r="101" spans="1:30" s="48" customFormat="1" x14ac:dyDescent="0.25">
      <c r="A101" s="110"/>
      <c r="B101" s="110"/>
      <c r="C101" s="110"/>
      <c r="D101" s="110"/>
      <c r="E101" s="110"/>
      <c r="F101" s="110"/>
      <c r="G101" s="110"/>
      <c r="H101" s="110"/>
      <c r="I101" s="110"/>
      <c r="J101" s="110"/>
      <c r="K101" s="110"/>
      <c r="L101" s="110"/>
      <c r="M101" s="110"/>
      <c r="N101" s="110"/>
      <c r="O101" s="110"/>
      <c r="P101" s="110"/>
      <c r="Q101" s="110"/>
      <c r="R101" s="110"/>
      <c r="S101" s="110"/>
      <c r="T101" s="110"/>
      <c r="U101" s="110"/>
      <c r="V101" s="111"/>
      <c r="W101" s="108"/>
      <c r="X101" s="108"/>
      <c r="Y101" s="108"/>
      <c r="Z101" s="108"/>
      <c r="AA101" s="127"/>
      <c r="AB101" s="109"/>
      <c r="AC101" s="109"/>
      <c r="AD101" s="109"/>
    </row>
    <row r="102" spans="1:30" s="48" customFormat="1" x14ac:dyDescent="0.25">
      <c r="A102" s="110"/>
      <c r="B102" s="110"/>
      <c r="C102" s="110"/>
      <c r="D102" s="110"/>
      <c r="E102" s="110"/>
      <c r="F102" s="110"/>
      <c r="G102" s="110"/>
      <c r="H102" s="110"/>
      <c r="I102" s="110"/>
      <c r="J102" s="110"/>
      <c r="K102" s="110"/>
      <c r="L102" s="110"/>
      <c r="M102" s="110"/>
      <c r="N102" s="110"/>
      <c r="O102" s="110"/>
      <c r="P102" s="110"/>
      <c r="Q102" s="110"/>
      <c r="R102" s="110"/>
      <c r="S102" s="110"/>
      <c r="T102" s="110"/>
      <c r="U102" s="110"/>
      <c r="V102" s="111"/>
      <c r="W102" s="108"/>
      <c r="X102" s="108"/>
      <c r="Y102" s="108"/>
      <c r="Z102" s="108"/>
      <c r="AA102" s="127"/>
      <c r="AB102" s="109"/>
      <c r="AC102" s="109"/>
      <c r="AD102" s="109"/>
    </row>
    <row r="103" spans="1:30" s="48" customFormat="1" x14ac:dyDescent="0.25">
      <c r="A103" s="110"/>
      <c r="B103" s="110"/>
      <c r="C103" s="110"/>
      <c r="D103" s="110"/>
      <c r="E103" s="110"/>
      <c r="F103" s="110"/>
      <c r="G103" s="110"/>
      <c r="H103" s="110"/>
      <c r="I103" s="110"/>
      <c r="J103" s="110"/>
      <c r="K103" s="110"/>
      <c r="L103" s="110"/>
      <c r="M103" s="110"/>
      <c r="N103" s="110"/>
      <c r="O103" s="110"/>
      <c r="P103" s="110"/>
      <c r="Q103" s="110"/>
      <c r="R103" s="110"/>
      <c r="S103" s="110"/>
      <c r="T103" s="110"/>
      <c r="U103" s="110"/>
      <c r="V103" s="111"/>
      <c r="W103" s="108"/>
      <c r="X103" s="108"/>
      <c r="Y103" s="108"/>
      <c r="Z103" s="108"/>
      <c r="AA103" s="127"/>
      <c r="AB103" s="109"/>
      <c r="AC103" s="109"/>
      <c r="AD103" s="109"/>
    </row>
    <row r="104" spans="1:30" s="48" customFormat="1" x14ac:dyDescent="0.25">
      <c r="A104" s="110"/>
      <c r="B104" s="110"/>
      <c r="C104" s="110"/>
      <c r="D104" s="110"/>
      <c r="E104" s="110"/>
      <c r="F104" s="110"/>
      <c r="G104" s="110"/>
      <c r="H104" s="110"/>
      <c r="I104" s="110"/>
      <c r="J104" s="110"/>
      <c r="K104" s="110"/>
      <c r="L104" s="110"/>
      <c r="M104" s="110"/>
      <c r="N104" s="110"/>
      <c r="O104" s="110"/>
      <c r="P104" s="110"/>
      <c r="Q104" s="110"/>
      <c r="R104" s="110"/>
      <c r="S104" s="110"/>
      <c r="T104" s="110"/>
      <c r="U104" s="110"/>
      <c r="V104" s="111"/>
      <c r="W104" s="108"/>
      <c r="X104" s="108"/>
      <c r="Y104" s="108"/>
      <c r="Z104" s="108"/>
      <c r="AA104" s="127"/>
      <c r="AB104" s="109"/>
      <c r="AC104" s="109"/>
      <c r="AD104" s="109"/>
    </row>
    <row r="105" spans="1:30" s="48" customFormat="1" x14ac:dyDescent="0.25">
      <c r="A105" s="110"/>
      <c r="B105" s="110"/>
      <c r="C105" s="110"/>
      <c r="D105" s="110"/>
      <c r="E105" s="110"/>
      <c r="F105" s="110"/>
      <c r="G105" s="110"/>
      <c r="H105" s="110"/>
      <c r="I105" s="110"/>
      <c r="J105" s="110"/>
      <c r="K105" s="110"/>
      <c r="L105" s="110"/>
      <c r="M105" s="110"/>
      <c r="N105" s="110"/>
      <c r="O105" s="110"/>
      <c r="P105" s="110"/>
      <c r="Q105" s="110"/>
      <c r="R105" s="110"/>
      <c r="S105" s="110"/>
      <c r="T105" s="110"/>
      <c r="U105" s="110"/>
      <c r="V105" s="111"/>
      <c r="W105" s="108"/>
      <c r="X105" s="108"/>
      <c r="Y105" s="108"/>
      <c r="Z105" s="108"/>
      <c r="AA105" s="127"/>
      <c r="AB105" s="109"/>
      <c r="AC105" s="109"/>
      <c r="AD105" s="109"/>
    </row>
    <row r="106" spans="1:30" s="48" customFormat="1" x14ac:dyDescent="0.25">
      <c r="A106" s="110"/>
      <c r="B106" s="110"/>
      <c r="C106" s="110"/>
      <c r="D106" s="110"/>
      <c r="E106" s="110"/>
      <c r="F106" s="110"/>
      <c r="G106" s="110"/>
      <c r="H106" s="110"/>
      <c r="I106" s="110"/>
      <c r="J106" s="110"/>
      <c r="K106" s="110"/>
      <c r="L106" s="110"/>
      <c r="M106" s="110"/>
      <c r="N106" s="110"/>
      <c r="O106" s="110"/>
      <c r="P106" s="110"/>
      <c r="Q106" s="110"/>
      <c r="R106" s="110"/>
      <c r="S106" s="110"/>
      <c r="T106" s="110"/>
      <c r="U106" s="110"/>
      <c r="V106" s="111"/>
      <c r="W106" s="108"/>
      <c r="X106" s="108"/>
      <c r="Y106" s="108"/>
      <c r="Z106" s="108"/>
      <c r="AA106" s="127"/>
      <c r="AB106" s="109"/>
      <c r="AC106" s="109"/>
      <c r="AD106" s="109"/>
    </row>
    <row r="107" spans="1:30" s="48" customFormat="1" x14ac:dyDescent="0.25">
      <c r="A107" s="110"/>
      <c r="B107" s="110"/>
      <c r="C107" s="110"/>
      <c r="D107" s="110"/>
      <c r="E107" s="110"/>
      <c r="F107" s="110"/>
      <c r="G107" s="110"/>
      <c r="H107" s="110"/>
      <c r="I107" s="110"/>
      <c r="J107" s="110"/>
      <c r="K107" s="110"/>
      <c r="L107" s="110"/>
      <c r="M107" s="110"/>
      <c r="N107" s="110"/>
      <c r="O107" s="110"/>
      <c r="P107" s="110"/>
      <c r="Q107" s="110"/>
      <c r="R107" s="110"/>
      <c r="S107" s="110"/>
      <c r="T107" s="110"/>
      <c r="U107" s="110"/>
      <c r="V107" s="111"/>
      <c r="W107" s="108"/>
      <c r="X107" s="108"/>
      <c r="Y107" s="108"/>
      <c r="Z107" s="108"/>
      <c r="AA107" s="127"/>
      <c r="AB107" s="109"/>
      <c r="AC107" s="109"/>
      <c r="AD107" s="109"/>
    </row>
  </sheetData>
  <phoneticPr fontId="38" type="noConversion"/>
  <conditionalFormatting sqref="AA2:AA61">
    <cfRule type="cellIs" dxfId="2" priority="1" stopIfTrue="1" operator="lessThan">
      <formula>0.01</formula>
    </cfRule>
    <cfRule type="cellIs" dxfId="1" priority="2" stopIfTrue="1" operator="lessThan">
      <formula>0.01</formula>
    </cfRule>
    <cfRule type="cellIs" dxfId="0" priority="3" stopIfTrue="1" operator="lessThan">
      <formula>0</formula>
    </cfRule>
  </conditionalFormatting>
  <pageMargins left="0.7" right="0.7" top="0.75" bottom="0.75" header="0.3" footer="0.3"/>
  <pageSetup paperSize="9" orientation="portrait"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topLeftCell="A16" workbookViewId="0">
      <selection activeCell="P2" sqref="P2:P31"/>
    </sheetView>
  </sheetViews>
  <sheetFormatPr defaultRowHeight="15" x14ac:dyDescent="0.25"/>
  <cols>
    <col min="1" max="1" width="4" customWidth="1"/>
    <col min="2" max="2" width="47.42578125" customWidth="1"/>
    <col min="22" max="22" width="9.140625" style="195"/>
  </cols>
  <sheetData>
    <row r="1" spans="1:25" ht="15.75" thickBot="1" x14ac:dyDescent="0.3"/>
    <row r="2" spans="1:25" ht="47.25" x14ac:dyDescent="0.25">
      <c r="A2" s="142">
        <v>1</v>
      </c>
      <c r="B2" s="186" t="s">
        <v>105</v>
      </c>
      <c r="C2" s="186">
        <v>17128</v>
      </c>
      <c r="D2" s="186" t="s">
        <v>121</v>
      </c>
      <c r="E2" s="186" t="s">
        <v>121</v>
      </c>
      <c r="F2" s="186">
        <v>6110209900</v>
      </c>
      <c r="G2" s="186" t="s">
        <v>104</v>
      </c>
      <c r="H2" s="133" t="s">
        <v>94</v>
      </c>
      <c r="I2" s="186">
        <v>70</v>
      </c>
      <c r="J2" s="134">
        <f t="shared" ref="J2:J31" si="0">ROUNDUP(S2*Q2/I2,2)</f>
        <v>0.36</v>
      </c>
      <c r="K2" s="134">
        <f t="shared" ref="K2:K31" si="1">ROUND(J2*I2,2)</f>
        <v>25.2</v>
      </c>
      <c r="L2" s="135">
        <f t="shared" ref="L2:L31" si="2">1-M2/J2</f>
        <v>0.88888888888888884</v>
      </c>
      <c r="M2" s="134">
        <f t="shared" ref="M2:M31" si="3">ROUND(J2/10,2)</f>
        <v>0.04</v>
      </c>
      <c r="N2" s="134">
        <f t="shared" ref="N2:N31" si="4">ROUND(M2*I2,2)</f>
        <v>2.8</v>
      </c>
      <c r="O2" s="133" t="s">
        <v>99</v>
      </c>
      <c r="P2" s="186">
        <v>1</v>
      </c>
      <c r="Q2" s="134">
        <f t="shared" ref="Q2:Q31" si="5">ROUNDUP(R2*0.95,2)</f>
        <v>41.559999999999995</v>
      </c>
      <c r="R2" s="196">
        <v>43.74</v>
      </c>
      <c r="S2" s="143">
        <f t="shared" ref="S2:S31" si="6">Q2/I2</f>
        <v>0.59371428571428564</v>
      </c>
      <c r="T2" s="127">
        <v>2</v>
      </c>
      <c r="U2">
        <v>15.5</v>
      </c>
      <c r="V2" s="196">
        <v>14.5</v>
      </c>
      <c r="X2" s="186">
        <v>17128</v>
      </c>
      <c r="Y2">
        <f>C2-X2</f>
        <v>0</v>
      </c>
    </row>
    <row r="3" spans="1:25" ht="47.25" x14ac:dyDescent="0.25">
      <c r="A3" s="144">
        <v>2</v>
      </c>
      <c r="B3" s="187" t="s">
        <v>105</v>
      </c>
      <c r="C3" s="187">
        <v>17135</v>
      </c>
      <c r="D3" s="187" t="s">
        <v>121</v>
      </c>
      <c r="E3" s="187" t="s">
        <v>121</v>
      </c>
      <c r="F3" s="187">
        <v>6110209900</v>
      </c>
      <c r="G3" s="187" t="s">
        <v>104</v>
      </c>
      <c r="H3" s="146" t="s">
        <v>94</v>
      </c>
      <c r="I3" s="187">
        <v>5</v>
      </c>
      <c r="J3" s="147">
        <f t="shared" si="0"/>
        <v>0.35000000000000003</v>
      </c>
      <c r="K3" s="147">
        <f t="shared" si="1"/>
        <v>1.75</v>
      </c>
      <c r="L3" s="148">
        <f t="shared" si="2"/>
        <v>0.88571428571428568</v>
      </c>
      <c r="M3" s="147">
        <f t="shared" si="3"/>
        <v>0.04</v>
      </c>
      <c r="N3" s="147">
        <f t="shared" si="4"/>
        <v>0.2</v>
      </c>
      <c r="O3" s="146" t="s">
        <v>99</v>
      </c>
      <c r="P3" s="187" t="s">
        <v>120</v>
      </c>
      <c r="Q3" s="147">
        <f t="shared" si="5"/>
        <v>2.9499999999999997</v>
      </c>
      <c r="R3" s="196">
        <v>3.1</v>
      </c>
      <c r="S3" s="143">
        <f t="shared" si="6"/>
        <v>0.59</v>
      </c>
      <c r="T3" s="127">
        <v>2</v>
      </c>
      <c r="V3" s="196">
        <v>1</v>
      </c>
      <c r="X3" s="187">
        <v>17135</v>
      </c>
      <c r="Y3">
        <f t="shared" ref="Y3:Y31" si="7">C3-X3</f>
        <v>0</v>
      </c>
    </row>
    <row r="4" spans="1:25" ht="47.25" x14ac:dyDescent="0.25">
      <c r="A4" s="144">
        <v>3</v>
      </c>
      <c r="B4" s="187" t="s">
        <v>105</v>
      </c>
      <c r="C4" s="187">
        <v>81613</v>
      </c>
      <c r="D4" s="187" t="s">
        <v>122</v>
      </c>
      <c r="E4" s="187" t="s">
        <v>122</v>
      </c>
      <c r="F4" s="187">
        <v>6110209900</v>
      </c>
      <c r="G4" s="187" t="s">
        <v>104</v>
      </c>
      <c r="H4" s="146" t="s">
        <v>94</v>
      </c>
      <c r="I4" s="187">
        <v>12</v>
      </c>
      <c r="J4" s="147">
        <f t="shared" si="0"/>
        <v>0.66</v>
      </c>
      <c r="K4" s="147">
        <f t="shared" si="1"/>
        <v>7.92</v>
      </c>
      <c r="L4" s="148">
        <f t="shared" si="2"/>
        <v>0.89393939393939392</v>
      </c>
      <c r="M4" s="147">
        <f t="shared" si="3"/>
        <v>7.0000000000000007E-2</v>
      </c>
      <c r="N4" s="147">
        <f t="shared" si="4"/>
        <v>0.84</v>
      </c>
      <c r="O4" s="146" t="s">
        <v>99</v>
      </c>
      <c r="P4" s="187" t="s">
        <v>120</v>
      </c>
      <c r="Q4" s="147">
        <f t="shared" si="5"/>
        <v>9.69</v>
      </c>
      <c r="R4" s="196">
        <v>10.199999999999999</v>
      </c>
      <c r="S4" s="143">
        <f t="shared" si="6"/>
        <v>0.8075</v>
      </c>
      <c r="T4" s="127">
        <v>3</v>
      </c>
      <c r="U4">
        <v>53</v>
      </c>
      <c r="V4" s="196">
        <v>43.74</v>
      </c>
      <c r="W4">
        <v>0.62</v>
      </c>
      <c r="X4" s="187">
        <v>81613</v>
      </c>
      <c r="Y4">
        <f t="shared" si="7"/>
        <v>0</v>
      </c>
    </row>
    <row r="5" spans="1:25" ht="47.25" x14ac:dyDescent="0.25">
      <c r="A5" s="144">
        <v>4</v>
      </c>
      <c r="B5" s="187" t="s">
        <v>105</v>
      </c>
      <c r="C5" s="187">
        <v>9171</v>
      </c>
      <c r="D5" s="187" t="s">
        <v>122</v>
      </c>
      <c r="E5" s="187" t="s">
        <v>122</v>
      </c>
      <c r="F5" s="187">
        <v>6110209900</v>
      </c>
      <c r="G5" s="187" t="s">
        <v>104</v>
      </c>
      <c r="H5" s="146" t="s">
        <v>94</v>
      </c>
      <c r="I5" s="187">
        <v>3</v>
      </c>
      <c r="J5" s="147">
        <f t="shared" si="0"/>
        <v>0.05</v>
      </c>
      <c r="K5" s="147">
        <f t="shared" si="1"/>
        <v>0.15</v>
      </c>
      <c r="L5" s="148">
        <f t="shared" si="2"/>
        <v>0.8</v>
      </c>
      <c r="M5" s="147">
        <f t="shared" si="3"/>
        <v>0.01</v>
      </c>
      <c r="N5" s="147">
        <f t="shared" si="4"/>
        <v>0.03</v>
      </c>
      <c r="O5" s="146" t="s">
        <v>99</v>
      </c>
      <c r="P5" s="187" t="s">
        <v>120</v>
      </c>
      <c r="Q5" s="147">
        <f t="shared" si="5"/>
        <v>0.63</v>
      </c>
      <c r="R5" s="196">
        <v>0.66</v>
      </c>
      <c r="S5" s="143">
        <f t="shared" si="6"/>
        <v>0.21</v>
      </c>
      <c r="T5" s="127">
        <v>4</v>
      </c>
      <c r="V5" s="196">
        <v>3.1</v>
      </c>
      <c r="W5">
        <v>0.62</v>
      </c>
      <c r="X5" s="187">
        <v>9171</v>
      </c>
      <c r="Y5">
        <f t="shared" si="7"/>
        <v>0</v>
      </c>
    </row>
    <row r="6" spans="1:25" ht="47.25" x14ac:dyDescent="0.25">
      <c r="A6" s="144">
        <v>5</v>
      </c>
      <c r="B6" s="187" t="s">
        <v>105</v>
      </c>
      <c r="C6" s="187">
        <v>81664</v>
      </c>
      <c r="D6" s="187" t="s">
        <v>122</v>
      </c>
      <c r="E6" s="187" t="s">
        <v>122</v>
      </c>
      <c r="F6" s="187">
        <v>6110209900</v>
      </c>
      <c r="G6" s="187" t="s">
        <v>104</v>
      </c>
      <c r="H6" s="146" t="s">
        <v>94</v>
      </c>
      <c r="I6" s="187">
        <v>2</v>
      </c>
      <c r="J6" s="147">
        <f t="shared" si="0"/>
        <v>0.45</v>
      </c>
      <c r="K6" s="147">
        <f t="shared" si="1"/>
        <v>0.9</v>
      </c>
      <c r="L6" s="148">
        <f t="shared" si="2"/>
        <v>0.88888888888888884</v>
      </c>
      <c r="M6" s="147">
        <f t="shared" si="3"/>
        <v>0.05</v>
      </c>
      <c r="N6" s="147">
        <f t="shared" si="4"/>
        <v>0.1</v>
      </c>
      <c r="O6" s="146" t="s">
        <v>99</v>
      </c>
      <c r="P6" s="187" t="s">
        <v>120</v>
      </c>
      <c r="Q6" s="147">
        <f t="shared" si="5"/>
        <v>1.33</v>
      </c>
      <c r="R6" s="196">
        <v>1.4</v>
      </c>
      <c r="S6" s="143">
        <f t="shared" si="6"/>
        <v>0.66500000000000004</v>
      </c>
      <c r="T6" s="127">
        <v>3</v>
      </c>
      <c r="V6" s="196">
        <v>1.76</v>
      </c>
      <c r="W6" s="195">
        <v>0.11</v>
      </c>
      <c r="X6" s="187">
        <v>81664</v>
      </c>
      <c r="Y6">
        <f t="shared" si="7"/>
        <v>0</v>
      </c>
    </row>
    <row r="7" spans="1:25" ht="31.5" x14ac:dyDescent="0.25">
      <c r="A7" s="144">
        <v>6</v>
      </c>
      <c r="B7" s="187" t="s">
        <v>106</v>
      </c>
      <c r="C7" s="187">
        <v>17084</v>
      </c>
      <c r="D7" s="187" t="s">
        <v>121</v>
      </c>
      <c r="E7" s="187" t="s">
        <v>121</v>
      </c>
      <c r="F7" s="187">
        <v>6204623900</v>
      </c>
      <c r="G7" s="187" t="s">
        <v>104</v>
      </c>
      <c r="H7" s="146" t="s">
        <v>94</v>
      </c>
      <c r="I7" s="187">
        <v>200</v>
      </c>
      <c r="J7" s="147">
        <f t="shared" si="0"/>
        <v>0.05</v>
      </c>
      <c r="K7" s="147">
        <f t="shared" si="1"/>
        <v>10</v>
      </c>
      <c r="L7" s="148">
        <f t="shared" si="2"/>
        <v>0.8</v>
      </c>
      <c r="M7" s="147">
        <f t="shared" si="3"/>
        <v>0.01</v>
      </c>
      <c r="N7" s="147">
        <f t="shared" si="4"/>
        <v>2</v>
      </c>
      <c r="O7" s="146" t="s">
        <v>99</v>
      </c>
      <c r="P7" s="187">
        <v>1</v>
      </c>
      <c r="Q7" s="147">
        <f t="shared" si="5"/>
        <v>43.879999999999995</v>
      </c>
      <c r="R7" s="196">
        <v>46.18</v>
      </c>
      <c r="S7" s="143">
        <f t="shared" si="6"/>
        <v>0.21939999999999998</v>
      </c>
      <c r="T7" s="127">
        <v>4</v>
      </c>
      <c r="V7" s="196">
        <v>1.76</v>
      </c>
      <c r="W7" s="195">
        <v>0.11</v>
      </c>
      <c r="X7" s="187">
        <v>17084</v>
      </c>
      <c r="Y7">
        <f t="shared" si="7"/>
        <v>0</v>
      </c>
    </row>
    <row r="8" spans="1:25" ht="31.5" x14ac:dyDescent="0.25">
      <c r="A8" s="144">
        <v>7</v>
      </c>
      <c r="B8" s="187" t="s">
        <v>106</v>
      </c>
      <c r="C8" s="187">
        <v>81322</v>
      </c>
      <c r="D8" s="187" t="s">
        <v>122</v>
      </c>
      <c r="E8" s="187" t="s">
        <v>122</v>
      </c>
      <c r="F8" s="187">
        <v>6204623900</v>
      </c>
      <c r="G8" s="187" t="s">
        <v>104</v>
      </c>
      <c r="H8" s="146" t="s">
        <v>94</v>
      </c>
      <c r="I8" s="187">
        <v>3</v>
      </c>
      <c r="J8" s="147">
        <f t="shared" si="0"/>
        <v>0.05</v>
      </c>
      <c r="K8" s="147">
        <f t="shared" si="1"/>
        <v>0.15</v>
      </c>
      <c r="L8" s="148">
        <f t="shared" si="2"/>
        <v>0.8</v>
      </c>
      <c r="M8" s="147">
        <f t="shared" si="3"/>
        <v>0.01</v>
      </c>
      <c r="N8" s="147">
        <f t="shared" si="4"/>
        <v>0.03</v>
      </c>
      <c r="O8" s="146" t="s">
        <v>99</v>
      </c>
      <c r="P8" s="187" t="s">
        <v>120</v>
      </c>
      <c r="Q8" s="147">
        <f t="shared" si="5"/>
        <v>0.63</v>
      </c>
      <c r="R8" s="196">
        <v>0.66</v>
      </c>
      <c r="S8" s="143">
        <f t="shared" si="6"/>
        <v>0.21</v>
      </c>
      <c r="T8" s="127">
        <v>4</v>
      </c>
      <c r="V8" s="196">
        <v>1.21</v>
      </c>
      <c r="W8" s="195">
        <v>0.11</v>
      </c>
      <c r="X8" s="187">
        <v>81322</v>
      </c>
      <c r="Y8">
        <f t="shared" si="7"/>
        <v>0</v>
      </c>
    </row>
    <row r="9" spans="1:25" ht="31.5" x14ac:dyDescent="0.25">
      <c r="A9" s="144">
        <v>8</v>
      </c>
      <c r="B9" s="187" t="s">
        <v>106</v>
      </c>
      <c r="C9" s="187">
        <v>8161</v>
      </c>
      <c r="D9" s="187" t="s">
        <v>122</v>
      </c>
      <c r="E9" s="187" t="s">
        <v>122</v>
      </c>
      <c r="F9" s="187">
        <v>6204623900</v>
      </c>
      <c r="G9" s="187" t="s">
        <v>104</v>
      </c>
      <c r="H9" s="146" t="s">
        <v>94</v>
      </c>
      <c r="I9" s="187">
        <v>8</v>
      </c>
      <c r="J9" s="147">
        <f t="shared" si="0"/>
        <v>0.05</v>
      </c>
      <c r="K9" s="147">
        <f t="shared" si="1"/>
        <v>0.4</v>
      </c>
      <c r="L9" s="148">
        <f t="shared" si="2"/>
        <v>0.8</v>
      </c>
      <c r="M9" s="147">
        <f t="shared" si="3"/>
        <v>0.01</v>
      </c>
      <c r="N9" s="147">
        <f t="shared" si="4"/>
        <v>0.08</v>
      </c>
      <c r="O9" s="146" t="s">
        <v>99</v>
      </c>
      <c r="P9" s="187" t="s">
        <v>120</v>
      </c>
      <c r="Q9" s="147">
        <f t="shared" si="5"/>
        <v>1.68</v>
      </c>
      <c r="R9" s="196">
        <v>1.76</v>
      </c>
      <c r="S9" s="143">
        <f t="shared" si="6"/>
        <v>0.21</v>
      </c>
      <c r="T9" s="127">
        <v>4</v>
      </c>
      <c r="V9" s="196">
        <v>0.33</v>
      </c>
      <c r="W9" s="195">
        <v>0.11</v>
      </c>
      <c r="X9" s="187">
        <v>8161</v>
      </c>
      <c r="Y9">
        <f t="shared" si="7"/>
        <v>0</v>
      </c>
    </row>
    <row r="10" spans="1:25" ht="31.5" x14ac:dyDescent="0.25">
      <c r="A10" s="144">
        <v>9</v>
      </c>
      <c r="B10" s="187" t="s">
        <v>106</v>
      </c>
      <c r="C10" s="187">
        <v>8151</v>
      </c>
      <c r="D10" s="187" t="s">
        <v>122</v>
      </c>
      <c r="E10" s="187" t="s">
        <v>122</v>
      </c>
      <c r="F10" s="187">
        <v>6204623900</v>
      </c>
      <c r="G10" s="187" t="s">
        <v>104</v>
      </c>
      <c r="H10" s="146" t="s">
        <v>94</v>
      </c>
      <c r="I10" s="187">
        <v>9</v>
      </c>
      <c r="J10" s="147">
        <f t="shared" si="0"/>
        <v>0.05</v>
      </c>
      <c r="K10" s="147">
        <f t="shared" si="1"/>
        <v>0.45</v>
      </c>
      <c r="L10" s="148">
        <f t="shared" si="2"/>
        <v>0.8</v>
      </c>
      <c r="M10" s="147">
        <f t="shared" si="3"/>
        <v>0.01</v>
      </c>
      <c r="N10" s="147">
        <f t="shared" si="4"/>
        <v>0.09</v>
      </c>
      <c r="O10" s="146" t="s">
        <v>99</v>
      </c>
      <c r="P10" s="187" t="s">
        <v>120</v>
      </c>
      <c r="Q10" s="147">
        <f t="shared" si="5"/>
        <v>1.89</v>
      </c>
      <c r="R10" s="196">
        <v>1.98</v>
      </c>
      <c r="S10" s="143">
        <f t="shared" si="6"/>
        <v>0.21</v>
      </c>
      <c r="T10" s="127">
        <v>4</v>
      </c>
      <c r="V10" s="196">
        <v>0.44</v>
      </c>
      <c r="W10" s="195">
        <v>0.11</v>
      </c>
      <c r="X10" s="187">
        <v>8151</v>
      </c>
      <c r="Y10">
        <f t="shared" si="7"/>
        <v>0</v>
      </c>
    </row>
    <row r="11" spans="1:25" ht="31.5" x14ac:dyDescent="0.25">
      <c r="A11" s="144">
        <v>10</v>
      </c>
      <c r="B11" s="187" t="s">
        <v>106</v>
      </c>
      <c r="C11" s="187">
        <v>5158</v>
      </c>
      <c r="D11" s="187" t="s">
        <v>122</v>
      </c>
      <c r="E11" s="187" t="s">
        <v>122</v>
      </c>
      <c r="F11" s="187">
        <v>6204623900</v>
      </c>
      <c r="G11" s="187" t="s">
        <v>104</v>
      </c>
      <c r="H11" s="146" t="s">
        <v>94</v>
      </c>
      <c r="I11" s="187">
        <v>8</v>
      </c>
      <c r="J11" s="147">
        <f t="shared" si="0"/>
        <v>0.05</v>
      </c>
      <c r="K11" s="147">
        <f t="shared" si="1"/>
        <v>0.4</v>
      </c>
      <c r="L11" s="148">
        <f t="shared" si="2"/>
        <v>0.8</v>
      </c>
      <c r="M11" s="147">
        <f t="shared" si="3"/>
        <v>0.01</v>
      </c>
      <c r="N11" s="147">
        <f t="shared" si="4"/>
        <v>0.08</v>
      </c>
      <c r="O11" s="146" t="s">
        <v>99</v>
      </c>
      <c r="P11" s="187" t="s">
        <v>120</v>
      </c>
      <c r="Q11" s="147">
        <f t="shared" si="5"/>
        <v>1.68</v>
      </c>
      <c r="R11" s="196">
        <v>1.76</v>
      </c>
      <c r="S11" s="143">
        <f t="shared" si="6"/>
        <v>0.21</v>
      </c>
      <c r="T11" s="127">
        <v>4</v>
      </c>
      <c r="V11" s="196">
        <v>0.66</v>
      </c>
      <c r="W11" s="195">
        <v>0.11</v>
      </c>
      <c r="X11" s="187">
        <v>5158</v>
      </c>
      <c r="Y11">
        <f t="shared" si="7"/>
        <v>0</v>
      </c>
    </row>
    <row r="12" spans="1:25" ht="31.5" x14ac:dyDescent="0.25">
      <c r="A12" s="144">
        <v>11</v>
      </c>
      <c r="B12" s="187" t="s">
        <v>106</v>
      </c>
      <c r="C12" s="187">
        <v>2166</v>
      </c>
      <c r="D12" s="187" t="s">
        <v>122</v>
      </c>
      <c r="E12" s="187" t="s">
        <v>122</v>
      </c>
      <c r="F12" s="187">
        <v>6204623900</v>
      </c>
      <c r="G12" s="187" t="s">
        <v>104</v>
      </c>
      <c r="H12" s="146" t="s">
        <v>94</v>
      </c>
      <c r="I12" s="187">
        <v>4</v>
      </c>
      <c r="J12" s="147">
        <f t="shared" si="0"/>
        <v>0.28000000000000003</v>
      </c>
      <c r="K12" s="147">
        <f t="shared" si="1"/>
        <v>1.1200000000000001</v>
      </c>
      <c r="L12" s="148">
        <f t="shared" si="2"/>
        <v>0.8928571428571429</v>
      </c>
      <c r="M12" s="147">
        <f t="shared" si="3"/>
        <v>0.03</v>
      </c>
      <c r="N12" s="147">
        <f t="shared" si="4"/>
        <v>0.12</v>
      </c>
      <c r="O12" s="146" t="s">
        <v>99</v>
      </c>
      <c r="P12" s="187" t="s">
        <v>120</v>
      </c>
      <c r="Q12" s="147">
        <f t="shared" si="5"/>
        <v>2.0999999999999996</v>
      </c>
      <c r="R12" s="196">
        <v>2.21</v>
      </c>
      <c r="S12" s="143">
        <f t="shared" si="6"/>
        <v>0.52499999999999991</v>
      </c>
      <c r="T12" s="127">
        <v>5</v>
      </c>
      <c r="U12">
        <v>53</v>
      </c>
      <c r="V12" s="196">
        <v>10.199999999999999</v>
      </c>
      <c r="W12" s="195">
        <v>0.7</v>
      </c>
      <c r="X12" s="187">
        <v>2166</v>
      </c>
      <c r="Y12">
        <f t="shared" si="7"/>
        <v>0</v>
      </c>
    </row>
    <row r="13" spans="1:25" ht="31.5" x14ac:dyDescent="0.25">
      <c r="A13" s="144">
        <v>12</v>
      </c>
      <c r="B13" s="187" t="s">
        <v>106</v>
      </c>
      <c r="C13" s="187">
        <v>5166</v>
      </c>
      <c r="D13" s="187" t="s">
        <v>122</v>
      </c>
      <c r="E13" s="187" t="s">
        <v>122</v>
      </c>
      <c r="F13" s="187">
        <v>6204623900</v>
      </c>
      <c r="G13" s="187" t="s">
        <v>104</v>
      </c>
      <c r="H13" s="146" t="s">
        <v>94</v>
      </c>
      <c r="I13" s="187">
        <v>4</v>
      </c>
      <c r="J13" s="147">
        <f t="shared" si="0"/>
        <v>0.28000000000000003</v>
      </c>
      <c r="K13" s="147">
        <f t="shared" si="1"/>
        <v>1.1200000000000001</v>
      </c>
      <c r="L13" s="148">
        <f t="shared" si="2"/>
        <v>0.8928571428571429</v>
      </c>
      <c r="M13" s="147">
        <f t="shared" si="3"/>
        <v>0.03</v>
      </c>
      <c r="N13" s="147">
        <f t="shared" si="4"/>
        <v>0.12</v>
      </c>
      <c r="O13" s="146" t="s">
        <v>99</v>
      </c>
      <c r="P13" s="187" t="s">
        <v>120</v>
      </c>
      <c r="Q13" s="147">
        <f t="shared" si="5"/>
        <v>2.09</v>
      </c>
      <c r="R13" s="196">
        <v>2.2000000000000002</v>
      </c>
      <c r="S13" s="143">
        <f t="shared" si="6"/>
        <v>0.52249999999999996</v>
      </c>
      <c r="T13" s="127">
        <v>5</v>
      </c>
      <c r="V13" s="196">
        <v>1.4</v>
      </c>
      <c r="W13" s="195">
        <v>0.7</v>
      </c>
      <c r="X13" s="187">
        <v>5166</v>
      </c>
      <c r="Y13">
        <f t="shared" si="7"/>
        <v>0</v>
      </c>
    </row>
    <row r="14" spans="1:25" ht="31.5" x14ac:dyDescent="0.25">
      <c r="A14" s="144">
        <v>13</v>
      </c>
      <c r="B14" s="187" t="s">
        <v>106</v>
      </c>
      <c r="C14" s="187">
        <v>7171</v>
      </c>
      <c r="D14" s="187" t="s">
        <v>122</v>
      </c>
      <c r="E14" s="187" t="s">
        <v>122</v>
      </c>
      <c r="F14" s="187">
        <v>6204623900</v>
      </c>
      <c r="G14" s="187" t="s">
        <v>104</v>
      </c>
      <c r="H14" s="146" t="s">
        <v>94</v>
      </c>
      <c r="I14" s="187">
        <v>4</v>
      </c>
      <c r="J14" s="147">
        <f t="shared" si="0"/>
        <v>0.28000000000000003</v>
      </c>
      <c r="K14" s="147">
        <f t="shared" si="1"/>
        <v>1.1200000000000001</v>
      </c>
      <c r="L14" s="148">
        <f t="shared" si="2"/>
        <v>0.8928571428571429</v>
      </c>
      <c r="M14" s="147">
        <f t="shared" si="3"/>
        <v>0.03</v>
      </c>
      <c r="N14" s="147">
        <f t="shared" si="4"/>
        <v>0.12</v>
      </c>
      <c r="O14" s="146" t="s">
        <v>99</v>
      </c>
      <c r="P14" s="187" t="s">
        <v>120</v>
      </c>
      <c r="Q14" s="147">
        <f t="shared" si="5"/>
        <v>2.09</v>
      </c>
      <c r="R14" s="196">
        <v>2.2000000000000002</v>
      </c>
      <c r="S14" s="143">
        <f t="shared" si="6"/>
        <v>0.52249999999999996</v>
      </c>
      <c r="T14" s="127">
        <v>5</v>
      </c>
      <c r="V14" s="196">
        <v>20</v>
      </c>
      <c r="W14" s="195">
        <v>0.2</v>
      </c>
      <c r="X14" s="187">
        <v>7171</v>
      </c>
      <c r="Y14">
        <f t="shared" si="7"/>
        <v>0</v>
      </c>
    </row>
    <row r="15" spans="1:25" ht="31.5" x14ac:dyDescent="0.25">
      <c r="A15" s="144">
        <v>14</v>
      </c>
      <c r="B15" s="187" t="s">
        <v>106</v>
      </c>
      <c r="C15" s="187">
        <v>2152</v>
      </c>
      <c r="D15" s="187" t="s">
        <v>122</v>
      </c>
      <c r="E15" s="187" t="s">
        <v>122</v>
      </c>
      <c r="F15" s="187">
        <v>6204623900</v>
      </c>
      <c r="G15" s="187" t="s">
        <v>104</v>
      </c>
      <c r="H15" s="146" t="s">
        <v>94</v>
      </c>
      <c r="I15" s="187">
        <v>3</v>
      </c>
      <c r="J15" s="147">
        <f t="shared" si="0"/>
        <v>0.28000000000000003</v>
      </c>
      <c r="K15" s="147">
        <f t="shared" si="1"/>
        <v>0.84</v>
      </c>
      <c r="L15" s="148">
        <f t="shared" si="2"/>
        <v>0.8928571428571429</v>
      </c>
      <c r="M15" s="147">
        <f t="shared" si="3"/>
        <v>0.03</v>
      </c>
      <c r="N15" s="147">
        <f t="shared" si="4"/>
        <v>0.09</v>
      </c>
      <c r="O15" s="146" t="s">
        <v>99</v>
      </c>
      <c r="P15" s="187" t="s">
        <v>120</v>
      </c>
      <c r="Q15" s="147">
        <f t="shared" si="5"/>
        <v>1.57</v>
      </c>
      <c r="R15" s="196">
        <v>1.6500000000000001</v>
      </c>
      <c r="S15" s="143">
        <f t="shared" si="6"/>
        <v>0.52333333333333332</v>
      </c>
      <c r="T15" s="127">
        <v>5</v>
      </c>
      <c r="V15" s="196">
        <v>20</v>
      </c>
      <c r="W15" s="195">
        <v>0.2</v>
      </c>
      <c r="X15" s="187">
        <v>2152</v>
      </c>
      <c r="Y15">
        <f t="shared" si="7"/>
        <v>0</v>
      </c>
    </row>
    <row r="16" spans="1:25" ht="31.5" x14ac:dyDescent="0.25">
      <c r="A16" s="144">
        <v>15</v>
      </c>
      <c r="B16" s="187" t="s">
        <v>106</v>
      </c>
      <c r="C16" s="187">
        <v>51712</v>
      </c>
      <c r="D16" s="187" t="s">
        <v>122</v>
      </c>
      <c r="E16" s="187" t="s">
        <v>122</v>
      </c>
      <c r="F16" s="187">
        <v>6204623900</v>
      </c>
      <c r="G16" s="187" t="s">
        <v>104</v>
      </c>
      <c r="H16" s="146" t="s">
        <v>94</v>
      </c>
      <c r="I16" s="187">
        <v>8</v>
      </c>
      <c r="J16" s="147">
        <f t="shared" si="0"/>
        <v>0.29000000000000004</v>
      </c>
      <c r="K16" s="147">
        <f t="shared" si="1"/>
        <v>2.3199999999999998</v>
      </c>
      <c r="L16" s="148">
        <f t="shared" si="2"/>
        <v>0.89655172413793105</v>
      </c>
      <c r="M16" s="147">
        <f t="shared" si="3"/>
        <v>0.03</v>
      </c>
      <c r="N16" s="147">
        <f t="shared" si="4"/>
        <v>0.24</v>
      </c>
      <c r="O16" s="146" t="s">
        <v>99</v>
      </c>
      <c r="P16" s="187">
        <v>1</v>
      </c>
      <c r="Q16" s="147">
        <f t="shared" si="5"/>
        <v>4.26</v>
      </c>
      <c r="R16" s="196">
        <v>4.4800000000000004</v>
      </c>
      <c r="S16" s="143">
        <f t="shared" si="6"/>
        <v>0.53249999999999997</v>
      </c>
      <c r="T16" s="127">
        <v>5</v>
      </c>
      <c r="V16" s="196">
        <v>1</v>
      </c>
      <c r="W16" s="195">
        <v>0.2</v>
      </c>
      <c r="X16" s="187">
        <v>51712</v>
      </c>
      <c r="Y16">
        <f t="shared" si="7"/>
        <v>0</v>
      </c>
    </row>
    <row r="17" spans="1:25" ht="31.5" x14ac:dyDescent="0.25">
      <c r="A17" s="144">
        <v>16</v>
      </c>
      <c r="B17" s="187" t="s">
        <v>106</v>
      </c>
      <c r="C17" s="187">
        <v>8166</v>
      </c>
      <c r="D17" s="187" t="s">
        <v>122</v>
      </c>
      <c r="E17" s="187" t="s">
        <v>122</v>
      </c>
      <c r="F17" s="187">
        <v>6204623900</v>
      </c>
      <c r="G17" s="187" t="s">
        <v>104</v>
      </c>
      <c r="H17" s="146" t="s">
        <v>94</v>
      </c>
      <c r="I17" s="187">
        <v>4</v>
      </c>
      <c r="J17" s="147">
        <f t="shared" si="0"/>
        <v>0.28000000000000003</v>
      </c>
      <c r="K17" s="147">
        <f t="shared" si="1"/>
        <v>1.1200000000000001</v>
      </c>
      <c r="L17" s="148">
        <f t="shared" si="2"/>
        <v>0.8928571428571429</v>
      </c>
      <c r="M17" s="147">
        <f t="shared" si="3"/>
        <v>0.03</v>
      </c>
      <c r="N17" s="147">
        <f t="shared" si="4"/>
        <v>0.12</v>
      </c>
      <c r="O17" s="146" t="s">
        <v>99</v>
      </c>
      <c r="P17" s="187" t="s">
        <v>120</v>
      </c>
      <c r="Q17" s="147">
        <f t="shared" si="5"/>
        <v>2.09</v>
      </c>
      <c r="R17" s="196">
        <v>2.2000000000000002</v>
      </c>
      <c r="S17" s="143">
        <f t="shared" si="6"/>
        <v>0.52249999999999996</v>
      </c>
      <c r="T17" s="127">
        <v>5</v>
      </c>
      <c r="V17" s="196">
        <v>0.4</v>
      </c>
      <c r="W17" s="195">
        <v>0.2</v>
      </c>
      <c r="X17" s="187">
        <v>8166</v>
      </c>
      <c r="Y17">
        <f t="shared" si="7"/>
        <v>0</v>
      </c>
    </row>
    <row r="18" spans="1:25" ht="31.5" x14ac:dyDescent="0.25">
      <c r="A18" s="144">
        <v>17</v>
      </c>
      <c r="B18" s="187" t="s">
        <v>106</v>
      </c>
      <c r="C18" s="187">
        <v>815165</v>
      </c>
      <c r="D18" s="187" t="s">
        <v>122</v>
      </c>
      <c r="E18" s="187" t="s">
        <v>122</v>
      </c>
      <c r="F18" s="187">
        <v>6204623900</v>
      </c>
      <c r="G18" s="187" t="s">
        <v>104</v>
      </c>
      <c r="H18" s="146" t="s">
        <v>94</v>
      </c>
      <c r="I18" s="187">
        <v>4</v>
      </c>
      <c r="J18" s="147">
        <f t="shared" si="0"/>
        <v>0.28000000000000003</v>
      </c>
      <c r="K18" s="147">
        <f t="shared" si="1"/>
        <v>1.1200000000000001</v>
      </c>
      <c r="L18" s="148">
        <f t="shared" si="2"/>
        <v>0.8928571428571429</v>
      </c>
      <c r="M18" s="147">
        <f t="shared" si="3"/>
        <v>0.03</v>
      </c>
      <c r="N18" s="147">
        <f t="shared" si="4"/>
        <v>0.12</v>
      </c>
      <c r="O18" s="146" t="s">
        <v>99</v>
      </c>
      <c r="P18" s="187" t="s">
        <v>120</v>
      </c>
      <c r="Q18" s="147">
        <f t="shared" si="5"/>
        <v>2.09</v>
      </c>
      <c r="R18" s="196">
        <v>2.2000000000000002</v>
      </c>
      <c r="S18" s="143">
        <f t="shared" si="6"/>
        <v>0.52249999999999996</v>
      </c>
      <c r="T18" s="127">
        <v>5</v>
      </c>
      <c r="U18">
        <v>53</v>
      </c>
      <c r="V18" s="196">
        <v>0.66</v>
      </c>
      <c r="W18">
        <v>0.22</v>
      </c>
      <c r="X18" s="187">
        <v>815165</v>
      </c>
      <c r="Y18">
        <f t="shared" si="7"/>
        <v>0</v>
      </c>
    </row>
    <row r="19" spans="1:25" ht="31.5" x14ac:dyDescent="0.25">
      <c r="A19" s="144">
        <v>18</v>
      </c>
      <c r="B19" s="187" t="s">
        <v>106</v>
      </c>
      <c r="C19" s="187">
        <v>516748</v>
      </c>
      <c r="D19" s="187" t="s">
        <v>122</v>
      </c>
      <c r="E19" s="187" t="s">
        <v>122</v>
      </c>
      <c r="F19" s="187">
        <v>6204623900</v>
      </c>
      <c r="G19" s="187" t="s">
        <v>104</v>
      </c>
      <c r="H19" s="146" t="s">
        <v>94</v>
      </c>
      <c r="I19" s="187">
        <v>6</v>
      </c>
      <c r="J19" s="147">
        <f t="shared" si="0"/>
        <v>0.29000000000000004</v>
      </c>
      <c r="K19" s="147">
        <f t="shared" si="1"/>
        <v>1.74</v>
      </c>
      <c r="L19" s="148">
        <f t="shared" si="2"/>
        <v>0.89655172413793105</v>
      </c>
      <c r="M19" s="147">
        <f t="shared" si="3"/>
        <v>0.03</v>
      </c>
      <c r="N19" s="147">
        <f t="shared" si="4"/>
        <v>0.18</v>
      </c>
      <c r="O19" s="146" t="s">
        <v>99</v>
      </c>
      <c r="P19" s="187" t="s">
        <v>120</v>
      </c>
      <c r="Q19" s="147">
        <f t="shared" si="5"/>
        <v>3.1999999999999997</v>
      </c>
      <c r="R19" s="196">
        <v>3.3600000000000003</v>
      </c>
      <c r="S19" s="143">
        <f t="shared" si="6"/>
        <v>0.53333333333333333</v>
      </c>
      <c r="T19" s="127">
        <v>5</v>
      </c>
      <c r="V19" s="196">
        <v>46.18</v>
      </c>
      <c r="W19">
        <v>0.23</v>
      </c>
      <c r="X19" s="187">
        <v>516748</v>
      </c>
      <c r="Y19">
        <f t="shared" si="7"/>
        <v>0</v>
      </c>
    </row>
    <row r="20" spans="1:25" ht="47.25" x14ac:dyDescent="0.25">
      <c r="A20" s="144">
        <v>19</v>
      </c>
      <c r="B20" s="187" t="s">
        <v>107</v>
      </c>
      <c r="C20" s="187"/>
      <c r="D20" s="187" t="s">
        <v>123</v>
      </c>
      <c r="E20" s="187" t="s">
        <v>123</v>
      </c>
      <c r="F20" s="187">
        <v>6204625900</v>
      </c>
      <c r="G20" s="187" t="s">
        <v>98</v>
      </c>
      <c r="H20" s="146" t="s">
        <v>94</v>
      </c>
      <c r="I20" s="187">
        <v>70</v>
      </c>
      <c r="J20" s="147">
        <f t="shared" si="0"/>
        <v>0.05</v>
      </c>
      <c r="K20" s="147">
        <f t="shared" si="1"/>
        <v>3.5</v>
      </c>
      <c r="L20" s="148">
        <f t="shared" si="2"/>
        <v>0.8</v>
      </c>
      <c r="M20" s="147">
        <f t="shared" si="3"/>
        <v>0.01</v>
      </c>
      <c r="N20" s="147">
        <f t="shared" si="4"/>
        <v>0.7</v>
      </c>
      <c r="O20" s="146" t="s">
        <v>99</v>
      </c>
      <c r="P20" s="187">
        <v>1</v>
      </c>
      <c r="Q20" s="147">
        <f t="shared" si="5"/>
        <v>14.25</v>
      </c>
      <c r="R20" s="196">
        <v>15</v>
      </c>
      <c r="S20" s="143">
        <f t="shared" si="6"/>
        <v>0.20357142857142857</v>
      </c>
      <c r="T20" s="127">
        <v>1</v>
      </c>
      <c r="V20" s="196">
        <v>0.66</v>
      </c>
      <c r="W20">
        <v>0.22</v>
      </c>
      <c r="X20" s="187"/>
      <c r="Y20">
        <f t="shared" si="7"/>
        <v>0</v>
      </c>
    </row>
    <row r="21" spans="1:25" ht="31.5" x14ac:dyDescent="0.25">
      <c r="A21" s="144">
        <v>20</v>
      </c>
      <c r="B21" s="187" t="s">
        <v>108</v>
      </c>
      <c r="C21" s="187">
        <v>1688</v>
      </c>
      <c r="D21" s="187" t="s">
        <v>124</v>
      </c>
      <c r="E21" s="187" t="s">
        <v>124</v>
      </c>
      <c r="F21" s="187">
        <v>6206300000</v>
      </c>
      <c r="G21" s="187" t="s">
        <v>98</v>
      </c>
      <c r="H21" s="146" t="s">
        <v>94</v>
      </c>
      <c r="I21" s="187">
        <v>16</v>
      </c>
      <c r="J21" s="147">
        <f t="shared" si="0"/>
        <v>0.02</v>
      </c>
      <c r="K21" s="147">
        <f t="shared" si="1"/>
        <v>0.32</v>
      </c>
      <c r="L21" s="148">
        <f t="shared" si="2"/>
        <v>1</v>
      </c>
      <c r="M21" s="147">
        <f t="shared" si="3"/>
        <v>0</v>
      </c>
      <c r="N21" s="147">
        <f t="shared" si="4"/>
        <v>0</v>
      </c>
      <c r="O21" s="146" t="s">
        <v>99</v>
      </c>
      <c r="P21" s="187" t="s">
        <v>120</v>
      </c>
      <c r="Q21" s="147">
        <f t="shared" si="5"/>
        <v>1.68</v>
      </c>
      <c r="R21" s="196">
        <v>1.76</v>
      </c>
      <c r="S21" s="143">
        <f t="shared" si="6"/>
        <v>0.105</v>
      </c>
      <c r="T21" s="127">
        <v>2</v>
      </c>
      <c r="V21" s="196">
        <v>1.76</v>
      </c>
      <c r="W21">
        <v>0.22</v>
      </c>
      <c r="X21" s="187">
        <v>1688</v>
      </c>
      <c r="Y21">
        <f t="shared" si="7"/>
        <v>0</v>
      </c>
    </row>
    <row r="22" spans="1:25" ht="31.5" x14ac:dyDescent="0.25">
      <c r="A22" s="144">
        <v>21</v>
      </c>
      <c r="B22" s="187" t="s">
        <v>108</v>
      </c>
      <c r="C22" s="187">
        <v>5135</v>
      </c>
      <c r="D22" s="187" t="s">
        <v>124</v>
      </c>
      <c r="E22" s="187" t="s">
        <v>124</v>
      </c>
      <c r="F22" s="187">
        <v>6206300000</v>
      </c>
      <c r="G22" s="187" t="s">
        <v>104</v>
      </c>
      <c r="H22" s="146" t="s">
        <v>94</v>
      </c>
      <c r="I22" s="187">
        <v>16</v>
      </c>
      <c r="J22" s="147">
        <f t="shared" si="0"/>
        <v>0.02</v>
      </c>
      <c r="K22" s="147">
        <f t="shared" si="1"/>
        <v>0.32</v>
      </c>
      <c r="L22" s="148">
        <f t="shared" si="2"/>
        <v>1</v>
      </c>
      <c r="M22" s="147">
        <f t="shared" si="3"/>
        <v>0</v>
      </c>
      <c r="N22" s="147">
        <f t="shared" si="4"/>
        <v>0</v>
      </c>
      <c r="O22" s="146" t="s">
        <v>99</v>
      </c>
      <c r="P22" s="187" t="s">
        <v>120</v>
      </c>
      <c r="Q22" s="147">
        <f t="shared" si="5"/>
        <v>1.68</v>
      </c>
      <c r="R22" s="196">
        <v>1.76</v>
      </c>
      <c r="S22" s="143">
        <f t="shared" si="6"/>
        <v>0.105</v>
      </c>
      <c r="T22" s="127">
        <v>2</v>
      </c>
      <c r="V22" s="196">
        <v>1.98</v>
      </c>
      <c r="W22">
        <v>0.22</v>
      </c>
      <c r="X22" s="187">
        <v>5135</v>
      </c>
      <c r="Y22">
        <f t="shared" si="7"/>
        <v>0</v>
      </c>
    </row>
    <row r="23" spans="1:25" ht="31.5" x14ac:dyDescent="0.25">
      <c r="A23" s="144">
        <v>22</v>
      </c>
      <c r="B23" s="187" t="s">
        <v>108</v>
      </c>
      <c r="C23" s="187">
        <v>5133</v>
      </c>
      <c r="D23" s="187" t="s">
        <v>124</v>
      </c>
      <c r="E23" s="187" t="s">
        <v>124</v>
      </c>
      <c r="F23" s="187">
        <v>6206300000</v>
      </c>
      <c r="G23" s="187" t="s">
        <v>104</v>
      </c>
      <c r="H23" s="146" t="s">
        <v>94</v>
      </c>
      <c r="I23" s="187">
        <v>11</v>
      </c>
      <c r="J23" s="147">
        <f t="shared" si="0"/>
        <v>0.02</v>
      </c>
      <c r="K23" s="147">
        <f t="shared" si="1"/>
        <v>0.22</v>
      </c>
      <c r="L23" s="148">
        <f t="shared" si="2"/>
        <v>1</v>
      </c>
      <c r="M23" s="147">
        <f t="shared" si="3"/>
        <v>0</v>
      </c>
      <c r="N23" s="147">
        <f t="shared" si="4"/>
        <v>0</v>
      </c>
      <c r="O23" s="146" t="s">
        <v>99</v>
      </c>
      <c r="P23" s="187" t="s">
        <v>120</v>
      </c>
      <c r="Q23" s="147">
        <f t="shared" si="5"/>
        <v>1.1499999999999999</v>
      </c>
      <c r="R23" s="196">
        <v>1.21</v>
      </c>
      <c r="S23" s="143">
        <f t="shared" si="6"/>
        <v>0.10454545454545454</v>
      </c>
      <c r="T23" s="127">
        <v>2</v>
      </c>
      <c r="V23" s="196">
        <v>1.76</v>
      </c>
      <c r="W23">
        <v>0.22</v>
      </c>
      <c r="X23" s="187">
        <v>5133</v>
      </c>
      <c r="Y23">
        <f t="shared" si="7"/>
        <v>0</v>
      </c>
    </row>
    <row r="24" spans="1:25" ht="31.5" x14ac:dyDescent="0.25">
      <c r="A24" s="144">
        <v>23</v>
      </c>
      <c r="B24" s="187" t="s">
        <v>108</v>
      </c>
      <c r="C24" s="187">
        <v>9166</v>
      </c>
      <c r="D24" s="187" t="s">
        <v>122</v>
      </c>
      <c r="E24" s="187" t="s">
        <v>122</v>
      </c>
      <c r="F24" s="187">
        <v>6206300000</v>
      </c>
      <c r="G24" s="187" t="s">
        <v>104</v>
      </c>
      <c r="H24" s="146" t="s">
        <v>94</v>
      </c>
      <c r="I24" s="187">
        <v>3</v>
      </c>
      <c r="J24" s="147">
        <f t="shared" si="0"/>
        <v>0.02</v>
      </c>
      <c r="K24" s="147">
        <f t="shared" si="1"/>
        <v>0.06</v>
      </c>
      <c r="L24" s="148">
        <f t="shared" si="2"/>
        <v>1</v>
      </c>
      <c r="M24" s="147">
        <f t="shared" si="3"/>
        <v>0</v>
      </c>
      <c r="N24" s="147">
        <f t="shared" si="4"/>
        <v>0</v>
      </c>
      <c r="O24" s="146" t="s">
        <v>99</v>
      </c>
      <c r="P24" s="187" t="s">
        <v>120</v>
      </c>
      <c r="Q24" s="147">
        <f t="shared" si="5"/>
        <v>0.32</v>
      </c>
      <c r="R24" s="196">
        <v>0.33</v>
      </c>
      <c r="S24" s="143">
        <f t="shared" si="6"/>
        <v>0.10666666666666667</v>
      </c>
      <c r="T24" s="127">
        <v>2</v>
      </c>
      <c r="U24">
        <v>20.5</v>
      </c>
      <c r="V24" s="196">
        <v>2.21</v>
      </c>
      <c r="W24" s="195">
        <v>0.55000000000000004</v>
      </c>
      <c r="X24" s="187">
        <v>9166</v>
      </c>
      <c r="Y24">
        <f t="shared" si="7"/>
        <v>0</v>
      </c>
    </row>
    <row r="25" spans="1:25" ht="31.5" x14ac:dyDescent="0.25">
      <c r="A25" s="144">
        <v>24</v>
      </c>
      <c r="B25" s="187" t="s">
        <v>108</v>
      </c>
      <c r="C25" s="187">
        <v>5171</v>
      </c>
      <c r="D25" s="187" t="s">
        <v>122</v>
      </c>
      <c r="E25" s="187" t="s">
        <v>122</v>
      </c>
      <c r="F25" s="187">
        <v>6206300000</v>
      </c>
      <c r="G25" s="187" t="s">
        <v>104</v>
      </c>
      <c r="H25" s="146" t="s">
        <v>94</v>
      </c>
      <c r="I25" s="187">
        <v>4</v>
      </c>
      <c r="J25" s="147">
        <f t="shared" si="0"/>
        <v>0.02</v>
      </c>
      <c r="K25" s="147">
        <f t="shared" si="1"/>
        <v>0.08</v>
      </c>
      <c r="L25" s="148">
        <f t="shared" si="2"/>
        <v>1</v>
      </c>
      <c r="M25" s="147">
        <f t="shared" si="3"/>
        <v>0</v>
      </c>
      <c r="N25" s="147">
        <f t="shared" si="4"/>
        <v>0</v>
      </c>
      <c r="O25" s="146" t="s">
        <v>99</v>
      </c>
      <c r="P25" s="187" t="s">
        <v>120</v>
      </c>
      <c r="Q25" s="147">
        <f t="shared" si="5"/>
        <v>0.42</v>
      </c>
      <c r="R25" s="196">
        <v>0.44</v>
      </c>
      <c r="S25" s="143">
        <f t="shared" si="6"/>
        <v>0.105</v>
      </c>
      <c r="T25" s="127">
        <v>2</v>
      </c>
      <c r="V25" s="196">
        <v>2.2000000000000002</v>
      </c>
      <c r="W25" s="195">
        <v>0.55000000000000004</v>
      </c>
      <c r="X25" s="187">
        <v>5171</v>
      </c>
      <c r="Y25">
        <f t="shared" si="7"/>
        <v>0</v>
      </c>
    </row>
    <row r="26" spans="1:25" ht="31.5" x14ac:dyDescent="0.25">
      <c r="A26" s="144">
        <v>25</v>
      </c>
      <c r="B26" s="187" t="s">
        <v>108</v>
      </c>
      <c r="C26" s="187">
        <v>51674</v>
      </c>
      <c r="D26" s="187" t="s">
        <v>122</v>
      </c>
      <c r="E26" s="187" t="s">
        <v>122</v>
      </c>
      <c r="F26" s="187">
        <v>6206300000</v>
      </c>
      <c r="G26" s="187" t="s">
        <v>104</v>
      </c>
      <c r="H26" s="146" t="s">
        <v>94</v>
      </c>
      <c r="I26" s="187">
        <v>6</v>
      </c>
      <c r="J26" s="147">
        <f t="shared" si="0"/>
        <v>0.02</v>
      </c>
      <c r="K26" s="147">
        <f t="shared" si="1"/>
        <v>0.12</v>
      </c>
      <c r="L26" s="148">
        <f t="shared" si="2"/>
        <v>1</v>
      </c>
      <c r="M26" s="147">
        <f t="shared" si="3"/>
        <v>0</v>
      </c>
      <c r="N26" s="147">
        <f t="shared" si="4"/>
        <v>0</v>
      </c>
      <c r="O26" s="146" t="s">
        <v>99</v>
      </c>
      <c r="P26" s="187" t="s">
        <v>120</v>
      </c>
      <c r="Q26" s="147">
        <f t="shared" si="5"/>
        <v>0.63</v>
      </c>
      <c r="R26" s="196">
        <v>0.66</v>
      </c>
      <c r="S26" s="143">
        <f t="shared" si="6"/>
        <v>0.105</v>
      </c>
      <c r="T26" s="127">
        <v>2</v>
      </c>
      <c r="V26" s="196">
        <v>2.2000000000000002</v>
      </c>
      <c r="W26" s="195">
        <v>0.55000000000000004</v>
      </c>
      <c r="X26" s="187">
        <v>51674</v>
      </c>
      <c r="Y26">
        <f t="shared" si="7"/>
        <v>0</v>
      </c>
    </row>
    <row r="27" spans="1:25" ht="31.5" x14ac:dyDescent="0.25">
      <c r="A27" s="144">
        <v>26</v>
      </c>
      <c r="B27" s="187" t="s">
        <v>109</v>
      </c>
      <c r="C27" s="187">
        <v>1754</v>
      </c>
      <c r="D27" s="187" t="s">
        <v>121</v>
      </c>
      <c r="E27" s="187" t="s">
        <v>121</v>
      </c>
      <c r="F27" s="187">
        <v>6208910000</v>
      </c>
      <c r="G27" s="187" t="s">
        <v>104</v>
      </c>
      <c r="H27" s="146" t="s">
        <v>94</v>
      </c>
      <c r="I27" s="187">
        <v>100</v>
      </c>
      <c r="J27" s="147">
        <f t="shared" si="0"/>
        <v>0.04</v>
      </c>
      <c r="K27" s="147">
        <f t="shared" si="1"/>
        <v>4</v>
      </c>
      <c r="L27" s="148">
        <f t="shared" si="2"/>
        <v>1</v>
      </c>
      <c r="M27" s="147">
        <f t="shared" si="3"/>
        <v>0</v>
      </c>
      <c r="N27" s="147">
        <f t="shared" si="4"/>
        <v>0</v>
      </c>
      <c r="O27" s="146" t="s">
        <v>99</v>
      </c>
      <c r="P27" s="187" t="s">
        <v>120</v>
      </c>
      <c r="Q27" s="147">
        <f t="shared" si="5"/>
        <v>19</v>
      </c>
      <c r="R27" s="196">
        <v>20</v>
      </c>
      <c r="S27" s="143">
        <f t="shared" si="6"/>
        <v>0.19</v>
      </c>
      <c r="T27" s="127">
        <v>3</v>
      </c>
      <c r="V27" s="196">
        <v>1.6500000000000001</v>
      </c>
      <c r="W27" s="195">
        <v>0.55000000000000004</v>
      </c>
      <c r="X27" s="187">
        <v>1754</v>
      </c>
      <c r="Y27">
        <f t="shared" si="7"/>
        <v>0</v>
      </c>
    </row>
    <row r="28" spans="1:25" ht="31.5" x14ac:dyDescent="0.25">
      <c r="A28" s="144">
        <v>27</v>
      </c>
      <c r="B28" s="187" t="s">
        <v>109</v>
      </c>
      <c r="C28" s="187">
        <v>1713</v>
      </c>
      <c r="D28" s="187" t="s">
        <v>121</v>
      </c>
      <c r="E28" s="187" t="s">
        <v>121</v>
      </c>
      <c r="F28" s="187">
        <v>6208910000</v>
      </c>
      <c r="G28" s="187" t="s">
        <v>104</v>
      </c>
      <c r="H28" s="146" t="s">
        <v>94</v>
      </c>
      <c r="I28" s="187">
        <v>100</v>
      </c>
      <c r="J28" s="147">
        <f t="shared" si="0"/>
        <v>0.04</v>
      </c>
      <c r="K28" s="147">
        <f t="shared" si="1"/>
        <v>4</v>
      </c>
      <c r="L28" s="148">
        <f t="shared" si="2"/>
        <v>1</v>
      </c>
      <c r="M28" s="147">
        <f t="shared" si="3"/>
        <v>0</v>
      </c>
      <c r="N28" s="147">
        <f t="shared" si="4"/>
        <v>0</v>
      </c>
      <c r="O28" s="146" t="s">
        <v>99</v>
      </c>
      <c r="P28" s="187">
        <v>1</v>
      </c>
      <c r="Q28" s="147">
        <f t="shared" si="5"/>
        <v>19</v>
      </c>
      <c r="R28" s="196">
        <v>20</v>
      </c>
      <c r="S28" s="143">
        <f t="shared" si="6"/>
        <v>0.19</v>
      </c>
      <c r="T28" s="127">
        <v>3</v>
      </c>
      <c r="V28" s="196">
        <v>4.4800000000000004</v>
      </c>
      <c r="W28" s="195">
        <v>0.56000000000000005</v>
      </c>
      <c r="X28" s="187">
        <v>1713</v>
      </c>
      <c r="Y28">
        <f t="shared" si="7"/>
        <v>0</v>
      </c>
    </row>
    <row r="29" spans="1:25" ht="31.5" x14ac:dyDescent="0.25">
      <c r="A29" s="144">
        <v>28</v>
      </c>
      <c r="B29" s="187" t="s">
        <v>109</v>
      </c>
      <c r="C29" s="187">
        <v>8141</v>
      </c>
      <c r="D29" s="187" t="s">
        <v>122</v>
      </c>
      <c r="E29" s="187" t="s">
        <v>122</v>
      </c>
      <c r="F29" s="187">
        <v>6208910000</v>
      </c>
      <c r="G29" s="187" t="s">
        <v>104</v>
      </c>
      <c r="H29" s="146" t="s">
        <v>94</v>
      </c>
      <c r="I29" s="187">
        <v>4</v>
      </c>
      <c r="J29" s="147">
        <f t="shared" si="0"/>
        <v>0.02</v>
      </c>
      <c r="K29" s="147">
        <f t="shared" si="1"/>
        <v>0.08</v>
      </c>
      <c r="L29" s="148">
        <f t="shared" si="2"/>
        <v>1</v>
      </c>
      <c r="M29" s="147">
        <f t="shared" si="3"/>
        <v>0</v>
      </c>
      <c r="N29" s="147">
        <f t="shared" si="4"/>
        <v>0</v>
      </c>
      <c r="O29" s="146" t="s">
        <v>99</v>
      </c>
      <c r="P29" s="187" t="s">
        <v>120</v>
      </c>
      <c r="Q29" s="147">
        <f t="shared" si="5"/>
        <v>0.48</v>
      </c>
      <c r="R29" s="196">
        <v>0.5</v>
      </c>
      <c r="S29" s="143">
        <f t="shared" si="6"/>
        <v>0.12</v>
      </c>
      <c r="T29" s="127">
        <v>1</v>
      </c>
      <c r="V29" s="196">
        <v>2.2000000000000002</v>
      </c>
      <c r="W29" s="195">
        <v>0.55000000000000004</v>
      </c>
      <c r="X29" s="187">
        <v>8141</v>
      </c>
      <c r="Y29">
        <f t="shared" si="7"/>
        <v>0</v>
      </c>
    </row>
    <row r="30" spans="1:25" ht="31.5" x14ac:dyDescent="0.25">
      <c r="A30" s="144">
        <v>29</v>
      </c>
      <c r="B30" s="187" t="s">
        <v>109</v>
      </c>
      <c r="C30" s="187">
        <v>2171</v>
      </c>
      <c r="D30" s="187" t="s">
        <v>122</v>
      </c>
      <c r="E30" s="187" t="s">
        <v>122</v>
      </c>
      <c r="F30" s="187">
        <v>6208910000</v>
      </c>
      <c r="G30" s="187" t="s">
        <v>104</v>
      </c>
      <c r="H30" s="146" t="s">
        <v>94</v>
      </c>
      <c r="I30" s="187">
        <v>5</v>
      </c>
      <c r="J30" s="147">
        <f t="shared" si="0"/>
        <v>0.04</v>
      </c>
      <c r="K30" s="147">
        <f t="shared" si="1"/>
        <v>0.2</v>
      </c>
      <c r="L30" s="148">
        <f t="shared" si="2"/>
        <v>1</v>
      </c>
      <c r="M30" s="147">
        <f t="shared" si="3"/>
        <v>0</v>
      </c>
      <c r="N30" s="147">
        <f t="shared" si="4"/>
        <v>0</v>
      </c>
      <c r="O30" s="146" t="s">
        <v>99</v>
      </c>
      <c r="P30" s="187" t="s">
        <v>120</v>
      </c>
      <c r="Q30" s="147">
        <f t="shared" si="5"/>
        <v>0.95</v>
      </c>
      <c r="R30" s="196">
        <v>1</v>
      </c>
      <c r="S30" s="143">
        <f t="shared" si="6"/>
        <v>0.19</v>
      </c>
      <c r="T30" s="127">
        <v>3</v>
      </c>
      <c r="V30" s="196">
        <v>2.2000000000000002</v>
      </c>
      <c r="W30" s="195">
        <v>0.55000000000000004</v>
      </c>
      <c r="X30" s="187">
        <v>2171</v>
      </c>
      <c r="Y30">
        <f t="shared" si="7"/>
        <v>0</v>
      </c>
    </row>
    <row r="31" spans="1:25" ht="31.5" x14ac:dyDescent="0.25">
      <c r="A31" s="144">
        <v>30</v>
      </c>
      <c r="B31" s="187" t="s">
        <v>109</v>
      </c>
      <c r="C31" s="187">
        <v>8141</v>
      </c>
      <c r="D31" s="187" t="s">
        <v>122</v>
      </c>
      <c r="E31" s="187" t="s">
        <v>122</v>
      </c>
      <c r="F31" s="187">
        <v>6208910000</v>
      </c>
      <c r="G31" s="187" t="s">
        <v>104</v>
      </c>
      <c r="H31" s="146" t="s">
        <v>94</v>
      </c>
      <c r="I31" s="187">
        <v>2</v>
      </c>
      <c r="J31" s="147">
        <f t="shared" si="0"/>
        <v>0.04</v>
      </c>
      <c r="K31" s="147">
        <f t="shared" si="1"/>
        <v>0.08</v>
      </c>
      <c r="L31" s="148">
        <f t="shared" si="2"/>
        <v>1</v>
      </c>
      <c r="M31" s="147">
        <f t="shared" si="3"/>
        <v>0</v>
      </c>
      <c r="N31" s="147">
        <f t="shared" si="4"/>
        <v>0</v>
      </c>
      <c r="O31" s="146" t="s">
        <v>99</v>
      </c>
      <c r="P31" s="187" t="s">
        <v>120</v>
      </c>
      <c r="Q31" s="147">
        <f t="shared" si="5"/>
        <v>0.38</v>
      </c>
      <c r="R31" s="196">
        <v>0.4</v>
      </c>
      <c r="S31" s="143">
        <f t="shared" si="6"/>
        <v>0.19</v>
      </c>
      <c r="T31" s="127">
        <v>3</v>
      </c>
      <c r="V31" s="196">
        <v>3.3600000000000003</v>
      </c>
      <c r="W31" s="195">
        <v>0.56000000000000005</v>
      </c>
      <c r="X31" s="187">
        <v>8141</v>
      </c>
      <c r="Y31">
        <f t="shared" si="7"/>
        <v>0</v>
      </c>
    </row>
  </sheetData>
  <autoFilter ref="A1:T1">
    <sortState ref="A2:T31">
      <sortCondition ref="A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vt:i4>
      </vt:variant>
      <vt:variant>
        <vt:lpstr>Именованные диапазоны</vt:lpstr>
      </vt:variant>
      <vt:variant>
        <vt:i4>1</vt:i4>
      </vt:variant>
    </vt:vector>
  </HeadingPairs>
  <TitlesOfParts>
    <vt:vector size="5" baseType="lpstr">
      <vt:lpstr>VZOR 1</vt:lpstr>
      <vt:lpstr>Specification</vt:lpstr>
      <vt:lpstr>Расчет</vt:lpstr>
      <vt:lpstr>Лист1</vt:lpstr>
      <vt:lpstr>'VZOR 1'!Область_печати</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dc:creator>
  <cp:lastModifiedBy>ПК</cp:lastModifiedBy>
  <cp:lastPrinted>2017-02-01T14:28:21Z</cp:lastPrinted>
  <dcterms:created xsi:type="dcterms:W3CDTF">2015-09-23T13:39:09Z</dcterms:created>
  <dcterms:modified xsi:type="dcterms:W3CDTF">2017-02-01T14:42:50Z</dcterms:modified>
</cp:coreProperties>
</file>