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55999\Desktop\RP\RP ARQUIVOS\"/>
    </mc:Choice>
  </mc:AlternateContent>
  <bookViews>
    <workbookView xWindow="0" yWindow="0" windowWidth="20490" windowHeight="7635" activeTab="1"/>
  </bookViews>
  <sheets>
    <sheet name="INSTRUÇÕES" sheetId="2" r:id="rId1"/>
    <sheet name="CADASTRO PRODUTOS" sheetId="1" r:id="rId2"/>
    <sheet name="SEMANA1" sheetId="3" r:id="rId3"/>
    <sheet name="SEMANA2" sheetId="5" r:id="rId4"/>
    <sheet name="SEMANA3" sheetId="6" r:id="rId5"/>
    <sheet name="SEMANA4" sheetId="7" r:id="rId6"/>
    <sheet name="SEMANA5" sheetId="8" r:id="rId7"/>
    <sheet name="PRODUÇÃO MÊS" sheetId="4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9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43" i="1"/>
  <c r="O44" i="1"/>
  <c r="F47" i="4" l="1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47" i="4"/>
  <c r="E48" i="4"/>
  <c r="E49" i="4"/>
  <c r="E50" i="4"/>
  <c r="G50" i="4" s="1"/>
  <c r="E51" i="4"/>
  <c r="E52" i="4"/>
  <c r="G52" i="4" s="1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12" i="4"/>
  <c r="E13" i="4"/>
  <c r="E14" i="4"/>
  <c r="E15" i="4"/>
  <c r="E16" i="4"/>
  <c r="E17" i="4"/>
  <c r="E18" i="4"/>
  <c r="E19" i="4"/>
  <c r="E20" i="4"/>
  <c r="E21" i="4"/>
  <c r="E22" i="4"/>
  <c r="G22" i="4" s="1"/>
  <c r="E23" i="4"/>
  <c r="E24" i="4"/>
  <c r="G24" i="4" s="1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33" i="8"/>
  <c r="G33" i="8" s="1"/>
  <c r="F33" i="8"/>
  <c r="E34" i="8"/>
  <c r="F34" i="8"/>
  <c r="E35" i="8"/>
  <c r="G35" i="8" s="1"/>
  <c r="F35" i="8"/>
  <c r="E36" i="8"/>
  <c r="F36" i="8"/>
  <c r="E37" i="8"/>
  <c r="F37" i="8"/>
  <c r="E38" i="8"/>
  <c r="G38" i="8" s="1"/>
  <c r="F38" i="8"/>
  <c r="E39" i="8"/>
  <c r="G39" i="8" s="1"/>
  <c r="F39" i="8"/>
  <c r="E40" i="8"/>
  <c r="G40" i="8" s="1"/>
  <c r="F40" i="8"/>
  <c r="E41" i="8"/>
  <c r="F41" i="8"/>
  <c r="G41" i="8" s="1"/>
  <c r="E42" i="8"/>
  <c r="F42" i="8"/>
  <c r="E43" i="8"/>
  <c r="G43" i="8" s="1"/>
  <c r="F43" i="8"/>
  <c r="E44" i="8"/>
  <c r="F44" i="8"/>
  <c r="E45" i="8"/>
  <c r="F45" i="8"/>
  <c r="E46" i="8"/>
  <c r="G46" i="8" s="1"/>
  <c r="F46" i="8"/>
  <c r="E47" i="8"/>
  <c r="G47" i="8" s="1"/>
  <c r="F47" i="8"/>
  <c r="E20" i="8"/>
  <c r="F20" i="8"/>
  <c r="E21" i="8"/>
  <c r="G21" i="8" s="1"/>
  <c r="F21" i="8"/>
  <c r="E22" i="8"/>
  <c r="F22" i="8"/>
  <c r="E23" i="8"/>
  <c r="F23" i="8"/>
  <c r="E24" i="8"/>
  <c r="F24" i="8"/>
  <c r="E36" i="7"/>
  <c r="G36" i="7" s="1"/>
  <c r="F36" i="7"/>
  <c r="E37" i="7"/>
  <c r="F37" i="7"/>
  <c r="G37" i="7" s="1"/>
  <c r="E38" i="7"/>
  <c r="F38" i="7"/>
  <c r="E39" i="7"/>
  <c r="F39" i="7"/>
  <c r="E40" i="7"/>
  <c r="G40" i="7" s="1"/>
  <c r="F40" i="7"/>
  <c r="E41" i="7"/>
  <c r="F41" i="7"/>
  <c r="E42" i="7"/>
  <c r="G42" i="7" s="1"/>
  <c r="F42" i="7"/>
  <c r="E43" i="7"/>
  <c r="F43" i="7"/>
  <c r="E44" i="7"/>
  <c r="G44" i="7" s="1"/>
  <c r="F44" i="7"/>
  <c r="E45" i="7"/>
  <c r="F45" i="7"/>
  <c r="E46" i="7"/>
  <c r="F46" i="7"/>
  <c r="G46" i="7"/>
  <c r="E20" i="7"/>
  <c r="G20" i="7" s="1"/>
  <c r="F20" i="7"/>
  <c r="E21" i="7"/>
  <c r="F21" i="7"/>
  <c r="E22" i="7"/>
  <c r="F22" i="7"/>
  <c r="E23" i="7"/>
  <c r="F23" i="7"/>
  <c r="E24" i="7"/>
  <c r="F24" i="7"/>
  <c r="E19" i="3"/>
  <c r="F19" i="3"/>
  <c r="G19" i="3" s="1"/>
  <c r="E20" i="3"/>
  <c r="G20" i="3" s="1"/>
  <c r="F20" i="3"/>
  <c r="E21" i="3"/>
  <c r="F21" i="3"/>
  <c r="G21" i="3" s="1"/>
  <c r="E22" i="3"/>
  <c r="G22" i="3" s="1"/>
  <c r="F22" i="3"/>
  <c r="E23" i="3"/>
  <c r="G23" i="3" s="1"/>
  <c r="F23" i="3"/>
  <c r="E30" i="3"/>
  <c r="F30" i="3"/>
  <c r="E31" i="3"/>
  <c r="F31" i="3"/>
  <c r="E32" i="3"/>
  <c r="F32" i="3"/>
  <c r="E33" i="3"/>
  <c r="G33" i="3" s="1"/>
  <c r="F33" i="3"/>
  <c r="E34" i="3"/>
  <c r="G34" i="3" s="1"/>
  <c r="F34" i="3"/>
  <c r="E35" i="3"/>
  <c r="F35" i="3"/>
  <c r="E36" i="3"/>
  <c r="G36" i="3" s="1"/>
  <c r="F36" i="3"/>
  <c r="E37" i="3"/>
  <c r="F37" i="3"/>
  <c r="E38" i="3"/>
  <c r="G38" i="3" s="1"/>
  <c r="F38" i="3"/>
  <c r="E39" i="3"/>
  <c r="F39" i="3"/>
  <c r="E36" i="5"/>
  <c r="G36" i="5" s="1"/>
  <c r="F36" i="5"/>
  <c r="E37" i="5"/>
  <c r="G37" i="5" s="1"/>
  <c r="F37" i="5"/>
  <c r="E38" i="5"/>
  <c r="F38" i="5"/>
  <c r="E39" i="5"/>
  <c r="G39" i="5" s="1"/>
  <c r="F39" i="5"/>
  <c r="E40" i="5"/>
  <c r="G40" i="5" s="1"/>
  <c r="F40" i="5"/>
  <c r="E41" i="5"/>
  <c r="G41" i="5" s="1"/>
  <c r="F41" i="5"/>
  <c r="E42" i="5"/>
  <c r="F42" i="5"/>
  <c r="E43" i="5"/>
  <c r="F43" i="5"/>
  <c r="E44" i="5"/>
  <c r="G44" i="5" s="1"/>
  <c r="F44" i="5"/>
  <c r="E45" i="5"/>
  <c r="F45" i="5"/>
  <c r="E21" i="5"/>
  <c r="F21" i="5"/>
  <c r="E22" i="5"/>
  <c r="F22" i="5"/>
  <c r="E23" i="5"/>
  <c r="F23" i="5"/>
  <c r="E24" i="5"/>
  <c r="G24" i="5" s="1"/>
  <c r="F24" i="5"/>
  <c r="G19" i="6"/>
  <c r="F36" i="6"/>
  <c r="F37" i="6"/>
  <c r="F38" i="6"/>
  <c r="G38" i="6" s="1"/>
  <c r="F39" i="6"/>
  <c r="F40" i="6"/>
  <c r="F41" i="6"/>
  <c r="F42" i="6"/>
  <c r="F43" i="6"/>
  <c r="F44" i="6"/>
  <c r="F45" i="6"/>
  <c r="G45" i="6" s="1"/>
  <c r="E36" i="6"/>
  <c r="E37" i="6"/>
  <c r="E38" i="6"/>
  <c r="E39" i="6"/>
  <c r="G39" i="6" s="1"/>
  <c r="E40" i="6"/>
  <c r="G40" i="6" s="1"/>
  <c r="E41" i="6"/>
  <c r="E42" i="6"/>
  <c r="G42" i="6" s="1"/>
  <c r="E43" i="6"/>
  <c r="G43" i="6" s="1"/>
  <c r="E44" i="6"/>
  <c r="G44" i="6" s="1"/>
  <c r="E45" i="6"/>
  <c r="D47" i="8"/>
  <c r="C47" i="8"/>
  <c r="D46" i="8"/>
  <c r="C46" i="8"/>
  <c r="D35" i="8"/>
  <c r="C35" i="8"/>
  <c r="D34" i="8"/>
  <c r="C34" i="8"/>
  <c r="D33" i="8"/>
  <c r="C33" i="8"/>
  <c r="C28" i="8"/>
  <c r="D27" i="8"/>
  <c r="D26" i="8"/>
  <c r="C26" i="8"/>
  <c r="D24" i="8"/>
  <c r="C24" i="8"/>
  <c r="D16" i="8"/>
  <c r="D15" i="8"/>
  <c r="D14" i="8"/>
  <c r="C14" i="8"/>
  <c r="C13" i="8"/>
  <c r="F47" i="7"/>
  <c r="E47" i="7"/>
  <c r="D47" i="7"/>
  <c r="C47" i="7"/>
  <c r="D46" i="7"/>
  <c r="C46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F31" i="7"/>
  <c r="E31" i="7"/>
  <c r="D31" i="7"/>
  <c r="F30" i="7"/>
  <c r="E30" i="7"/>
  <c r="D30" i="7"/>
  <c r="D26" i="7"/>
  <c r="C26" i="7"/>
  <c r="D24" i="7"/>
  <c r="C24" i="7"/>
  <c r="D17" i="7"/>
  <c r="C17" i="7"/>
  <c r="D16" i="7"/>
  <c r="D15" i="7"/>
  <c r="D13" i="7"/>
  <c r="C13" i="7"/>
  <c r="F47" i="6"/>
  <c r="E47" i="6"/>
  <c r="D47" i="6"/>
  <c r="C47" i="6"/>
  <c r="F46" i="6"/>
  <c r="E46" i="6"/>
  <c r="D46" i="6"/>
  <c r="C4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F31" i="6"/>
  <c r="E31" i="6"/>
  <c r="D31" i="6"/>
  <c r="F30" i="6"/>
  <c r="E30" i="6"/>
  <c r="D30" i="6"/>
  <c r="D26" i="6"/>
  <c r="F24" i="6"/>
  <c r="E24" i="6"/>
  <c r="D24" i="6"/>
  <c r="C24" i="6"/>
  <c r="D16" i="6"/>
  <c r="D15" i="6"/>
  <c r="C14" i="6"/>
  <c r="D12" i="6"/>
  <c r="C12" i="6"/>
  <c r="F47" i="5"/>
  <c r="E47" i="5"/>
  <c r="D47" i="5"/>
  <c r="C47" i="5"/>
  <c r="F46" i="5"/>
  <c r="E46" i="5"/>
  <c r="D46" i="5"/>
  <c r="C4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D30" i="5"/>
  <c r="D29" i="5"/>
  <c r="C29" i="5"/>
  <c r="D28" i="5"/>
  <c r="D27" i="5"/>
  <c r="C27" i="5"/>
  <c r="D26" i="5"/>
  <c r="D15" i="5"/>
  <c r="D14" i="5"/>
  <c r="C14" i="5"/>
  <c r="D13" i="5"/>
  <c r="C13" i="5"/>
  <c r="D12" i="5"/>
  <c r="C12" i="5"/>
  <c r="D11" i="5"/>
  <c r="C11" i="5"/>
  <c r="O6" i="1"/>
  <c r="O7" i="1"/>
  <c r="O8" i="1"/>
  <c r="O9" i="1"/>
  <c r="O14" i="1"/>
  <c r="O15" i="1"/>
  <c r="O16" i="1"/>
  <c r="O17" i="1"/>
  <c r="O18" i="1"/>
  <c r="F46" i="4"/>
  <c r="O20" i="1"/>
  <c r="O21" i="1"/>
  <c r="O22" i="1"/>
  <c r="O33" i="1"/>
  <c r="O39" i="1"/>
  <c r="O40" i="1"/>
  <c r="O41" i="1"/>
  <c r="O42" i="1"/>
  <c r="O45" i="1"/>
  <c r="O46" i="1"/>
  <c r="O47" i="1"/>
  <c r="O48" i="1"/>
  <c r="O49" i="1"/>
  <c r="O50" i="1"/>
  <c r="O51" i="1"/>
  <c r="O52" i="1"/>
  <c r="O53" i="1"/>
  <c r="O54" i="1"/>
  <c r="O5" i="1"/>
  <c r="P5" i="1"/>
  <c r="E11" i="4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E46" i="4" s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G51" i="4"/>
  <c r="G49" i="4"/>
  <c r="C49" i="4"/>
  <c r="G48" i="4"/>
  <c r="D48" i="4"/>
  <c r="G47" i="4"/>
  <c r="D47" i="4"/>
  <c r="C47" i="4"/>
  <c r="D46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G28" i="4"/>
  <c r="G27" i="4"/>
  <c r="G26" i="4"/>
  <c r="G25" i="4"/>
  <c r="G23" i="4"/>
  <c r="G21" i="4"/>
  <c r="D21" i="4"/>
  <c r="G20" i="4"/>
  <c r="D20" i="4"/>
  <c r="G19" i="4"/>
  <c r="D19" i="4"/>
  <c r="C19" i="4"/>
  <c r="G18" i="4"/>
  <c r="D18" i="4"/>
  <c r="G17" i="4"/>
  <c r="D17" i="4"/>
  <c r="C17" i="4"/>
  <c r="G16" i="4"/>
  <c r="D16" i="4"/>
  <c r="C16" i="4"/>
  <c r="G15" i="4"/>
  <c r="D15" i="4"/>
  <c r="C15" i="4"/>
  <c r="G14" i="4"/>
  <c r="C14" i="4"/>
  <c r="G13" i="4"/>
  <c r="G12" i="4"/>
  <c r="D12" i="4"/>
  <c r="C12" i="4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F41" i="3"/>
  <c r="E41" i="3"/>
  <c r="D41" i="3"/>
  <c r="F40" i="3"/>
  <c r="E40" i="3"/>
  <c r="D40" i="3"/>
  <c r="F29" i="3"/>
  <c r="E29" i="3"/>
  <c r="D29" i="3"/>
  <c r="C29" i="3"/>
  <c r="F28" i="3"/>
  <c r="E28" i="3"/>
  <c r="G28" i="3" s="1"/>
  <c r="D28" i="3"/>
  <c r="C28" i="3"/>
  <c r="F27" i="3"/>
  <c r="E27" i="3"/>
  <c r="D27" i="3"/>
  <c r="C27" i="3"/>
  <c r="G26" i="3"/>
  <c r="D26" i="3"/>
  <c r="C26" i="3"/>
  <c r="F24" i="3"/>
  <c r="E24" i="3"/>
  <c r="D24" i="3"/>
  <c r="C24" i="3"/>
  <c r="F18" i="3"/>
  <c r="E18" i="3"/>
  <c r="D18" i="3"/>
  <c r="C18" i="3"/>
  <c r="F17" i="3"/>
  <c r="E17" i="3"/>
  <c r="D17" i="3"/>
  <c r="C17" i="3"/>
  <c r="G16" i="3"/>
  <c r="D15" i="3"/>
  <c r="D12" i="3"/>
  <c r="G17" i="8" l="1"/>
  <c r="G22" i="6"/>
  <c r="G20" i="6"/>
  <c r="G20" i="5"/>
  <c r="G11" i="4"/>
  <c r="G10" i="4" s="1"/>
  <c r="G46" i="4"/>
  <c r="G45" i="4" s="1"/>
  <c r="G30" i="6"/>
  <c r="G37" i="6"/>
  <c r="G37" i="3"/>
  <c r="G32" i="3"/>
  <c r="G32" i="8"/>
  <c r="G41" i="6"/>
  <c r="G43" i="5"/>
  <c r="G39" i="3"/>
  <c r="G35" i="3"/>
  <c r="G31" i="3"/>
  <c r="G45" i="7"/>
  <c r="G41" i="7"/>
  <c r="G45" i="8"/>
  <c r="G37" i="8"/>
  <c r="G32" i="6"/>
  <c r="G34" i="6"/>
  <c r="G46" i="6"/>
  <c r="G36" i="6"/>
  <c r="G30" i="3"/>
  <c r="G21" i="6"/>
  <c r="G42" i="8"/>
  <c r="G42" i="5"/>
  <c r="G23" i="6"/>
  <c r="G23" i="5"/>
  <c r="G45" i="5"/>
  <c r="G38" i="5"/>
  <c r="G43" i="7"/>
  <c r="G39" i="7"/>
  <c r="G44" i="8"/>
  <c r="G34" i="8"/>
  <c r="G22" i="5"/>
  <c r="G38" i="7"/>
  <c r="G33" i="5"/>
  <c r="G35" i="5"/>
  <c r="G47" i="5"/>
  <c r="G18" i="6"/>
  <c r="G21" i="5"/>
  <c r="G36" i="8"/>
  <c r="G23" i="8"/>
  <c r="G19" i="8"/>
  <c r="G20" i="8"/>
  <c r="G15" i="8"/>
  <c r="G24" i="8"/>
  <c r="G13" i="8"/>
  <c r="G30" i="8"/>
  <c r="G18" i="8"/>
  <c r="G14" i="8"/>
  <c r="G22" i="8"/>
  <c r="G16" i="8"/>
  <c r="G12" i="8"/>
  <c r="G26" i="8"/>
  <c r="G31" i="8"/>
  <c r="G29" i="8"/>
  <c r="G11" i="8"/>
  <c r="G28" i="8"/>
  <c r="G27" i="8"/>
  <c r="G22" i="7"/>
  <c r="G23" i="7"/>
  <c r="G19" i="7"/>
  <c r="G21" i="7"/>
  <c r="G24" i="7"/>
  <c r="G34" i="7"/>
  <c r="G18" i="7"/>
  <c r="G30" i="7"/>
  <c r="G28" i="7"/>
  <c r="G11" i="7"/>
  <c r="G13" i="7"/>
  <c r="G29" i="7"/>
  <c r="G12" i="7"/>
  <c r="G14" i="7"/>
  <c r="G33" i="7"/>
  <c r="G35" i="7"/>
  <c r="G32" i="7"/>
  <c r="G16" i="7"/>
  <c r="G26" i="7"/>
  <c r="G17" i="7"/>
  <c r="G31" i="7"/>
  <c r="G47" i="7"/>
  <c r="G15" i="7"/>
  <c r="G27" i="7"/>
  <c r="G24" i="6"/>
  <c r="G15" i="6"/>
  <c r="G14" i="6"/>
  <c r="G13" i="6"/>
  <c r="G16" i="6"/>
  <c r="G31" i="6"/>
  <c r="G17" i="6"/>
  <c r="G27" i="6"/>
  <c r="G29" i="6"/>
  <c r="G12" i="6"/>
  <c r="G26" i="6"/>
  <c r="G28" i="6"/>
  <c r="G33" i="6"/>
  <c r="G35" i="6"/>
  <c r="G47" i="6"/>
  <c r="G11" i="6"/>
  <c r="G16" i="5"/>
  <c r="G26" i="5"/>
  <c r="G19" i="5"/>
  <c r="G12" i="5"/>
  <c r="G14" i="5"/>
  <c r="G11" i="5"/>
  <c r="G13" i="5"/>
  <c r="G17" i="5"/>
  <c r="G31" i="5"/>
  <c r="G32" i="5"/>
  <c r="G34" i="5"/>
  <c r="G46" i="5"/>
  <c r="G15" i="5"/>
  <c r="G27" i="5"/>
  <c r="G29" i="5"/>
  <c r="G18" i="5"/>
  <c r="G30" i="5"/>
  <c r="G28" i="5"/>
  <c r="G43" i="3"/>
  <c r="G44" i="3"/>
  <c r="G46" i="3"/>
  <c r="G12" i="3"/>
  <c r="G14" i="3"/>
  <c r="G17" i="3"/>
  <c r="G24" i="3"/>
  <c r="G27" i="3"/>
  <c r="G40" i="3"/>
  <c r="G41" i="3"/>
  <c r="G45" i="3"/>
  <c r="G47" i="3"/>
  <c r="G29" i="3"/>
  <c r="G42" i="3"/>
  <c r="G13" i="3"/>
  <c r="G15" i="3"/>
  <c r="G18" i="3"/>
  <c r="G11" i="3"/>
  <c r="G68" i="4" l="1"/>
  <c r="G3" i="4" s="1"/>
  <c r="G10" i="8"/>
  <c r="G25" i="8"/>
  <c r="G25" i="7"/>
  <c r="G10" i="7"/>
  <c r="G10" i="6"/>
  <c r="G25" i="6"/>
  <c r="G25" i="5"/>
  <c r="G10" i="5"/>
  <c r="G25" i="3"/>
  <c r="G10" i="3"/>
  <c r="G48" i="8" l="1"/>
  <c r="G3" i="8" s="1"/>
  <c r="G48" i="7"/>
  <c r="G3" i="7" s="1"/>
  <c r="G48" i="6"/>
  <c r="G3" i="6" s="1"/>
  <c r="G48" i="5"/>
  <c r="G3" i="5" s="1"/>
  <c r="G48" i="3"/>
  <c r="G3" i="3" s="1"/>
</calcChain>
</file>

<file path=xl/sharedStrings.xml><?xml version="1.0" encoding="utf-8"?>
<sst xmlns="http://schemas.openxmlformats.org/spreadsheetml/2006/main" count="354" uniqueCount="107">
  <si>
    <t>I.</t>
  </si>
  <si>
    <t>CADASTRO DE PRODUTOS</t>
  </si>
  <si>
    <t>a) Preencher o campo PRODUTO com o nome dos produtos que normalmente compram</t>
  </si>
  <si>
    <t>b) Colocar a unidade de medida (kg, maço, caixa, etc.)</t>
  </si>
  <si>
    <t>c) Os campos QUANT e VALOR de cada dia devem ser preenchidos de acordo com a quantidade e valor do produto comprado</t>
  </si>
  <si>
    <r>
      <rPr>
        <b/>
        <sz val="11"/>
        <color theme="1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DIA 1, DIA 2, DIA 3....SIGNIFICAM PRIMEIRO DIA DE COMPRA, SEGUNDO DIA DE COMPRA E ASSIM POR DIANTE</t>
    </r>
  </si>
  <si>
    <t>II.</t>
  </si>
  <si>
    <t>PLANILHAS "DIA" (1 até 23)</t>
  </si>
  <si>
    <t>a) Preencher os campos MUNICÍPIO, NUTRICIONISTA RESPONSÁVEL SEDES E EMPRESA, DIA DO MÊS</t>
  </si>
  <si>
    <r>
      <t xml:space="preserve">b) Preencher o campo CÓDIGO DO PRODUTO, </t>
    </r>
    <r>
      <rPr>
        <b/>
        <i/>
        <sz val="11"/>
        <color theme="1"/>
        <rFont val="Calibri"/>
        <family val="2"/>
        <scheme val="minor"/>
      </rPr>
      <t>adquirido no dia</t>
    </r>
    <r>
      <rPr>
        <sz val="11"/>
        <color theme="1"/>
        <rFont val="Calibri"/>
        <family val="2"/>
        <scheme val="minor"/>
      </rPr>
      <t>, com o número cadastrado para o produto no CADASTRO DE PRODUTOS</t>
    </r>
  </si>
  <si>
    <r>
      <rPr>
        <b/>
        <sz val="11"/>
        <color theme="1"/>
        <rFont val="Calibri"/>
        <family val="2"/>
        <scheme val="minor"/>
      </rPr>
      <t>ATENÇÃO:</t>
    </r>
    <r>
      <rPr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PREENCHER APENAS OS CÓDIGOS DE PRODUTOS QUE FORAM COMPRADOS NO DIA</t>
    </r>
  </si>
  <si>
    <t xml:space="preserve">PLANILHAS  "PRODUÇÃO DO MÊS"  </t>
  </si>
  <si>
    <t>a) Preencher os campos MUNICÍPIO, NUTRICIONISTA RESPONSÁVEL SEDES E EMPRESA, MÊS</t>
  </si>
  <si>
    <r>
      <t xml:space="preserve">b) Preencher o campo CÓDIGO DO PRODUTO, </t>
    </r>
    <r>
      <rPr>
        <b/>
        <i/>
        <sz val="11"/>
        <color theme="1"/>
        <rFont val="Calibri"/>
        <family val="2"/>
        <scheme val="minor"/>
      </rPr>
      <t>adquirido no mês</t>
    </r>
    <r>
      <rPr>
        <sz val="11"/>
        <color theme="1"/>
        <rFont val="Calibri"/>
        <family val="2"/>
        <scheme val="minor"/>
      </rPr>
      <t>, com o número cadastrado para o produto no CADASTRO DE PRODUTOS</t>
    </r>
  </si>
  <si>
    <r>
      <rPr>
        <b/>
        <sz val="11"/>
        <color theme="1"/>
        <rFont val="Calibri"/>
        <family val="2"/>
        <scheme val="minor"/>
      </rPr>
      <t>ATENÇÃO: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 xml:space="preserve">PREENCHER APENAS OS CÓDIGOS DE PRODUTOS QUE FORAM COMPRADOS DURANTE O MÊS </t>
    </r>
  </si>
  <si>
    <t>TABELA DE PRODUTOS</t>
  </si>
  <si>
    <t>PREÇO</t>
  </si>
  <si>
    <t>QUANT</t>
  </si>
  <si>
    <t>Código</t>
  </si>
  <si>
    <t>PRODUTO</t>
  </si>
  <si>
    <t>UNIDADE</t>
  </si>
  <si>
    <t>QUANT1</t>
  </si>
  <si>
    <t>VALOR1</t>
  </si>
  <si>
    <t>QUANT2</t>
  </si>
  <si>
    <t>VALOR2</t>
  </si>
  <si>
    <t>QUANT3</t>
  </si>
  <si>
    <t>VALOR3</t>
  </si>
  <si>
    <t>QUANT4</t>
  </si>
  <si>
    <t>VALOR4</t>
  </si>
  <si>
    <t>QUANT5</t>
  </si>
  <si>
    <t>VALOR5</t>
  </si>
  <si>
    <t>MÉDIO</t>
  </si>
  <si>
    <t>MÊS</t>
  </si>
  <si>
    <t>KG</t>
  </si>
  <si>
    <t>MAÇO</t>
  </si>
  <si>
    <t>ABÓBORA</t>
  </si>
  <si>
    <t>BANANA</t>
  </si>
  <si>
    <t>BETERRABA</t>
  </si>
  <si>
    <t>CENOURA</t>
  </si>
  <si>
    <t>CHEIRO VERDE</t>
  </si>
  <si>
    <t>CEBOLA</t>
  </si>
  <si>
    <t>FEIJÃO</t>
  </si>
  <si>
    <t>FAR AMARELA</t>
  </si>
  <si>
    <t>P. ACEROLA</t>
  </si>
  <si>
    <t>P. CAJU</t>
  </si>
  <si>
    <t>CÁLCULO DO PERCENTUAL (%) DE UTILIZAÇÃO DE PRODUTOS DA AF NAS REFEIÇÕES</t>
  </si>
  <si>
    <t>MUNICÍPIO:</t>
  </si>
  <si>
    <t>PERCENTUAL AF:</t>
  </si>
  <si>
    <t>NUTRICIONISTA  RESPONSÁVEL:</t>
  </si>
  <si>
    <t>SEDES:</t>
  </si>
  <si>
    <t>EMPRESA:</t>
  </si>
  <si>
    <t>Data:</t>
  </si>
  <si>
    <t>CÓDIGO PRODUTO</t>
  </si>
  <si>
    <t>QUANT.</t>
  </si>
  <si>
    <t>VALOR UNITÁRIO</t>
  </si>
  <si>
    <t>VALOR TOTAL</t>
  </si>
  <si>
    <t>COMPRAS PRODUTOS</t>
  </si>
  <si>
    <t>COMPRAS AF</t>
  </si>
  <si>
    <t>TOTAL</t>
  </si>
  <si>
    <t>MÊS:</t>
  </si>
  <si>
    <t>SEMANA 1</t>
  </si>
  <si>
    <t>SEMANA 2</t>
  </si>
  <si>
    <t>SEMANA 3</t>
  </si>
  <si>
    <t>SEMANA 4</t>
  </si>
  <si>
    <t>SEMANA 5</t>
  </si>
  <si>
    <t xml:space="preserve">MONTES ALTOS </t>
  </si>
  <si>
    <t>MARIA IVANETE</t>
  </si>
  <si>
    <t>RUALLYSON</t>
  </si>
  <si>
    <t>BATATA DOCE</t>
  </si>
  <si>
    <t>BATATA INGLESA</t>
  </si>
  <si>
    <t>QTD</t>
  </si>
  <si>
    <t>MACAXEIRA</t>
  </si>
  <si>
    <t>P. CAJÁ</t>
  </si>
  <si>
    <t>LARANJA</t>
  </si>
  <si>
    <t>COPO</t>
  </si>
  <si>
    <t>CX</t>
  </si>
  <si>
    <t>COUVE</t>
  </si>
  <si>
    <t>TOMATE</t>
  </si>
  <si>
    <t>REPOLHO</t>
  </si>
  <si>
    <t>CHUCHU</t>
  </si>
  <si>
    <t xml:space="preserve">PIMENTÃO </t>
  </si>
  <si>
    <t>PIMENTA DE CHEIRO</t>
  </si>
  <si>
    <t>SACO</t>
  </si>
  <si>
    <t>P.GOIABA</t>
  </si>
  <si>
    <t>MAÇÃ</t>
  </si>
  <si>
    <t>P.MARACUJÁ</t>
  </si>
  <si>
    <t>ARROZ</t>
  </si>
  <si>
    <t>FD</t>
  </si>
  <si>
    <t>ALHO</t>
  </si>
  <si>
    <t>LIMÃO</t>
  </si>
  <si>
    <t>ABOBORA</t>
  </si>
  <si>
    <t>MAÇA</t>
  </si>
  <si>
    <t>PIMENTÃO</t>
  </si>
  <si>
    <t xml:space="preserve">BATATA DOCE </t>
  </si>
  <si>
    <t>COPOS</t>
  </si>
  <si>
    <t>P. MARACUJÁ</t>
  </si>
  <si>
    <t>REPOLHO 01</t>
  </si>
  <si>
    <t>LARANJA 01</t>
  </si>
  <si>
    <t>REPOLHO 02</t>
  </si>
  <si>
    <t>LARANJA 02</t>
  </si>
  <si>
    <t>ABRIL</t>
  </si>
  <si>
    <t>MONTES ALTOS</t>
  </si>
  <si>
    <t>25/04 á 29/04</t>
  </si>
  <si>
    <t>18/04 á 22/04</t>
  </si>
  <si>
    <t>04/04 á 08/04</t>
  </si>
  <si>
    <t>MONTES ALTO</t>
  </si>
  <si>
    <t>11/04 á 15/04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</si>
</sst>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5" fontId="2" fillId="4" borderId="4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164" fontId="0" fillId="0" borderId="7" xfId="2" applyFont="1" applyBorder="1" applyProtection="1">
      <protection locked="0"/>
    </xf>
    <xf numFmtId="0" fontId="0" fillId="0" borderId="7" xfId="1" applyNumberFormat="1" applyFont="1" applyBorder="1" applyAlignment="1" applyProtection="1">
      <alignment horizontal="center" vertical="center"/>
      <protection locked="0"/>
    </xf>
    <xf numFmtId="164" fontId="0" fillId="0" borderId="8" xfId="2" applyFont="1" applyBorder="1"/>
    <xf numFmtId="165" fontId="0" fillId="0" borderId="7" xfId="1" applyNumberFormat="1" applyFont="1" applyBorder="1" applyAlignment="1">
      <alignment horizontal="center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65" fontId="0" fillId="0" borderId="11" xfId="1" applyNumberFormat="1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1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center"/>
    </xf>
    <xf numFmtId="0" fontId="3" fillId="2" borderId="12" xfId="0" applyFont="1" applyFill="1" applyBorder="1" applyAlignment="1">
      <alignment vertical="center"/>
    </xf>
    <xf numFmtId="166" fontId="3" fillId="6" borderId="13" xfId="3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7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43" fontId="3" fillId="6" borderId="16" xfId="0" applyNumberFormat="1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43" fontId="0" fillId="0" borderId="7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0" fontId="0" fillId="8" borderId="5" xfId="0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>
      <alignment horizontal="left" vertical="center" wrapText="1"/>
    </xf>
    <xf numFmtId="0" fontId="0" fillId="6" borderId="7" xfId="0" applyFill="1" applyBorder="1" applyAlignment="1">
      <alignment horizontal="center" vertical="center" wrapText="1"/>
    </xf>
    <xf numFmtId="43" fontId="0" fillId="6" borderId="7" xfId="1" applyFont="1" applyFill="1" applyBorder="1" applyAlignment="1">
      <alignment horizontal="center" vertical="center" wrapText="1"/>
    </xf>
    <xf numFmtId="43" fontId="3" fillId="6" borderId="6" xfId="1" applyFont="1" applyFill="1" applyBorder="1" applyAlignment="1">
      <alignment horizontal="center" vertical="center" wrapText="1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43" fontId="3" fillId="6" borderId="10" xfId="1" applyFont="1" applyFill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0" fontId="3" fillId="6" borderId="17" xfId="0" applyFont="1" applyFill="1" applyBorder="1" applyAlignment="1">
      <alignment horizontal="center" vertical="center" wrapText="1"/>
    </xf>
    <xf numFmtId="164" fontId="3" fillId="6" borderId="8" xfId="2" applyFont="1" applyFill="1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  <protection locked="0"/>
    </xf>
    <xf numFmtId="164" fontId="0" fillId="0" borderId="5" xfId="2" applyFont="1" applyBorder="1" applyAlignment="1">
      <alignment horizontal="center" vertical="center" wrapText="1"/>
    </xf>
    <xf numFmtId="164" fontId="0" fillId="0" borderId="7" xfId="2" applyFont="1" applyBorder="1" applyAlignment="1">
      <alignment horizontal="center" vertical="center" wrapText="1"/>
    </xf>
    <xf numFmtId="0" fontId="0" fillId="8" borderId="19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0" fillId="8" borderId="19" xfId="0" applyFill="1" applyBorder="1" applyAlignment="1" applyProtection="1">
      <alignment horizontal="left" vertical="center" wrapText="1"/>
      <protection locked="0"/>
    </xf>
    <xf numFmtId="164" fontId="0" fillId="6" borderId="7" xfId="2" applyFont="1" applyFill="1" applyBorder="1" applyAlignment="1">
      <alignment horizontal="center" vertical="center" wrapText="1"/>
    </xf>
    <xf numFmtId="164" fontId="3" fillId="6" borderId="11" xfId="2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8" borderId="7" xfId="0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43" fontId="3" fillId="6" borderId="8" xfId="0" applyNumberFormat="1" applyFont="1" applyFill="1" applyBorder="1" applyAlignment="1">
      <alignment horizontal="center" vertical="center" wrapText="1"/>
    </xf>
    <xf numFmtId="43" fontId="3" fillId="6" borderId="7" xfId="1" applyFont="1" applyFill="1" applyBorder="1" applyAlignment="1">
      <alignment horizontal="center" vertical="center" wrapText="1"/>
    </xf>
    <xf numFmtId="43" fontId="3" fillId="6" borderId="11" xfId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left" vertical="center" wrapText="1"/>
    </xf>
    <xf numFmtId="0" fontId="9" fillId="0" borderId="7" xfId="1" applyNumberFormat="1" applyFont="1" applyBorder="1" applyAlignment="1" applyProtection="1">
      <alignment horizontal="center" vertical="center"/>
      <protection locked="0"/>
    </xf>
    <xf numFmtId="8" fontId="0" fillId="0" borderId="7" xfId="1" applyNumberFormat="1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R$&quot;* #,##0.00_-;\-&quot;R$&quot;* #,##0.00_-;_-&quot;R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603856</xdr:colOff>
      <xdr:row>0</xdr:row>
      <xdr:rowOff>116973</xdr:rowOff>
    </xdr:from>
    <xdr:ext cx="4964501" cy="483722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6B84CFEB-685E-42A0-9484-DD25CD15F642}"/>
            </a:ext>
          </a:extLst>
        </xdr:cNvPr>
        <xdr:cNvSpPr/>
      </xdr:nvSpPr>
      <xdr:spPr>
        <a:xfrm>
          <a:off x="3651856" y="116973"/>
          <a:ext cx="4964501" cy="48372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INTRUÇÕES</a:t>
          </a:r>
          <a:r>
            <a:rPr lang="pt-BR" sz="25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PARA PREENCHIMENTO</a:t>
          </a:r>
          <a:endParaRPr lang="pt-BR" sz="25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370649a25295e23/SEDES/C&#193;LCULO%20%5e1%20PRODUTOS%20RP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CADASTRO PRODUTOS"/>
      <sheetName val="DIA 1"/>
      <sheetName val="DIA 2"/>
      <sheetName val="DIA 3"/>
      <sheetName val="DIA 4"/>
      <sheetName val="DIA 5"/>
      <sheetName val="DIA 6"/>
      <sheetName val="DIA 7"/>
      <sheetName val="DIA 8"/>
      <sheetName val="DIA 9"/>
      <sheetName val="DIA 10"/>
      <sheetName val="DIA 11"/>
      <sheetName val="DIA 12"/>
      <sheetName val="DIA 13"/>
      <sheetName val="DIA 14"/>
      <sheetName val="DIA 15"/>
      <sheetName val="DIA 16"/>
      <sheetName val="DIA 17"/>
      <sheetName val="DIA 18"/>
      <sheetName val="DIA 19"/>
      <sheetName val="DIA 20"/>
      <sheetName val="DIA 21"/>
      <sheetName val="DIA 22"/>
      <sheetName val="DIA 23"/>
      <sheetName val="POSIÇÃO MÊS"/>
    </sheetNames>
    <sheetDataSet>
      <sheetData sheetId="0" refreshError="1"/>
      <sheetData sheetId="1" refreshError="1">
        <row r="5">
          <cell r="B5">
            <v>1</v>
          </cell>
          <cell r="C5" t="str">
            <v>ARROZ</v>
          </cell>
          <cell r="D5" t="str">
            <v>KG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-</v>
          </cell>
          <cell r="AZ5">
            <v>0</v>
          </cell>
        </row>
        <row r="6">
          <cell r="B6">
            <v>2</v>
          </cell>
          <cell r="C6" t="str">
            <v>ALFACE</v>
          </cell>
          <cell r="D6" t="str">
            <v>MAÇO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-</v>
          </cell>
          <cell r="AZ6">
            <v>0</v>
          </cell>
        </row>
        <row r="7">
          <cell r="B7">
            <v>3</v>
          </cell>
          <cell r="C7" t="str">
            <v>ABÓBORA</v>
          </cell>
          <cell r="D7" t="str">
            <v>KG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-</v>
          </cell>
          <cell r="AZ7">
            <v>0</v>
          </cell>
        </row>
        <row r="8">
          <cell r="B8">
            <v>4</v>
          </cell>
          <cell r="C8" t="str">
            <v>ABACAXI</v>
          </cell>
          <cell r="D8" t="str">
            <v>KG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-</v>
          </cell>
          <cell r="AZ8">
            <v>0</v>
          </cell>
        </row>
        <row r="9">
          <cell r="B9">
            <v>5</v>
          </cell>
          <cell r="C9" t="str">
            <v>BANANA</v>
          </cell>
          <cell r="D9" t="str">
            <v>KG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-</v>
          </cell>
          <cell r="AZ9">
            <v>0</v>
          </cell>
        </row>
        <row r="10">
          <cell r="B10">
            <v>6</v>
          </cell>
          <cell r="C10" t="str">
            <v>BETERRABA</v>
          </cell>
          <cell r="D10" t="str">
            <v>KG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-</v>
          </cell>
          <cell r="AZ10">
            <v>0</v>
          </cell>
        </row>
        <row r="11">
          <cell r="B11">
            <v>7</v>
          </cell>
          <cell r="C11" t="str">
            <v>CENOURA</v>
          </cell>
          <cell r="D11" t="str">
            <v>KG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-</v>
          </cell>
          <cell r="AZ11">
            <v>0</v>
          </cell>
        </row>
        <row r="12">
          <cell r="B12">
            <v>8</v>
          </cell>
          <cell r="C12" t="str">
            <v>CHEIRO VERDE</v>
          </cell>
          <cell r="D12" t="str">
            <v>MAÇO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-</v>
          </cell>
          <cell r="AZ12">
            <v>0</v>
          </cell>
        </row>
        <row r="13">
          <cell r="B13">
            <v>9</v>
          </cell>
          <cell r="C13" t="str">
            <v>CEBOLA</v>
          </cell>
          <cell r="D13" t="str">
            <v>KG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-</v>
          </cell>
          <cell r="AZ13">
            <v>0</v>
          </cell>
        </row>
        <row r="14">
          <cell r="B14">
            <v>10</v>
          </cell>
          <cell r="C14" t="str">
            <v>FEIJÃO</v>
          </cell>
          <cell r="D14" t="str">
            <v>KG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-</v>
          </cell>
          <cell r="AZ14">
            <v>0</v>
          </cell>
        </row>
        <row r="15">
          <cell r="B15">
            <v>11</v>
          </cell>
          <cell r="C15" t="str">
            <v>FAR SECA</v>
          </cell>
          <cell r="D15" t="str">
            <v>KG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-</v>
          </cell>
          <cell r="AZ15">
            <v>0</v>
          </cell>
        </row>
        <row r="16">
          <cell r="B16">
            <v>12</v>
          </cell>
          <cell r="C16" t="str">
            <v>FAR AMARELA</v>
          </cell>
          <cell r="D16" t="str">
            <v>KG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-</v>
          </cell>
          <cell r="AZ16">
            <v>0</v>
          </cell>
        </row>
        <row r="17">
          <cell r="B17">
            <v>13</v>
          </cell>
          <cell r="C17" t="str">
            <v>FEIJÃO</v>
          </cell>
          <cell r="D17" t="str">
            <v>KG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-</v>
          </cell>
          <cell r="AZ17">
            <v>0</v>
          </cell>
        </row>
        <row r="18">
          <cell r="B18">
            <v>14</v>
          </cell>
          <cell r="C18" t="str">
            <v>P. ABACAXI</v>
          </cell>
          <cell r="D18" t="str">
            <v>KG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-</v>
          </cell>
          <cell r="AZ18">
            <v>0</v>
          </cell>
        </row>
        <row r="19">
          <cell r="B19">
            <v>15</v>
          </cell>
          <cell r="C19" t="str">
            <v>P. ACEROLA</v>
          </cell>
          <cell r="D19" t="str">
            <v>KG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-</v>
          </cell>
          <cell r="AZ19">
            <v>0</v>
          </cell>
        </row>
        <row r="20">
          <cell r="B20">
            <v>16</v>
          </cell>
          <cell r="C20" t="str">
            <v>P. BACURI</v>
          </cell>
          <cell r="D20" t="str">
            <v>KG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-</v>
          </cell>
          <cell r="AZ20">
            <v>0</v>
          </cell>
        </row>
        <row r="21">
          <cell r="B21">
            <v>17</v>
          </cell>
          <cell r="C21" t="str">
            <v>P. CAJU</v>
          </cell>
          <cell r="D21" t="str">
            <v>KG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-</v>
          </cell>
          <cell r="AZ21">
            <v>0</v>
          </cell>
        </row>
        <row r="22">
          <cell r="B22">
            <v>18</v>
          </cell>
          <cell r="C22" t="str">
            <v>P. MANGA</v>
          </cell>
          <cell r="D22" t="str">
            <v>KG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-</v>
          </cell>
          <cell r="AZ22">
            <v>0</v>
          </cell>
        </row>
        <row r="23">
          <cell r="B23">
            <v>19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-</v>
          </cell>
          <cell r="AZ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-</v>
          </cell>
          <cell r="AZ24">
            <v>0</v>
          </cell>
        </row>
        <row r="25">
          <cell r="B25">
            <v>21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-</v>
          </cell>
          <cell r="AZ25">
            <v>0</v>
          </cell>
        </row>
        <row r="26">
          <cell r="B26">
            <v>22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-</v>
          </cell>
          <cell r="AZ26">
            <v>0</v>
          </cell>
        </row>
        <row r="27">
          <cell r="B27">
            <v>23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-</v>
          </cell>
          <cell r="AZ27">
            <v>0</v>
          </cell>
        </row>
        <row r="28">
          <cell r="B28">
            <v>24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-</v>
          </cell>
          <cell r="AZ28">
            <v>0</v>
          </cell>
        </row>
        <row r="29">
          <cell r="B29">
            <v>25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-</v>
          </cell>
          <cell r="AZ29">
            <v>0</v>
          </cell>
        </row>
        <row r="30">
          <cell r="B30">
            <v>26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-</v>
          </cell>
          <cell r="AZ30">
            <v>0</v>
          </cell>
        </row>
        <row r="31">
          <cell r="B31">
            <v>27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-</v>
          </cell>
          <cell r="AZ31">
            <v>0</v>
          </cell>
        </row>
        <row r="32">
          <cell r="B32">
            <v>28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-</v>
          </cell>
          <cell r="AZ32">
            <v>0</v>
          </cell>
        </row>
        <row r="33">
          <cell r="B33">
            <v>29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-</v>
          </cell>
          <cell r="AZ33">
            <v>0</v>
          </cell>
        </row>
        <row r="34">
          <cell r="B34">
            <v>30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-</v>
          </cell>
          <cell r="AZ34">
            <v>0</v>
          </cell>
        </row>
        <row r="35">
          <cell r="B35">
            <v>31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-</v>
          </cell>
          <cell r="AZ35">
            <v>0</v>
          </cell>
        </row>
        <row r="36">
          <cell r="B36">
            <v>32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-</v>
          </cell>
          <cell r="AZ36">
            <v>0</v>
          </cell>
        </row>
        <row r="37">
          <cell r="B37">
            <v>33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-</v>
          </cell>
          <cell r="AZ37">
            <v>0</v>
          </cell>
        </row>
        <row r="38">
          <cell r="B38">
            <v>34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-</v>
          </cell>
          <cell r="AZ38">
            <v>0</v>
          </cell>
        </row>
        <row r="39">
          <cell r="B39">
            <v>35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-</v>
          </cell>
          <cell r="AZ39">
            <v>0</v>
          </cell>
        </row>
        <row r="40">
          <cell r="B40">
            <v>36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-</v>
          </cell>
          <cell r="AZ40">
            <v>0</v>
          </cell>
        </row>
        <row r="41">
          <cell r="B41">
            <v>37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-</v>
          </cell>
          <cell r="AZ41">
            <v>0</v>
          </cell>
        </row>
        <row r="42">
          <cell r="B42">
            <v>38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-</v>
          </cell>
          <cell r="AZ42">
            <v>0</v>
          </cell>
        </row>
        <row r="43">
          <cell r="B43">
            <v>39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-</v>
          </cell>
          <cell r="AZ43">
            <v>0</v>
          </cell>
        </row>
        <row r="44">
          <cell r="B44">
            <v>40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-</v>
          </cell>
          <cell r="AZ44">
            <v>0</v>
          </cell>
        </row>
        <row r="45">
          <cell r="B45">
            <v>41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-</v>
          </cell>
          <cell r="AZ45">
            <v>0</v>
          </cell>
        </row>
        <row r="46">
          <cell r="B46">
            <v>42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-</v>
          </cell>
          <cell r="AZ46">
            <v>0</v>
          </cell>
        </row>
        <row r="47">
          <cell r="B47">
            <v>43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-</v>
          </cell>
          <cell r="AZ47">
            <v>0</v>
          </cell>
        </row>
        <row r="48">
          <cell r="B48">
            <v>44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-</v>
          </cell>
          <cell r="AZ48">
            <v>0</v>
          </cell>
        </row>
        <row r="49">
          <cell r="B49">
            <v>45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-</v>
          </cell>
          <cell r="AZ49">
            <v>0</v>
          </cell>
        </row>
        <row r="50">
          <cell r="B50">
            <v>46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-</v>
          </cell>
          <cell r="AZ50">
            <v>0</v>
          </cell>
        </row>
        <row r="51">
          <cell r="B51">
            <v>47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-</v>
          </cell>
          <cell r="AZ51">
            <v>0</v>
          </cell>
        </row>
        <row r="52">
          <cell r="B52">
            <v>48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-</v>
          </cell>
          <cell r="AZ52">
            <v>0</v>
          </cell>
        </row>
        <row r="53">
          <cell r="B53">
            <v>49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-</v>
          </cell>
          <cell r="AZ53">
            <v>0</v>
          </cell>
        </row>
        <row r="54"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-</v>
          </cell>
          <cell r="AZ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ables/table1.xml><?xml version="1.0" encoding="utf-8"?>
<table xmlns="http://schemas.openxmlformats.org/spreadsheetml/2006/main" id="1" name="Tabela3" displayName="Tabela3" ref="B4:P54" totalsRowShown="0" headerRowDxfId="78" headerRowBorderDxfId="77" tableBorderDxfId="76" totalsRowBorderDxfId="75">
  <tableColumns count="15">
    <tableColumn id="1" name="Código" dataDxfId="74"/>
    <tableColumn id="2" name="PRODUTO" dataDxfId="73"/>
    <tableColumn id="3" name="UNIDADE" dataDxfId="72"/>
    <tableColumn id="29" name="QUANT1" dataDxfId="71"/>
    <tableColumn id="4" name="VALOR1" dataDxfId="70" dataCellStyle="Moeda"/>
    <tableColumn id="30" name="QUANT2" dataDxfId="69" dataCellStyle="Vírgula"/>
    <tableColumn id="5" name="VALOR2" dataDxfId="68" dataCellStyle="Moeda"/>
    <tableColumn id="31" name="QUANT3" dataDxfId="67" dataCellStyle="Vírgula"/>
    <tableColumn id="6" name="VALOR3" dataDxfId="66" dataCellStyle="Moeda"/>
    <tableColumn id="32" name="QUANT4" dataDxfId="65" dataCellStyle="Vírgula"/>
    <tableColumn id="7" name="VALOR4" dataDxfId="64" dataCellStyle="Moeda"/>
    <tableColumn id="33" name="QUANT5" dataDxfId="63" dataCellStyle="Moeda"/>
    <tableColumn id="8" name="VALOR5" dataDxfId="62" dataCellStyle="Moeda"/>
    <tableColumn id="27" name="MÉDIO" dataDxfId="61" dataCellStyle="Moeda">
      <calculatedColumnFormula>IFERROR(AVERAGE(Tabela3[[#This Row],[VALOR1]],Tabela3[[#This Row],[VALOR2]],Tabela3[[#This Row],[VALOR3]],Tabela3[[#This Row],[VALOR4]],Tabela3[[#This Row],[VALOR5]]),"-")</calculatedColumnFormula>
    </tableColumn>
    <tableColumn id="52" name="MÊS" dataDxfId="60" dataCellStyle="Vírgula">
      <calculatedColumnFormula>SUM(Tabela3[[#This Row],[QUANT1]],Tabela3[[#This Row],[QUANT2]],Tabela3[[#This Row],[QUANT3]],Tabela3[[#This Row],[QUANT4]],Tabela3[[#This Row],[QUANT5]])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a1" displayName="Tabela1" ref="C9:G48" totalsRowShown="0" headerRowDxfId="59" dataDxfId="57" headerRowBorderDxfId="58" tableBorderDxfId="56" totalsRowBorderDxfId="55">
  <autoFilter ref="C9:G48"/>
  <tableColumns count="5">
    <tableColumn id="1" name="PRODUTO" dataDxfId="54"/>
    <tableColumn id="2" name="UNIDADE" dataDxfId="53"/>
    <tableColumn id="3" name="QUANT." dataDxfId="52"/>
    <tableColumn id="4" name="VALOR UNITÁRIO" dataDxfId="51"/>
    <tableColumn id="5" name="VALOR TOTAL" dataDxfId="50" dataCellStyle="Vírg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16" displayName="Tabela16" ref="C9:G48" totalsRowShown="0" headerRowDxfId="49" dataDxfId="47" headerRowBorderDxfId="48" tableBorderDxfId="46" totalsRowBorderDxfId="45">
  <autoFilter ref="C9:G48"/>
  <tableColumns count="5">
    <tableColumn id="1" name="PRODUTO" dataDxfId="44"/>
    <tableColumn id="2" name="UNIDADE" dataDxfId="43"/>
    <tableColumn id="3" name="QUANT." dataDxfId="42"/>
    <tableColumn id="4" name="VALOR UNITÁRIO" dataDxfId="41"/>
    <tableColumn id="5" name="VALOR TOTAL" dataDxfId="40" dataCellStyle="Vírgu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167" displayName="Tabela167" ref="C9:G48" totalsRowShown="0" headerRowDxfId="39" dataDxfId="37" headerRowBorderDxfId="38" tableBorderDxfId="36" totalsRowBorderDxfId="35">
  <autoFilter ref="C9:G48"/>
  <tableColumns count="5">
    <tableColumn id="1" name="PRODUTO" dataDxfId="34"/>
    <tableColumn id="2" name="UNIDADE" dataDxfId="33"/>
    <tableColumn id="3" name="QUANT." dataDxfId="32"/>
    <tableColumn id="4" name="VALOR UNITÁRIO" dataDxfId="31"/>
    <tableColumn id="5" name="VALOR TOTAL" dataDxfId="30" dataCellStyle="Vírgul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ela1678" displayName="Tabela1678" ref="C9:G48" totalsRowShown="0" headerRowDxfId="29" dataDxfId="27" headerRowBorderDxfId="28" tableBorderDxfId="26" totalsRowBorderDxfId="25">
  <autoFilter ref="C9:G48"/>
  <tableColumns count="5">
    <tableColumn id="1" name="PRODUTO" dataDxfId="24"/>
    <tableColumn id="2" name="UNIDADE" dataDxfId="23"/>
    <tableColumn id="3" name="QUANT." dataDxfId="22"/>
    <tableColumn id="4" name="VALOR UNITÁRIO" dataDxfId="21"/>
    <tableColumn id="5" name="VALOR TOTAL" dataDxfId="20" dataCellStyle="Vírgul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ela16789" displayName="Tabela16789" ref="C9:G48" totalsRowShown="0" headerRowDxfId="19" dataDxfId="17" headerRowBorderDxfId="18" tableBorderDxfId="16" totalsRowBorderDxfId="15">
  <autoFilter ref="C9:G48"/>
  <tableColumns count="5">
    <tableColumn id="1" name="PRODUTO" dataDxfId="14"/>
    <tableColumn id="2" name="UNIDADE" dataDxfId="13"/>
    <tableColumn id="3" name="QUANT." dataDxfId="12"/>
    <tableColumn id="4" name="VALOR UNITÁRIO" dataDxfId="11"/>
    <tableColumn id="5" name="VALOR TOTAL" dataDxfId="10" dataCellStyle="Vírgul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a15" displayName="Tabela15" ref="C9:G68" totalsRowShown="0" headerRowDxfId="9" dataDxfId="7" headerRowBorderDxfId="8" tableBorderDxfId="6" totalsRowBorderDxfId="5">
  <autoFilter ref="C9:G68"/>
  <tableColumns count="5">
    <tableColumn id="1" name="PRODUTO" dataDxfId="4"/>
    <tableColumn id="2" name="UNIDADE" dataDxfId="3"/>
    <tableColumn id="3" name="QUANT." dataDxfId="2"/>
    <tableColumn id="4" name="VALOR UNITÁRIO" dataDxfId="1"/>
    <tableColumn id="5" name="VALOR TOTAL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N21"/>
  <sheetViews>
    <sheetView showGridLines="0" showRowColHeaders="0" topLeftCell="F1" workbookViewId="0">
      <selection activeCell="K26" sqref="K26"/>
    </sheetView>
  </sheetViews>
  <sheetFormatPr defaultRowHeight="15" x14ac:dyDescent="0.25"/>
  <sheetData>
    <row r="2" spans="2:14" ht="29.25" customHeight="1" x14ac:dyDescent="0.25">
      <c r="B2" s="1"/>
      <c r="G2" s="94"/>
      <c r="H2" s="94"/>
      <c r="I2" s="94"/>
      <c r="J2" s="94"/>
      <c r="K2" s="94"/>
      <c r="L2" s="94"/>
      <c r="M2" s="94"/>
      <c r="N2" s="94"/>
    </row>
    <row r="4" spans="2:14" ht="28.5" customHeight="1" x14ac:dyDescent="0.25">
      <c r="F4" s="2" t="s">
        <v>0</v>
      </c>
      <c r="G4" s="3" t="s">
        <v>1</v>
      </c>
      <c r="H4" s="3"/>
      <c r="I4" s="3"/>
    </row>
    <row r="5" spans="2:14" x14ac:dyDescent="0.25">
      <c r="G5" t="s">
        <v>2</v>
      </c>
    </row>
    <row r="6" spans="2:14" x14ac:dyDescent="0.25">
      <c r="G6" t="s">
        <v>3</v>
      </c>
    </row>
    <row r="7" spans="2:14" x14ac:dyDescent="0.25">
      <c r="G7" t="s">
        <v>4</v>
      </c>
    </row>
    <row r="9" spans="2:14" x14ac:dyDescent="0.25">
      <c r="G9" t="s">
        <v>5</v>
      </c>
    </row>
    <row r="11" spans="2:14" ht="28.5" customHeight="1" x14ac:dyDescent="0.25">
      <c r="F11" s="2" t="s">
        <v>6</v>
      </c>
      <c r="G11" s="3" t="s">
        <v>7</v>
      </c>
      <c r="H11" s="3"/>
      <c r="I11" s="3"/>
    </row>
    <row r="12" spans="2:14" x14ac:dyDescent="0.25">
      <c r="G12" t="s">
        <v>8</v>
      </c>
    </row>
    <row r="13" spans="2:14" x14ac:dyDescent="0.25">
      <c r="G13" t="s">
        <v>9</v>
      </c>
    </row>
    <row r="15" spans="2:14" x14ac:dyDescent="0.25">
      <c r="G15" t="s">
        <v>10</v>
      </c>
    </row>
    <row r="17" spans="6:9" ht="15.75" x14ac:dyDescent="0.25">
      <c r="F17" s="2" t="s">
        <v>6</v>
      </c>
      <c r="G17" s="3" t="s">
        <v>11</v>
      </c>
      <c r="H17" s="3"/>
      <c r="I17" s="3"/>
    </row>
    <row r="18" spans="6:9" x14ac:dyDescent="0.25">
      <c r="G18" t="s">
        <v>12</v>
      </c>
    </row>
    <row r="19" spans="6:9" x14ac:dyDescent="0.25">
      <c r="G19" t="s">
        <v>13</v>
      </c>
    </row>
    <row r="21" spans="6:9" x14ac:dyDescent="0.25">
      <c r="G21" t="s">
        <v>14</v>
      </c>
    </row>
  </sheetData>
  <mergeCells count="1">
    <mergeCell ref="G2:N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P107"/>
  <sheetViews>
    <sheetView showGridLines="0" showRowColHeaders="0" tabSelected="1" topLeftCell="A16" workbookViewId="0">
      <selection activeCell="K23" sqref="K23"/>
    </sheetView>
  </sheetViews>
  <sheetFormatPr defaultRowHeight="15" x14ac:dyDescent="0.25"/>
  <cols>
    <col min="2" max="2" width="7.28515625" style="8" customWidth="1"/>
    <col min="3" max="3" width="14.42578125" customWidth="1"/>
    <col min="4" max="5" width="9.42578125" style="9" customWidth="1"/>
    <col min="6" max="6" width="10.140625" bestFit="1" customWidth="1"/>
    <col min="7" max="7" width="9.140625" style="6" customWidth="1"/>
    <col min="8" max="8" width="10.140625" bestFit="1" customWidth="1"/>
    <col min="9" max="9" width="8.85546875" style="6"/>
    <col min="10" max="10" width="10.140625" bestFit="1" customWidth="1"/>
    <col min="11" max="11" width="8.85546875" style="6"/>
    <col min="12" max="13" width="10.140625" bestFit="1" customWidth="1"/>
    <col min="14" max="14" width="11.7109375" bestFit="1" customWidth="1"/>
    <col min="16" max="16" width="8.85546875" style="7"/>
  </cols>
  <sheetData>
    <row r="1" spans="2:16" ht="22.5" customHeight="1" x14ac:dyDescent="0.25">
      <c r="B1" s="97" t="s">
        <v>15</v>
      </c>
      <c r="C1" s="97"/>
      <c r="D1" s="97"/>
      <c r="E1" s="4"/>
      <c r="F1" s="4"/>
      <c r="G1" s="5"/>
    </row>
    <row r="2" spans="2:16" ht="12" customHeight="1" thickBot="1" x14ac:dyDescent="0.3">
      <c r="B2" s="4"/>
      <c r="C2" s="4"/>
      <c r="D2" s="4"/>
      <c r="E2" s="4"/>
      <c r="F2" s="4"/>
      <c r="G2" s="5"/>
      <c r="H2" s="4"/>
      <c r="I2" s="5"/>
      <c r="J2" s="4"/>
      <c r="K2" s="5"/>
      <c r="L2" s="4"/>
      <c r="M2" s="4"/>
      <c r="N2" s="4"/>
      <c r="P2"/>
    </row>
    <row r="3" spans="2:16" ht="19.5" customHeight="1" thickBot="1" x14ac:dyDescent="0.3">
      <c r="E3" s="95" t="s">
        <v>60</v>
      </c>
      <c r="F3" s="96"/>
      <c r="G3" s="95" t="s">
        <v>61</v>
      </c>
      <c r="H3" s="96"/>
      <c r="I3" s="95" t="s">
        <v>62</v>
      </c>
      <c r="J3" s="96"/>
      <c r="K3" s="95" t="s">
        <v>63</v>
      </c>
      <c r="L3" s="96"/>
      <c r="M3" s="95" t="s">
        <v>64</v>
      </c>
      <c r="N3" s="96"/>
      <c r="O3" s="10" t="s">
        <v>16</v>
      </c>
      <c r="P3" s="11" t="s">
        <v>17</v>
      </c>
    </row>
    <row r="4" spans="2:16" s="9" customFormat="1" x14ac:dyDescent="0.25">
      <c r="B4" s="12" t="s">
        <v>18</v>
      </c>
      <c r="C4" s="13" t="s">
        <v>19</v>
      </c>
      <c r="D4" s="14" t="s">
        <v>20</v>
      </c>
      <c r="E4" s="15" t="s">
        <v>21</v>
      </c>
      <c r="F4" s="15" t="s">
        <v>22</v>
      </c>
      <c r="G4" s="16" t="s">
        <v>23</v>
      </c>
      <c r="H4" s="15" t="s">
        <v>24</v>
      </c>
      <c r="I4" s="16" t="s">
        <v>25</v>
      </c>
      <c r="J4" s="15" t="s">
        <v>26</v>
      </c>
      <c r="K4" s="16" t="s">
        <v>27</v>
      </c>
      <c r="L4" s="15" t="s">
        <v>28</v>
      </c>
      <c r="M4" s="15" t="s">
        <v>29</v>
      </c>
      <c r="N4" s="15" t="s">
        <v>30</v>
      </c>
      <c r="O4" s="15" t="s">
        <v>31</v>
      </c>
      <c r="P4" s="17" t="s">
        <v>32</v>
      </c>
    </row>
    <row r="5" spans="2:16" x14ac:dyDescent="0.25">
      <c r="B5" s="18">
        <v>1</v>
      </c>
      <c r="C5" s="19" t="s">
        <v>78</v>
      </c>
      <c r="D5" s="20" t="s">
        <v>75</v>
      </c>
      <c r="E5" s="20">
        <v>1</v>
      </c>
      <c r="F5" s="21">
        <v>145</v>
      </c>
      <c r="G5" s="22"/>
      <c r="H5" s="21"/>
      <c r="I5" s="22">
        <v>1</v>
      </c>
      <c r="J5" s="21">
        <v>130</v>
      </c>
      <c r="K5" s="22">
        <v>1</v>
      </c>
      <c r="L5" s="21">
        <v>130</v>
      </c>
      <c r="M5" s="22">
        <v>1</v>
      </c>
      <c r="N5" s="22">
        <v>130</v>
      </c>
      <c r="O5" s="23">
        <f>IFERROR(AVERAGE(Tabela3[[#This Row],[VALOR1]],Tabela3[[#This Row],[VALOR2]],Tabela3[[#This Row],[VALOR3]],Tabela3[[#This Row],[VALOR4]],Tabela3[[#This Row],[VALOR5]]),"-")</f>
        <v>133.75</v>
      </c>
      <c r="P5" s="17">
        <f>SUM(Tabela3[[#This Row],[QUANT1]],Tabela3[[#This Row],[QUANT2]],Tabela3[[#This Row],[QUANT3]],Tabela3[[#This Row],[QUANT4]],Tabela3[[#This Row],[QUANT5]])</f>
        <v>4</v>
      </c>
    </row>
    <row r="6" spans="2:16" x14ac:dyDescent="0.25">
      <c r="B6" s="18">
        <v>2</v>
      </c>
      <c r="C6" s="19" t="s">
        <v>76</v>
      </c>
      <c r="D6" s="20" t="s">
        <v>34</v>
      </c>
      <c r="E6" s="20"/>
      <c r="F6" s="21"/>
      <c r="G6" s="22">
        <v>3</v>
      </c>
      <c r="H6" s="21">
        <v>3</v>
      </c>
      <c r="I6" s="22"/>
      <c r="J6" s="21"/>
      <c r="K6" s="22"/>
      <c r="L6" s="21"/>
      <c r="M6" s="21"/>
      <c r="N6" s="21"/>
      <c r="O6" s="23">
        <f>IFERROR(AVERAGE(Tabela3[[#This Row],[VALOR1]],Tabela3[[#This Row],[VALOR2]],Tabela3[[#This Row],[VALOR3]],Tabela3[[#This Row],[VALOR4]],Tabela3[[#This Row],[VALOR5]]),"-")</f>
        <v>3</v>
      </c>
      <c r="P6" s="24">
        <f>SUM(Tabela3[[#This Row],[QUANT1]],Tabela3[[#This Row],[QUANT2]],Tabela3[[#This Row],[QUANT3]],Tabela3[[#This Row],[QUANT4]],Tabela3[[#This Row],[QUANT5]])</f>
        <v>3</v>
      </c>
    </row>
    <row r="7" spans="2:16" x14ac:dyDescent="0.25">
      <c r="B7" s="18">
        <v>3</v>
      </c>
      <c r="C7" s="19" t="s">
        <v>35</v>
      </c>
      <c r="D7" s="20" t="s">
        <v>33</v>
      </c>
      <c r="E7" s="20">
        <v>10</v>
      </c>
      <c r="F7" s="21">
        <v>3</v>
      </c>
      <c r="G7" s="22"/>
      <c r="H7" s="21"/>
      <c r="I7" s="22">
        <v>15</v>
      </c>
      <c r="J7" s="21">
        <v>3</v>
      </c>
      <c r="K7" s="22"/>
      <c r="L7" s="21"/>
      <c r="M7" s="21"/>
      <c r="N7" s="21"/>
      <c r="O7" s="23">
        <f>IFERROR(AVERAGE(Tabela3[[#This Row],[VALOR1]],Tabela3[[#This Row],[VALOR2]],Tabela3[[#This Row],[VALOR3]],Tabela3[[#This Row],[VALOR4]],Tabela3[[#This Row],[VALOR5]]),"-")</f>
        <v>3</v>
      </c>
      <c r="P7" s="24">
        <f>SUM(Tabela3[[#This Row],[QUANT1]],Tabela3[[#This Row],[QUANT2]],Tabela3[[#This Row],[QUANT3]],Tabela3[[#This Row],[QUANT4]],Tabela3[[#This Row],[QUANT5]])</f>
        <v>25</v>
      </c>
    </row>
    <row r="8" spans="2:16" x14ac:dyDescent="0.25">
      <c r="B8" s="18">
        <v>4</v>
      </c>
      <c r="C8" s="19" t="s">
        <v>73</v>
      </c>
      <c r="D8" s="20" t="s">
        <v>70</v>
      </c>
      <c r="E8" s="20"/>
      <c r="F8" s="21"/>
      <c r="G8" s="22"/>
      <c r="H8" s="91"/>
      <c r="I8" s="22">
        <v>200</v>
      </c>
      <c r="J8" s="21">
        <v>0.45</v>
      </c>
      <c r="K8" s="22"/>
      <c r="L8" s="21"/>
      <c r="M8" s="21">
        <v>200</v>
      </c>
      <c r="N8" s="21">
        <v>0.45</v>
      </c>
      <c r="O8" s="23">
        <f>IFERROR(AVERAGE(Tabela3[[#This Row],[VALOR1]],Tabela3[[#This Row],[VALOR2]],Tabela3[[#This Row],[VALOR3]],Tabela3[[#This Row],[VALOR4]],Tabela3[[#This Row],[VALOR5]]),"-")</f>
        <v>0.45</v>
      </c>
      <c r="P8" s="24">
        <f>SUM(Tabela3[[#This Row],[QUANT1]],Tabela3[[#This Row],[QUANT2]],Tabela3[[#This Row],[QUANT3]],Tabela3[[#This Row],[QUANT4]],Tabela3[[#This Row],[QUANT5]])</f>
        <v>400</v>
      </c>
    </row>
    <row r="9" spans="2:16" x14ac:dyDescent="0.25">
      <c r="B9" s="18">
        <v>5</v>
      </c>
      <c r="C9" s="19" t="s">
        <v>36</v>
      </c>
      <c r="D9" s="20" t="s">
        <v>75</v>
      </c>
      <c r="E9" s="20">
        <v>1</v>
      </c>
      <c r="F9" s="21">
        <v>65</v>
      </c>
      <c r="G9" s="22">
        <v>2</v>
      </c>
      <c r="H9" s="21">
        <v>65</v>
      </c>
      <c r="I9" s="22">
        <v>2</v>
      </c>
      <c r="J9" s="21">
        <v>65</v>
      </c>
      <c r="K9" s="22">
        <v>1</v>
      </c>
      <c r="L9" s="21">
        <v>65</v>
      </c>
      <c r="M9" s="21">
        <v>2</v>
      </c>
      <c r="N9" s="21">
        <v>70</v>
      </c>
      <c r="O9" s="23">
        <f>IFERROR(AVERAGE(Tabela3[[#This Row],[VALOR1]],Tabela3[[#This Row],[VALOR2]],Tabela3[[#This Row],[VALOR3]],Tabela3[[#This Row],[VALOR4]],Tabela3[[#This Row],[VALOR5]]),"-")</f>
        <v>66</v>
      </c>
      <c r="P9" s="24">
        <f>SUM(Tabela3[[#This Row],[QUANT1]],Tabela3[[#This Row],[QUANT2]],Tabela3[[#This Row],[QUANT3]],Tabela3[[#This Row],[QUANT4]],Tabela3[[#This Row],[QUANT5]])</f>
        <v>8</v>
      </c>
    </row>
    <row r="10" spans="2:16" x14ac:dyDescent="0.25">
      <c r="B10" s="18">
        <v>6</v>
      </c>
      <c r="C10" s="19" t="s">
        <v>37</v>
      </c>
      <c r="D10" s="20" t="s">
        <v>33</v>
      </c>
      <c r="E10" s="20"/>
      <c r="F10" s="21"/>
      <c r="G10" s="22"/>
      <c r="H10" s="21"/>
      <c r="I10" s="22">
        <v>10</v>
      </c>
      <c r="J10" s="21">
        <v>8</v>
      </c>
      <c r="K10" s="22">
        <v>10</v>
      </c>
      <c r="L10" s="21">
        <v>8</v>
      </c>
      <c r="M10" s="21"/>
      <c r="N10" s="21"/>
      <c r="O10" s="23">
        <f>IFERROR(AVERAGE(Tabela3[[#This Row],[VALOR1]],Tabela3[[#This Row],[VALOR2]],Tabela3[[#This Row],[VALOR3]],Tabela3[[#This Row],[VALOR4]],Tabela3[[#This Row],[VALOR5]]),"-")</f>
        <v>8</v>
      </c>
      <c r="P10" s="24">
        <f>SUM(Tabela3[[#This Row],[QUANT1]],Tabela3[[#This Row],[QUANT2]],Tabela3[[#This Row],[QUANT3]],Tabela3[[#This Row],[QUANT4]],Tabela3[[#This Row],[QUANT5]])</f>
        <v>20</v>
      </c>
    </row>
    <row r="11" spans="2:16" x14ac:dyDescent="0.25">
      <c r="B11" s="18">
        <v>7</v>
      </c>
      <c r="C11" s="19" t="s">
        <v>38</v>
      </c>
      <c r="D11" s="20" t="s">
        <v>33</v>
      </c>
      <c r="E11" s="20"/>
      <c r="F11" s="21"/>
      <c r="G11" s="22">
        <v>15</v>
      </c>
      <c r="H11" s="21">
        <v>9</v>
      </c>
      <c r="I11" s="22">
        <v>15</v>
      </c>
      <c r="J11" s="21">
        <v>10</v>
      </c>
      <c r="K11" s="22">
        <v>15</v>
      </c>
      <c r="L11" s="21">
        <v>10</v>
      </c>
      <c r="M11" s="21">
        <v>12</v>
      </c>
      <c r="N11" s="21">
        <v>10</v>
      </c>
      <c r="O11" s="23">
        <f>IFERROR(AVERAGE(Tabela3[[#This Row],[VALOR1]],Tabela3[[#This Row],[VALOR2]],Tabela3[[#This Row],[VALOR3]],Tabela3[[#This Row],[VALOR4]],Tabela3[[#This Row],[VALOR5]]),"-")</f>
        <v>9.75</v>
      </c>
      <c r="P11" s="24">
        <f>SUM(Tabela3[[#This Row],[QUANT1]],Tabela3[[#This Row],[QUANT2]],Tabela3[[#This Row],[QUANT3]],Tabela3[[#This Row],[QUANT4]],Tabela3[[#This Row],[QUANT5]])</f>
        <v>57</v>
      </c>
    </row>
    <row r="12" spans="2:16" x14ac:dyDescent="0.25">
      <c r="B12" s="18">
        <v>8</v>
      </c>
      <c r="C12" s="19" t="s">
        <v>39</v>
      </c>
      <c r="D12" s="20" t="s">
        <v>34</v>
      </c>
      <c r="E12" s="20">
        <v>5</v>
      </c>
      <c r="F12" s="21">
        <v>2</v>
      </c>
      <c r="G12" s="22">
        <v>10</v>
      </c>
      <c r="H12" s="21">
        <v>2</v>
      </c>
      <c r="I12" s="22">
        <v>5</v>
      </c>
      <c r="J12" s="21">
        <v>2</v>
      </c>
      <c r="K12" s="22">
        <v>20</v>
      </c>
      <c r="L12" s="21">
        <v>2</v>
      </c>
      <c r="M12" s="21">
        <v>20</v>
      </c>
      <c r="N12" s="21">
        <v>2</v>
      </c>
      <c r="O12" s="23">
        <f>IFERROR(AVERAGE(Tabela3[[#This Row],[VALOR1]],Tabela3[[#This Row],[VALOR2]],Tabela3[[#This Row],[VALOR3]],Tabela3[[#This Row],[VALOR4]],Tabela3[[#This Row],[VALOR5]]),"-")</f>
        <v>2</v>
      </c>
      <c r="P12" s="24">
        <f>SUM(Tabela3[[#This Row],[QUANT1]],Tabela3[[#This Row],[QUANT2]],Tabela3[[#This Row],[QUANT3]],Tabela3[[#This Row],[QUANT4]],Tabela3[[#This Row],[QUANT5]])</f>
        <v>60</v>
      </c>
    </row>
    <row r="13" spans="2:16" x14ac:dyDescent="0.25">
      <c r="B13" s="18">
        <v>9</v>
      </c>
      <c r="C13" s="19" t="s">
        <v>40</v>
      </c>
      <c r="D13" s="20" t="s">
        <v>33</v>
      </c>
      <c r="E13" s="20"/>
      <c r="F13" s="21"/>
      <c r="G13" s="22"/>
      <c r="H13" s="21"/>
      <c r="I13" s="22"/>
      <c r="J13" s="21"/>
      <c r="K13" s="22"/>
      <c r="L13" s="21"/>
      <c r="M13" s="21"/>
      <c r="N13" s="21"/>
      <c r="O13" s="23" t="str">
        <f>IFERROR(AVERAGE(Tabela3[[#This Row],[VALOR1]],Tabela3[[#This Row],[VALOR2]],Tabela3[[#This Row],[VALOR3]],Tabela3[[#This Row],[VALOR4]],Tabela3[[#This Row],[VALOR5]]),"-")</f>
        <v>-</v>
      </c>
      <c r="P13" s="24">
        <f>SUM(Tabela3[[#This Row],[QUANT1]],Tabela3[[#This Row],[QUANT2]],Tabela3[[#This Row],[QUANT3]],Tabela3[[#This Row],[QUANT4]],Tabela3[[#This Row],[QUANT5]])</f>
        <v>0</v>
      </c>
    </row>
    <row r="14" spans="2:16" x14ac:dyDescent="0.25">
      <c r="B14" s="18">
        <v>10</v>
      </c>
      <c r="C14" s="19" t="s">
        <v>41</v>
      </c>
      <c r="D14" s="20" t="s">
        <v>33</v>
      </c>
      <c r="E14" s="20">
        <v>4</v>
      </c>
      <c r="F14" s="21">
        <v>8</v>
      </c>
      <c r="G14" s="22">
        <v>8</v>
      </c>
      <c r="H14" s="21">
        <v>9.5</v>
      </c>
      <c r="I14" s="22"/>
      <c r="J14" s="21"/>
      <c r="K14" s="22">
        <v>10</v>
      </c>
      <c r="L14" s="21">
        <v>7</v>
      </c>
      <c r="M14" s="21"/>
      <c r="N14" s="21"/>
      <c r="O14" s="23">
        <f>IFERROR(AVERAGE(Tabela3[[#This Row],[VALOR1]],Tabela3[[#This Row],[VALOR2]],Tabela3[[#This Row],[VALOR3]],Tabela3[[#This Row],[VALOR4]],Tabela3[[#This Row],[VALOR5]]),"-")</f>
        <v>8.1666666666666661</v>
      </c>
      <c r="P14" s="24">
        <f>SUM(Tabela3[[#This Row],[QUANT1]],Tabela3[[#This Row],[QUANT2]],Tabela3[[#This Row],[QUANT3]],Tabela3[[#This Row],[QUANT4]],Tabela3[[#This Row],[QUANT5]])</f>
        <v>22</v>
      </c>
    </row>
    <row r="15" spans="2:16" x14ac:dyDescent="0.25">
      <c r="B15" s="18">
        <v>11</v>
      </c>
      <c r="C15" s="19" t="s">
        <v>71</v>
      </c>
      <c r="D15" s="20" t="s">
        <v>33</v>
      </c>
      <c r="E15" s="20">
        <v>10</v>
      </c>
      <c r="F15" s="21">
        <v>2</v>
      </c>
      <c r="G15" s="22"/>
      <c r="H15" s="21"/>
      <c r="I15" s="22"/>
      <c r="J15" s="21"/>
      <c r="K15" s="22">
        <v>5</v>
      </c>
      <c r="L15" s="21">
        <v>3.5</v>
      </c>
      <c r="M15" s="21">
        <v>15</v>
      </c>
      <c r="N15" s="21">
        <v>3.5</v>
      </c>
      <c r="O15" s="23">
        <f>IFERROR(AVERAGE(Tabela3[[#This Row],[VALOR1]],Tabela3[[#This Row],[VALOR2]],Tabela3[[#This Row],[VALOR3]],Tabela3[[#This Row],[VALOR4]],Tabela3[[#This Row],[VALOR5]]),"-")</f>
        <v>3</v>
      </c>
      <c r="P15" s="24">
        <f>SUM(Tabela3[[#This Row],[QUANT1]],Tabela3[[#This Row],[QUANT2]],Tabela3[[#This Row],[QUANT3]],Tabela3[[#This Row],[QUANT4]],Tabela3[[#This Row],[QUANT5]])</f>
        <v>30</v>
      </c>
    </row>
    <row r="16" spans="2:16" x14ac:dyDescent="0.25">
      <c r="B16" s="18">
        <v>12</v>
      </c>
      <c r="C16" s="19" t="s">
        <v>42</v>
      </c>
      <c r="D16" s="20" t="s">
        <v>33</v>
      </c>
      <c r="E16" s="20"/>
      <c r="F16" s="21"/>
      <c r="G16" s="22">
        <v>5</v>
      </c>
      <c r="H16" s="21">
        <v>3</v>
      </c>
      <c r="I16" s="22"/>
      <c r="J16" s="21"/>
      <c r="K16" s="22">
        <v>6</v>
      </c>
      <c r="L16" s="21">
        <v>3</v>
      </c>
      <c r="M16" s="21"/>
      <c r="N16" s="21"/>
      <c r="O16" s="23">
        <f>IFERROR(AVERAGE(Tabela3[[#This Row],[VALOR1]],Tabela3[[#This Row],[VALOR2]],Tabela3[[#This Row],[VALOR3]],Tabela3[[#This Row],[VALOR4]],Tabela3[[#This Row],[VALOR5]]),"-")</f>
        <v>3</v>
      </c>
      <c r="P16" s="24">
        <f>SUM(Tabela3[[#This Row],[QUANT1]],Tabela3[[#This Row],[QUANT2]],Tabela3[[#This Row],[QUANT3]],Tabela3[[#This Row],[QUANT4]],Tabela3[[#This Row],[QUANT5]])</f>
        <v>11</v>
      </c>
    </row>
    <row r="17" spans="2:16" x14ac:dyDescent="0.25">
      <c r="B17" s="18">
        <v>13</v>
      </c>
      <c r="C17" s="19" t="s">
        <v>77</v>
      </c>
      <c r="D17" s="20" t="s">
        <v>33</v>
      </c>
      <c r="E17" s="20"/>
      <c r="F17" s="21"/>
      <c r="G17" s="22"/>
      <c r="H17" s="21"/>
      <c r="I17" s="22">
        <v>2</v>
      </c>
      <c r="J17" s="21">
        <v>12</v>
      </c>
      <c r="K17" s="22"/>
      <c r="L17" s="21"/>
      <c r="M17" s="21"/>
      <c r="N17" s="21"/>
      <c r="O17" s="23">
        <f>IFERROR(AVERAGE(Tabela3[[#This Row],[VALOR1]],Tabela3[[#This Row],[VALOR2]],Tabela3[[#This Row],[VALOR3]],Tabela3[[#This Row],[VALOR4]],Tabela3[[#This Row],[VALOR5]]),"-")</f>
        <v>12</v>
      </c>
      <c r="P17" s="24">
        <f>SUM(Tabela3[[#This Row],[QUANT1]],Tabela3[[#This Row],[QUANT2]],Tabela3[[#This Row],[QUANT3]],Tabela3[[#This Row],[QUANT4]],Tabela3[[#This Row],[QUANT5]])</f>
        <v>2</v>
      </c>
    </row>
    <row r="18" spans="2:16" x14ac:dyDescent="0.25">
      <c r="B18" s="18">
        <v>14</v>
      </c>
      <c r="C18" s="19" t="s">
        <v>80</v>
      </c>
      <c r="D18" s="20" t="s">
        <v>33</v>
      </c>
      <c r="E18" s="20"/>
      <c r="F18" s="21"/>
      <c r="G18" s="22">
        <v>1</v>
      </c>
      <c r="H18" s="21">
        <v>15</v>
      </c>
      <c r="I18" s="22">
        <v>3</v>
      </c>
      <c r="J18" s="21">
        <v>13</v>
      </c>
      <c r="K18" s="22">
        <v>3</v>
      </c>
      <c r="L18" s="21">
        <v>13</v>
      </c>
      <c r="M18" s="21">
        <v>2</v>
      </c>
      <c r="N18" s="21">
        <v>13</v>
      </c>
      <c r="O18" s="23">
        <f>IFERROR(AVERAGE(Tabela3[[#This Row],[VALOR1]],Tabela3[[#This Row],[VALOR2]],Tabela3[[#This Row],[VALOR3]],Tabela3[[#This Row],[VALOR4]],Tabela3[[#This Row],[VALOR5]]),"-")</f>
        <v>13.5</v>
      </c>
      <c r="P18" s="24">
        <f>SUM(Tabela3[[#This Row],[QUANT1]],Tabela3[[#This Row],[QUANT2]],Tabela3[[#This Row],[QUANT3]],Tabela3[[#This Row],[QUANT4]],Tabela3[[#This Row],[QUANT5]])</f>
        <v>9</v>
      </c>
    </row>
    <row r="19" spans="2:16" x14ac:dyDescent="0.25">
      <c r="B19" s="18">
        <v>15</v>
      </c>
      <c r="C19" s="19" t="s">
        <v>43</v>
      </c>
      <c r="D19" s="20" t="s">
        <v>70</v>
      </c>
      <c r="E19" s="20"/>
      <c r="F19" s="21"/>
      <c r="G19" s="22">
        <v>6</v>
      </c>
      <c r="H19" s="21">
        <v>8</v>
      </c>
      <c r="I19" s="22">
        <v>12</v>
      </c>
      <c r="J19" s="21">
        <v>8</v>
      </c>
      <c r="K19" s="22">
        <v>8</v>
      </c>
      <c r="L19" s="21">
        <v>8</v>
      </c>
      <c r="M19" s="21">
        <v>10</v>
      </c>
      <c r="N19" s="21">
        <v>8</v>
      </c>
      <c r="O19" s="23">
        <f>IFERROR(AVERAGE(Tabela3[[#This Row],[VALOR1]],Tabela3[[#This Row],[VALOR2]],Tabela3[[#This Row],[VALOR3]],Tabela3[[#This Row],[VALOR4]],Tabela3[[#This Row],[VALOR5]]),"-")</f>
        <v>8</v>
      </c>
      <c r="P19" s="24">
        <f>SUM(Tabela3[[#This Row],[QUANT1]],Tabela3[[#This Row],[QUANT2]],Tabela3[[#This Row],[QUANT3]],Tabela3[[#This Row],[QUANT4]],Tabela3[[#This Row],[QUANT5]])</f>
        <v>36</v>
      </c>
    </row>
    <row r="20" spans="2:16" x14ac:dyDescent="0.25">
      <c r="B20" s="18">
        <v>16</v>
      </c>
      <c r="C20" s="19" t="s">
        <v>79</v>
      </c>
      <c r="D20" s="20" t="s">
        <v>33</v>
      </c>
      <c r="E20" s="20"/>
      <c r="F20" s="21"/>
      <c r="G20" s="22">
        <v>15</v>
      </c>
      <c r="H20" s="21">
        <v>5</v>
      </c>
      <c r="I20" s="22">
        <v>10</v>
      </c>
      <c r="J20" s="21">
        <v>6</v>
      </c>
      <c r="K20" s="22">
        <v>10</v>
      </c>
      <c r="L20" s="21">
        <v>6</v>
      </c>
      <c r="M20" s="21">
        <v>15</v>
      </c>
      <c r="N20" s="21">
        <v>6</v>
      </c>
      <c r="O20" s="23">
        <f>IFERROR(AVERAGE(Tabela3[[#This Row],[VALOR1]],Tabela3[[#This Row],[VALOR2]],Tabela3[[#This Row],[VALOR3]],Tabela3[[#This Row],[VALOR4]],Tabela3[[#This Row],[VALOR5]]),"-")</f>
        <v>5.75</v>
      </c>
      <c r="P20" s="24">
        <f>SUM(Tabela3[[#This Row],[QUANT1]],Tabela3[[#This Row],[QUANT2]],Tabela3[[#This Row],[QUANT3]],Tabela3[[#This Row],[QUANT4]],Tabela3[[#This Row],[QUANT5]])</f>
        <v>50</v>
      </c>
    </row>
    <row r="21" spans="2:16" x14ac:dyDescent="0.25">
      <c r="B21" s="18">
        <v>17</v>
      </c>
      <c r="C21" s="19" t="s">
        <v>44</v>
      </c>
      <c r="D21" s="20" t="s">
        <v>70</v>
      </c>
      <c r="E21" s="20"/>
      <c r="F21" s="21"/>
      <c r="G21" s="22"/>
      <c r="H21" s="21"/>
      <c r="I21" s="90"/>
      <c r="J21" s="21"/>
      <c r="K21" s="22"/>
      <c r="L21" s="21"/>
      <c r="M21" s="21"/>
      <c r="N21" s="21"/>
      <c r="O21" s="23" t="str">
        <f>IFERROR(AVERAGE(Tabela3[[#This Row],[VALOR1]],Tabela3[[#This Row],[VALOR2]],Tabela3[[#This Row],[VALOR3]],Tabela3[[#This Row],[VALOR4]],Tabela3[[#This Row],[VALOR5]]),"-")</f>
        <v>-</v>
      </c>
      <c r="P21" s="24">
        <f>SUM(Tabela3[[#This Row],[QUANT1]],Tabela3[[#This Row],[QUANT2]],Tabela3[[#This Row],[QUANT3]],Tabela3[[#This Row],[QUANT4]],Tabela3[[#This Row],[QUANT5]])</f>
        <v>0</v>
      </c>
    </row>
    <row r="22" spans="2:16" x14ac:dyDescent="0.25">
      <c r="B22" s="18">
        <v>18</v>
      </c>
      <c r="C22" s="19" t="s">
        <v>72</v>
      </c>
      <c r="D22" s="20" t="s">
        <v>70</v>
      </c>
      <c r="E22" s="20"/>
      <c r="F22" s="21"/>
      <c r="G22" s="22">
        <v>6</v>
      </c>
      <c r="H22" s="21">
        <v>8</v>
      </c>
      <c r="I22" s="22">
        <v>12</v>
      </c>
      <c r="J22" s="21">
        <v>8</v>
      </c>
      <c r="K22" s="22">
        <v>8</v>
      </c>
      <c r="L22" s="21">
        <v>8</v>
      </c>
      <c r="M22" s="21">
        <v>13</v>
      </c>
      <c r="N22" s="21">
        <v>8</v>
      </c>
      <c r="O22" s="23">
        <f>IFERROR(AVERAGE(Tabela3[[#This Row],[VALOR1]],Tabela3[[#This Row],[VALOR2]],Tabela3[[#This Row],[VALOR3]],Tabela3[[#This Row],[VALOR4]],Tabela3[[#This Row],[VALOR5]]),"-")</f>
        <v>8</v>
      </c>
      <c r="P22" s="24">
        <f>SUM(Tabela3[[#This Row],[QUANT1]],Tabela3[[#This Row],[QUANT2]],Tabela3[[#This Row],[QUANT3]],Tabela3[[#This Row],[QUANT4]],Tabela3[[#This Row],[QUANT5]])</f>
        <v>39</v>
      </c>
    </row>
    <row r="23" spans="2:16" x14ac:dyDescent="0.25">
      <c r="B23" s="18">
        <v>19</v>
      </c>
      <c r="C23" s="19" t="s">
        <v>68</v>
      </c>
      <c r="D23" s="20" t="s">
        <v>33</v>
      </c>
      <c r="E23" s="20"/>
      <c r="F23" s="21"/>
      <c r="G23" s="22"/>
      <c r="H23" s="21"/>
      <c r="I23" s="22">
        <v>30</v>
      </c>
      <c r="J23" s="21">
        <v>5</v>
      </c>
      <c r="K23" s="22">
        <v>15</v>
      </c>
      <c r="L23" s="21">
        <v>5</v>
      </c>
      <c r="M23" s="21"/>
      <c r="N23" s="21"/>
      <c r="O23" s="23">
        <f>IFERROR(AVERAGE(Tabela3[[#This Row],[VALOR1]],Tabela3[[#This Row],[VALOR2]],Tabela3[[#This Row],[VALOR3]],Tabela3[[#This Row],[VALOR4]],Tabela3[[#This Row],[VALOR5]]),"-")</f>
        <v>5</v>
      </c>
      <c r="P23" s="24">
        <f>SUM(Tabela3[[#This Row],[QUANT1]],Tabela3[[#This Row],[QUANT2]],Tabela3[[#This Row],[QUANT3]],Tabela3[[#This Row],[QUANT4]],Tabela3[[#This Row],[QUANT5]])</f>
        <v>45</v>
      </c>
    </row>
    <row r="24" spans="2:16" x14ac:dyDescent="0.25">
      <c r="B24" s="18">
        <v>20</v>
      </c>
      <c r="C24" s="19" t="s">
        <v>69</v>
      </c>
      <c r="D24" s="20" t="s">
        <v>33</v>
      </c>
      <c r="E24" s="20"/>
      <c r="F24" s="21"/>
      <c r="G24" s="22">
        <v>15</v>
      </c>
      <c r="H24" s="21">
        <v>7.33</v>
      </c>
      <c r="I24" s="22">
        <v>30</v>
      </c>
      <c r="J24" s="21">
        <v>8</v>
      </c>
      <c r="K24" s="22">
        <v>10</v>
      </c>
      <c r="L24" s="21">
        <v>8</v>
      </c>
      <c r="M24" s="21"/>
      <c r="N24" s="21"/>
      <c r="O24" s="23">
        <f>IFERROR(AVERAGE(Tabela3[[#This Row],[VALOR1]],Tabela3[[#This Row],[VALOR2]],Tabela3[[#This Row],[VALOR3]],Tabela3[[#This Row],[VALOR4]],Tabela3[[#This Row],[VALOR5]]),"-")</f>
        <v>7.7766666666666664</v>
      </c>
      <c r="P24" s="24">
        <f>SUM(Tabela3[[#This Row],[QUANT1]],Tabela3[[#This Row],[QUANT2]],Tabela3[[#This Row],[QUANT3]],Tabela3[[#This Row],[QUANT4]],Tabela3[[#This Row],[QUANT5]])</f>
        <v>55</v>
      </c>
    </row>
    <row r="25" spans="2:16" x14ac:dyDescent="0.25">
      <c r="B25" s="18">
        <v>21</v>
      </c>
      <c r="C25" s="19" t="s">
        <v>81</v>
      </c>
      <c r="D25" s="20" t="s">
        <v>74</v>
      </c>
      <c r="E25" s="20"/>
      <c r="F25" s="21"/>
      <c r="G25" s="22">
        <v>3</v>
      </c>
      <c r="H25" s="21">
        <v>2</v>
      </c>
      <c r="I25" s="22"/>
      <c r="J25" s="21"/>
      <c r="K25" s="22"/>
      <c r="L25" s="21"/>
      <c r="M25" s="21">
        <v>5</v>
      </c>
      <c r="N25" s="21">
        <v>2</v>
      </c>
      <c r="O25" s="23">
        <f>IFERROR(AVERAGE(Tabela3[[#This Row],[VALOR1]],Tabela3[[#This Row],[VALOR2]],Tabela3[[#This Row],[VALOR3]],Tabela3[[#This Row],[VALOR4]],Tabela3[[#This Row],[VALOR5]]),"-")</f>
        <v>2</v>
      </c>
      <c r="P25" s="24">
        <f>SUM(Tabela3[[#This Row],[QUANT1]],Tabela3[[#This Row],[QUANT2]],Tabela3[[#This Row],[QUANT3]],Tabela3[[#This Row],[QUANT4]],Tabela3[[#This Row],[QUANT5]])</f>
        <v>8</v>
      </c>
    </row>
    <row r="26" spans="2:16" x14ac:dyDescent="0.25">
      <c r="B26" s="18">
        <v>22</v>
      </c>
      <c r="C26" s="19" t="s">
        <v>40</v>
      </c>
      <c r="D26" s="20" t="s">
        <v>82</v>
      </c>
      <c r="E26" s="20"/>
      <c r="F26" s="21"/>
      <c r="G26" s="22"/>
      <c r="H26" s="21"/>
      <c r="I26" s="22"/>
      <c r="J26" s="21"/>
      <c r="K26" s="22"/>
      <c r="L26" s="21"/>
      <c r="M26" s="21"/>
      <c r="N26" s="21"/>
      <c r="O26" s="23" t="str">
        <f>IFERROR(AVERAGE(Tabela3[[#This Row],[VALOR1]],Tabela3[[#This Row],[VALOR2]],Tabela3[[#This Row],[VALOR3]],Tabela3[[#This Row],[VALOR4]],Tabela3[[#This Row],[VALOR5]]),"-")</f>
        <v>-</v>
      </c>
      <c r="P26" s="24">
        <f>SUM(Tabela3[[#This Row],[QUANT1]],Tabela3[[#This Row],[QUANT2]],Tabela3[[#This Row],[QUANT3]],Tabela3[[#This Row],[QUANT4]],Tabela3[[#This Row],[QUANT5]])</f>
        <v>0</v>
      </c>
    </row>
    <row r="27" spans="2:16" x14ac:dyDescent="0.25">
      <c r="B27" s="18">
        <v>23</v>
      </c>
      <c r="C27" s="19" t="s">
        <v>83</v>
      </c>
      <c r="D27" s="20" t="s">
        <v>70</v>
      </c>
      <c r="E27" s="20"/>
      <c r="F27" s="21"/>
      <c r="G27" s="22"/>
      <c r="H27" s="21"/>
      <c r="I27" s="22"/>
      <c r="J27" s="21"/>
      <c r="K27" s="22"/>
      <c r="L27" s="21"/>
      <c r="M27" s="21"/>
      <c r="N27" s="21"/>
      <c r="O27" s="23" t="str">
        <f>IFERROR(AVERAGE(Tabela3[[#This Row],[VALOR1]],Tabela3[[#This Row],[VALOR2]],Tabela3[[#This Row],[VALOR3]],Tabela3[[#This Row],[VALOR4]],Tabela3[[#This Row],[VALOR5]]),"-")</f>
        <v>-</v>
      </c>
      <c r="P27" s="24">
        <f>SUM(Tabela3[[#This Row],[QUANT1]],Tabela3[[#This Row],[QUANT2]],Tabela3[[#This Row],[QUANT3]],Tabela3[[#This Row],[QUANT4]],Tabela3[[#This Row],[QUANT5]])</f>
        <v>0</v>
      </c>
    </row>
    <row r="28" spans="2:16" x14ac:dyDescent="0.25">
      <c r="B28" s="18">
        <v>24</v>
      </c>
      <c r="C28" s="19" t="s">
        <v>84</v>
      </c>
      <c r="D28" s="20" t="s">
        <v>75</v>
      </c>
      <c r="E28" s="20">
        <v>1</v>
      </c>
      <c r="F28" s="21">
        <v>100</v>
      </c>
      <c r="G28" s="22">
        <v>1</v>
      </c>
      <c r="H28" s="21">
        <v>100</v>
      </c>
      <c r="I28" s="22">
        <v>1</v>
      </c>
      <c r="J28" s="21">
        <v>100</v>
      </c>
      <c r="K28" s="22">
        <v>1</v>
      </c>
      <c r="L28" s="21">
        <v>100</v>
      </c>
      <c r="M28" s="21">
        <v>1</v>
      </c>
      <c r="N28" s="21">
        <v>100</v>
      </c>
      <c r="O28" s="23">
        <f>IFERROR(AVERAGE(Tabela3[[#This Row],[VALOR1]],Tabela3[[#This Row],[VALOR2]],Tabela3[[#This Row],[VALOR3]],Tabela3[[#This Row],[VALOR4]],Tabela3[[#This Row],[VALOR5]]),"-")</f>
        <v>100</v>
      </c>
      <c r="P28" s="24">
        <f>SUM(Tabela3[[#This Row],[QUANT1]],Tabela3[[#This Row],[QUANT2]],Tabela3[[#This Row],[QUANT3]],Tabela3[[#This Row],[QUANT4]],Tabela3[[#This Row],[QUANT5]])</f>
        <v>5</v>
      </c>
    </row>
    <row r="29" spans="2:16" x14ac:dyDescent="0.25">
      <c r="B29" s="18">
        <v>25</v>
      </c>
      <c r="C29" s="19" t="s">
        <v>85</v>
      </c>
      <c r="D29" s="20" t="s">
        <v>70</v>
      </c>
      <c r="E29" s="20"/>
      <c r="F29" s="21"/>
      <c r="G29" s="22"/>
      <c r="H29" s="21"/>
      <c r="I29" s="22"/>
      <c r="J29" s="21"/>
      <c r="K29" s="22">
        <v>8</v>
      </c>
      <c r="L29" s="21">
        <v>8</v>
      </c>
      <c r="M29" s="21">
        <v>4</v>
      </c>
      <c r="N29" s="21">
        <v>8</v>
      </c>
      <c r="O29" s="23">
        <f>IFERROR(AVERAGE(Tabela3[[#This Row],[VALOR1]],Tabela3[[#This Row],[VALOR2]],Tabela3[[#This Row],[VALOR3]],Tabela3[[#This Row],[VALOR4]],Tabela3[[#This Row],[VALOR5]]),"-")</f>
        <v>8</v>
      </c>
      <c r="P29" s="24">
        <f>SUM(Tabela3[[#This Row],[QUANT1]],Tabela3[[#This Row],[QUANT2]],Tabela3[[#This Row],[QUANT3]],Tabela3[[#This Row],[QUANT4]],Tabela3[[#This Row],[QUANT5]])</f>
        <v>12</v>
      </c>
    </row>
    <row r="30" spans="2:16" x14ac:dyDescent="0.25">
      <c r="B30" s="18">
        <v>26</v>
      </c>
      <c r="C30" s="19" t="s">
        <v>78</v>
      </c>
      <c r="D30" s="20" t="s">
        <v>33</v>
      </c>
      <c r="E30" s="20"/>
      <c r="F30" s="21"/>
      <c r="G30" s="22"/>
      <c r="H30" s="21"/>
      <c r="I30" s="22">
        <v>10</v>
      </c>
      <c r="J30" s="21">
        <v>10</v>
      </c>
      <c r="K30" s="22"/>
      <c r="L30" s="21"/>
      <c r="M30" s="21">
        <v>10</v>
      </c>
      <c r="N30" s="21">
        <v>10</v>
      </c>
      <c r="O30" s="23">
        <f>IFERROR(AVERAGE(Tabela3[[#This Row],[VALOR1]],Tabela3[[#This Row],[VALOR2]],Tabela3[[#This Row],[VALOR3]],Tabela3[[#This Row],[VALOR4]],Tabela3[[#This Row],[VALOR5]]),"-")</f>
        <v>10</v>
      </c>
      <c r="P30" s="24">
        <f>SUM(Tabela3[[#This Row],[QUANT1]],Tabela3[[#This Row],[QUANT2]],Tabela3[[#This Row],[QUANT3]],Tabela3[[#This Row],[QUANT4]],Tabela3[[#This Row],[QUANT5]])</f>
        <v>20</v>
      </c>
    </row>
    <row r="31" spans="2:16" x14ac:dyDescent="0.25">
      <c r="B31" s="18">
        <v>27</v>
      </c>
      <c r="C31" s="19" t="s">
        <v>73</v>
      </c>
      <c r="D31" s="20" t="s">
        <v>82</v>
      </c>
      <c r="E31" s="20"/>
      <c r="F31" s="21"/>
      <c r="G31" s="22">
        <v>7</v>
      </c>
      <c r="H31" s="21">
        <v>45</v>
      </c>
      <c r="I31" s="22">
        <v>2</v>
      </c>
      <c r="J31" s="21">
        <v>50</v>
      </c>
      <c r="K31" s="22">
        <v>2</v>
      </c>
      <c r="L31" s="21">
        <v>50</v>
      </c>
      <c r="M31" s="21">
        <v>1</v>
      </c>
      <c r="N31" s="21">
        <v>50</v>
      </c>
      <c r="O31" s="23">
        <f>IFERROR(AVERAGE(Tabela3[[#This Row],[VALOR1]],Tabela3[[#This Row],[VALOR2]],Tabela3[[#This Row],[VALOR3]],Tabela3[[#This Row],[VALOR4]],Tabela3[[#This Row],[VALOR5]]),"-")</f>
        <v>48.75</v>
      </c>
      <c r="P31" s="24">
        <f>SUM(Tabela3[[#This Row],[QUANT1]],Tabela3[[#This Row],[QUANT2]],Tabela3[[#This Row],[QUANT3]],Tabela3[[#This Row],[QUANT4]],Tabela3[[#This Row],[QUANT5]])</f>
        <v>12</v>
      </c>
    </row>
    <row r="32" spans="2:16" x14ac:dyDescent="0.25">
      <c r="B32" s="18">
        <v>28</v>
      </c>
      <c r="C32" s="19" t="s">
        <v>77</v>
      </c>
      <c r="D32" s="20" t="s">
        <v>75</v>
      </c>
      <c r="E32" s="20"/>
      <c r="F32" s="21"/>
      <c r="G32" s="22"/>
      <c r="H32" s="21"/>
      <c r="I32" s="22">
        <v>1</v>
      </c>
      <c r="J32" s="21">
        <v>200</v>
      </c>
      <c r="K32" s="22">
        <v>1</v>
      </c>
      <c r="L32" s="21">
        <v>200</v>
      </c>
      <c r="M32" s="21"/>
      <c r="N32" s="21"/>
      <c r="O32" s="23">
        <f>IFERROR(AVERAGE(Tabela3[[#This Row],[VALOR1]],Tabela3[[#This Row],[VALOR2]],Tabela3[[#This Row],[VALOR3]],Tabela3[[#This Row],[VALOR4]],Tabela3[[#This Row],[VALOR5]]),"-")</f>
        <v>200</v>
      </c>
      <c r="P32" s="24">
        <f>SUM(Tabela3[[#This Row],[QUANT1]],Tabela3[[#This Row],[QUANT2]],Tabela3[[#This Row],[QUANT3]],Tabela3[[#This Row],[QUANT4]],Tabela3[[#This Row],[QUANT5]])</f>
        <v>2</v>
      </c>
    </row>
    <row r="33" spans="2:16" x14ac:dyDescent="0.25">
      <c r="B33" s="18">
        <v>29</v>
      </c>
      <c r="C33" s="19" t="s">
        <v>86</v>
      </c>
      <c r="D33" s="20" t="s">
        <v>87</v>
      </c>
      <c r="E33" s="20"/>
      <c r="F33" s="21"/>
      <c r="G33" s="22"/>
      <c r="H33" s="21"/>
      <c r="I33" s="22"/>
      <c r="J33" s="21"/>
      <c r="K33" s="22">
        <v>2</v>
      </c>
      <c r="L33" s="21">
        <v>112</v>
      </c>
      <c r="M33" s="21"/>
      <c r="N33" s="21"/>
      <c r="O33" s="23">
        <f>IFERROR(AVERAGE(Tabela3[[#This Row],[VALOR1]],Tabela3[[#This Row],[VALOR2]],Tabela3[[#This Row],[VALOR3]],Tabela3[[#This Row],[VALOR4]],Tabela3[[#This Row],[VALOR5]]),"-")</f>
        <v>112</v>
      </c>
      <c r="P33" s="24">
        <f>SUM(Tabela3[[#This Row],[QUANT1]],Tabela3[[#This Row],[QUANT2]],Tabela3[[#This Row],[QUANT3]],Tabela3[[#This Row],[QUANT4]],Tabela3[[#This Row],[QUANT5]])</f>
        <v>2</v>
      </c>
    </row>
    <row r="34" spans="2:16" x14ac:dyDescent="0.25">
      <c r="B34" s="18">
        <v>30</v>
      </c>
      <c r="C34" s="19" t="s">
        <v>88</v>
      </c>
      <c r="D34" s="20" t="s">
        <v>33</v>
      </c>
      <c r="E34" s="20"/>
      <c r="F34" s="21"/>
      <c r="G34" s="22">
        <v>1</v>
      </c>
      <c r="H34" s="21">
        <v>18</v>
      </c>
      <c r="I34" s="22"/>
      <c r="J34" s="21"/>
      <c r="K34" s="22">
        <v>1</v>
      </c>
      <c r="L34" s="21">
        <v>20</v>
      </c>
      <c r="M34" s="21"/>
      <c r="N34" s="21"/>
      <c r="O34" s="23">
        <f>IFERROR(AVERAGE(Tabela3[[#This Row],[VALOR1]],Tabela3[[#This Row],[VALOR2]],Tabela3[[#This Row],[VALOR3]],Tabela3[[#This Row],[VALOR4]],Tabela3[[#This Row],[VALOR5]]),"-")</f>
        <v>19</v>
      </c>
      <c r="P34" s="24">
        <f>SUM(Tabela3[[#This Row],[QUANT1]],Tabela3[[#This Row],[QUANT2]],Tabela3[[#This Row],[QUANT3]],Tabela3[[#This Row],[QUANT4]],Tabela3[[#This Row],[QUANT5]])</f>
        <v>2</v>
      </c>
    </row>
    <row r="35" spans="2:16" x14ac:dyDescent="0.25">
      <c r="B35" s="18">
        <v>31</v>
      </c>
      <c r="C35" s="19" t="s">
        <v>89</v>
      </c>
      <c r="D35" s="20" t="s">
        <v>33</v>
      </c>
      <c r="E35" s="20"/>
      <c r="F35" s="21"/>
      <c r="G35" s="22"/>
      <c r="H35" s="21"/>
      <c r="I35" s="22"/>
      <c r="J35" s="21"/>
      <c r="K35" s="22"/>
      <c r="L35" s="21"/>
      <c r="M35" s="21">
        <v>3</v>
      </c>
      <c r="N35" s="21">
        <v>3</v>
      </c>
      <c r="O35" s="23">
        <f>IFERROR(AVERAGE(Tabela3[[#This Row],[VALOR1]],Tabela3[[#This Row],[VALOR2]],Tabela3[[#This Row],[VALOR3]],Tabela3[[#This Row],[VALOR4]],Tabela3[[#This Row],[VALOR5]]),"-")</f>
        <v>3</v>
      </c>
      <c r="P35" s="24">
        <f>SUM(Tabela3[[#This Row],[QUANT1]],Tabela3[[#This Row],[QUANT2]],Tabela3[[#This Row],[QUANT3]],Tabela3[[#This Row],[QUANT4]],Tabela3[[#This Row],[QUANT5]])</f>
        <v>3</v>
      </c>
    </row>
    <row r="36" spans="2:16" x14ac:dyDescent="0.25">
      <c r="B36" s="18">
        <v>32</v>
      </c>
      <c r="C36" s="19"/>
      <c r="D36" s="20"/>
      <c r="E36" s="20"/>
      <c r="F36" s="21"/>
      <c r="G36" s="22"/>
      <c r="H36" s="21"/>
      <c r="I36" s="22"/>
      <c r="J36" s="21"/>
      <c r="K36" s="22"/>
      <c r="L36" s="21"/>
      <c r="M36" s="21"/>
      <c r="N36" s="21"/>
      <c r="O36" s="23" t="str">
        <f>IFERROR(AVERAGE(Tabela3[[#This Row],[VALOR1]],Tabela3[[#This Row],[VALOR2]],Tabela3[[#This Row],[VALOR3]],Tabela3[[#This Row],[VALOR4]],Tabela3[[#This Row],[VALOR5]]),"-")</f>
        <v>-</v>
      </c>
      <c r="P36" s="24">
        <f>SUM(Tabela3[[#This Row],[QUANT1]],Tabela3[[#This Row],[QUANT2]],Tabela3[[#This Row],[QUANT3]],Tabela3[[#This Row],[QUANT4]],Tabela3[[#This Row],[QUANT5]])</f>
        <v>0</v>
      </c>
    </row>
    <row r="37" spans="2:16" x14ac:dyDescent="0.25">
      <c r="B37" s="18">
        <v>33</v>
      </c>
      <c r="C37" s="19"/>
      <c r="D37" s="20"/>
      <c r="E37" s="20"/>
      <c r="F37" s="21"/>
      <c r="G37" s="22"/>
      <c r="H37" s="21"/>
      <c r="I37" s="22"/>
      <c r="J37" s="21"/>
      <c r="K37" s="22"/>
      <c r="L37" s="21"/>
      <c r="M37" s="21"/>
      <c r="N37" s="21"/>
      <c r="O37" s="23" t="str">
        <f>IFERROR(AVERAGE(Tabela3[[#This Row],[VALOR1]],Tabela3[[#This Row],[VALOR2]],Tabela3[[#This Row],[VALOR3]],Tabela3[[#This Row],[VALOR4]],Tabela3[[#This Row],[VALOR5]]),"-")</f>
        <v>-</v>
      </c>
      <c r="P37" s="24">
        <f>SUM(Tabela3[[#This Row],[QUANT1]],Tabela3[[#This Row],[QUANT2]],Tabela3[[#This Row],[QUANT3]],Tabela3[[#This Row],[QUANT4]],Tabela3[[#This Row],[QUANT5]])</f>
        <v>0</v>
      </c>
    </row>
    <row r="38" spans="2:16" x14ac:dyDescent="0.25">
      <c r="B38" s="18">
        <v>34</v>
      </c>
      <c r="C38" s="19"/>
      <c r="D38" s="20"/>
      <c r="E38" s="20"/>
      <c r="F38" s="21"/>
      <c r="G38" s="22"/>
      <c r="H38" s="21"/>
      <c r="I38" s="22"/>
      <c r="J38" s="21"/>
      <c r="K38" s="22"/>
      <c r="L38" s="21"/>
      <c r="M38" s="21"/>
      <c r="N38" s="21"/>
      <c r="O38" s="23" t="str">
        <f>IFERROR(AVERAGE(Tabela3[[#This Row],[VALOR1]],Tabela3[[#This Row],[VALOR2]],Tabela3[[#This Row],[VALOR3]],Tabela3[[#This Row],[VALOR4]],Tabela3[[#This Row],[VALOR5]]),"-")</f>
        <v>-</v>
      </c>
      <c r="P38" s="24">
        <f>SUM(Tabela3[[#This Row],[QUANT1]],Tabela3[[#This Row],[QUANT2]],Tabela3[[#This Row],[QUANT3]],Tabela3[[#This Row],[QUANT4]],Tabela3[[#This Row],[QUANT5]])</f>
        <v>0</v>
      </c>
    </row>
    <row r="39" spans="2:16" x14ac:dyDescent="0.25">
      <c r="B39" s="18">
        <v>35</v>
      </c>
      <c r="C39" s="19"/>
      <c r="D39" s="20"/>
      <c r="E39" s="20"/>
      <c r="F39" s="21"/>
      <c r="G39" s="22"/>
      <c r="H39" s="21"/>
      <c r="I39" s="22"/>
      <c r="J39" s="21"/>
      <c r="K39" s="22"/>
      <c r="L39" s="21"/>
      <c r="M39" s="21"/>
      <c r="N39" s="21"/>
      <c r="O39" s="23" t="str">
        <f>IFERROR(AVERAGE(Tabela3[[#This Row],[VALOR1]],Tabela3[[#This Row],[VALOR2]],Tabela3[[#This Row],[VALOR3]],Tabela3[[#This Row],[VALOR4]],Tabela3[[#This Row],[VALOR5]]),"-")</f>
        <v>-</v>
      </c>
      <c r="P39" s="24">
        <f>SUM(Tabela3[[#This Row],[QUANT1]],Tabela3[[#This Row],[QUANT2]],Tabela3[[#This Row],[QUANT3]],Tabela3[[#This Row],[QUANT4]],Tabela3[[#This Row],[QUANT5]])</f>
        <v>0</v>
      </c>
    </row>
    <row r="40" spans="2:16" x14ac:dyDescent="0.25">
      <c r="B40" s="18">
        <v>36</v>
      </c>
      <c r="C40" s="19"/>
      <c r="D40" s="20"/>
      <c r="E40" s="20"/>
      <c r="F40" s="21"/>
      <c r="G40" s="22"/>
      <c r="H40" s="21"/>
      <c r="I40" s="22"/>
      <c r="J40" s="21"/>
      <c r="K40" s="22"/>
      <c r="L40" s="21"/>
      <c r="M40" s="21"/>
      <c r="N40" s="21"/>
      <c r="O40" s="23" t="str">
        <f>IFERROR(AVERAGE(Tabela3[[#This Row],[VALOR1]],Tabela3[[#This Row],[VALOR2]],Tabela3[[#This Row],[VALOR3]],Tabela3[[#This Row],[VALOR4]],Tabela3[[#This Row],[VALOR5]]),"-")</f>
        <v>-</v>
      </c>
      <c r="P40" s="24">
        <f>SUM(Tabela3[[#This Row],[QUANT1]],Tabela3[[#This Row],[QUANT2]],Tabela3[[#This Row],[QUANT3]],Tabela3[[#This Row],[QUANT4]],Tabela3[[#This Row],[QUANT5]])</f>
        <v>0</v>
      </c>
    </row>
    <row r="41" spans="2:16" x14ac:dyDescent="0.25">
      <c r="B41" s="18">
        <v>37</v>
      </c>
      <c r="C41" s="19"/>
      <c r="D41" s="20"/>
      <c r="E41" s="20"/>
      <c r="F41" s="21"/>
      <c r="G41" s="22"/>
      <c r="H41" s="21"/>
      <c r="I41" s="22"/>
      <c r="J41" s="21"/>
      <c r="K41" s="22"/>
      <c r="L41" s="21"/>
      <c r="M41" s="21"/>
      <c r="N41" s="21"/>
      <c r="O41" s="23" t="str">
        <f>IFERROR(AVERAGE(Tabela3[[#This Row],[VALOR1]],Tabela3[[#This Row],[VALOR2]],Tabela3[[#This Row],[VALOR3]],Tabela3[[#This Row],[VALOR4]],Tabela3[[#This Row],[VALOR5]]),"-")</f>
        <v>-</v>
      </c>
      <c r="P41" s="24">
        <f>SUM(Tabela3[[#This Row],[QUANT1]],Tabela3[[#This Row],[QUANT2]],Tabela3[[#This Row],[QUANT3]],Tabela3[[#This Row],[QUANT4]],Tabela3[[#This Row],[QUANT5]])</f>
        <v>0</v>
      </c>
    </row>
    <row r="42" spans="2:16" x14ac:dyDescent="0.25">
      <c r="B42" s="18">
        <v>38</v>
      </c>
      <c r="C42" s="19"/>
      <c r="D42" s="20"/>
      <c r="E42" s="20"/>
      <c r="F42" s="21"/>
      <c r="G42" s="22"/>
      <c r="H42" s="21"/>
      <c r="I42" s="22"/>
      <c r="J42" s="21"/>
      <c r="K42" s="22"/>
      <c r="L42" s="21"/>
      <c r="M42" s="21"/>
      <c r="N42" s="21"/>
      <c r="O42" s="23" t="str">
        <f>IFERROR(AVERAGE(Tabela3[[#This Row],[VALOR1]],Tabela3[[#This Row],[VALOR2]],Tabela3[[#This Row],[VALOR3]],Tabela3[[#This Row],[VALOR4]],Tabela3[[#This Row],[VALOR5]]),"-")</f>
        <v>-</v>
      </c>
      <c r="P42" s="24">
        <f>SUM(Tabela3[[#This Row],[QUANT1]],Tabela3[[#This Row],[QUANT2]],Tabela3[[#This Row],[QUANT3]],Tabela3[[#This Row],[QUANT4]],Tabela3[[#This Row],[QUANT5]])</f>
        <v>0</v>
      </c>
    </row>
    <row r="43" spans="2:16" x14ac:dyDescent="0.25">
      <c r="B43" s="18">
        <v>39</v>
      </c>
      <c r="C43" s="19" t="s">
        <v>78</v>
      </c>
      <c r="D43" s="20" t="s">
        <v>33</v>
      </c>
      <c r="E43" s="20">
        <v>10</v>
      </c>
      <c r="F43" s="21">
        <v>10</v>
      </c>
      <c r="G43" s="22"/>
      <c r="H43" s="21"/>
      <c r="I43" s="22"/>
      <c r="J43" s="21"/>
      <c r="K43" s="22"/>
      <c r="L43" s="21"/>
      <c r="M43" s="21"/>
      <c r="N43" s="21"/>
      <c r="O43" s="23">
        <f>IFERROR(AVERAGE(Tabela3[[#This Row],[VALOR1]],Tabela3[[#This Row],[VALOR2]],Tabela3[[#This Row],[VALOR3]],Tabela3[[#This Row],[VALOR4]],Tabela3[[#This Row],[VALOR5]]),"-")</f>
        <v>10</v>
      </c>
      <c r="P43" s="24">
        <f>SUM(Tabela3[[#This Row],[QUANT1]],Tabela3[[#This Row],[QUANT2]],Tabela3[[#This Row],[QUANT3]],Tabela3[[#This Row],[QUANT4]],Tabela3[[#This Row],[QUANT5]])</f>
        <v>10</v>
      </c>
    </row>
    <row r="44" spans="2:16" x14ac:dyDescent="0.25">
      <c r="B44" s="18">
        <v>40</v>
      </c>
      <c r="C44" s="19" t="s">
        <v>79</v>
      </c>
      <c r="D44" s="20" t="s">
        <v>33</v>
      </c>
      <c r="E44" s="20">
        <v>20</v>
      </c>
      <c r="F44" s="21">
        <v>5</v>
      </c>
      <c r="G44" s="22"/>
      <c r="H44" s="21"/>
      <c r="I44" s="22"/>
      <c r="J44" s="21"/>
      <c r="K44" s="22"/>
      <c r="L44" s="21"/>
      <c r="M44" s="21"/>
      <c r="N44" s="21"/>
      <c r="O44" s="23">
        <f>IFERROR(AVERAGE(Tabela3[[#This Row],[VALOR1]],Tabela3[[#This Row],[VALOR2]],Tabela3[[#This Row],[VALOR3]],Tabela3[[#This Row],[VALOR4]],Tabela3[[#This Row],[VALOR5]]),"-")</f>
        <v>5</v>
      </c>
      <c r="P44" s="24">
        <f>SUM(Tabela3[[#This Row],[QUANT1]],Tabela3[[#This Row],[QUANT2]],Tabela3[[#This Row],[QUANT3]],Tabela3[[#This Row],[QUANT4]],Tabela3[[#This Row],[QUANT5]])</f>
        <v>20</v>
      </c>
    </row>
    <row r="45" spans="2:16" x14ac:dyDescent="0.25">
      <c r="B45" s="18">
        <v>41</v>
      </c>
      <c r="C45" s="19"/>
      <c r="D45" s="20"/>
      <c r="E45" s="20"/>
      <c r="F45" s="21"/>
      <c r="G45" s="22"/>
      <c r="H45" s="21"/>
      <c r="I45" s="22"/>
      <c r="J45" s="21"/>
      <c r="K45" s="22"/>
      <c r="L45" s="21"/>
      <c r="M45" s="21"/>
      <c r="N45" s="21"/>
      <c r="O45" s="23" t="str">
        <f>IFERROR(AVERAGE(Tabela3[[#This Row],[VALOR1]],Tabela3[[#This Row],[VALOR2]],Tabela3[[#This Row],[VALOR3]],Tabela3[[#This Row],[VALOR4]],Tabela3[[#This Row],[VALOR5]]),"-")</f>
        <v>-</v>
      </c>
      <c r="P45" s="24">
        <f>SUM(Tabela3[[#This Row],[QUANT1]],Tabela3[[#This Row],[QUANT2]],Tabela3[[#This Row],[QUANT3]],Tabela3[[#This Row],[QUANT4]],Tabela3[[#This Row],[QUANT5]])</f>
        <v>0</v>
      </c>
    </row>
    <row r="46" spans="2:16" x14ac:dyDescent="0.25">
      <c r="B46" s="18">
        <v>42</v>
      </c>
      <c r="C46" s="19"/>
      <c r="D46" s="20"/>
      <c r="E46" s="20"/>
      <c r="F46" s="21"/>
      <c r="G46" s="22"/>
      <c r="H46" s="21"/>
      <c r="I46" s="22"/>
      <c r="J46" s="21"/>
      <c r="K46" s="22"/>
      <c r="L46" s="21"/>
      <c r="M46" s="21"/>
      <c r="N46" s="21"/>
      <c r="O46" s="23" t="str">
        <f>IFERROR(AVERAGE(Tabela3[[#This Row],[VALOR1]],Tabela3[[#This Row],[VALOR2]],Tabela3[[#This Row],[VALOR3]],Tabela3[[#This Row],[VALOR4]],Tabela3[[#This Row],[VALOR5]]),"-")</f>
        <v>-</v>
      </c>
      <c r="P46" s="24">
        <f>SUM(Tabela3[[#This Row],[QUANT1]],Tabela3[[#This Row],[QUANT2]],Tabela3[[#This Row],[QUANT3]],Tabela3[[#This Row],[QUANT4]],Tabela3[[#This Row],[QUANT5]])</f>
        <v>0</v>
      </c>
    </row>
    <row r="47" spans="2:16" x14ac:dyDescent="0.25">
      <c r="B47" s="18">
        <v>43</v>
      </c>
      <c r="C47" s="19"/>
      <c r="D47" s="20"/>
      <c r="E47" s="20"/>
      <c r="F47" s="21"/>
      <c r="G47" s="22"/>
      <c r="H47" s="21"/>
      <c r="I47" s="22"/>
      <c r="J47" s="21"/>
      <c r="K47" s="22"/>
      <c r="L47" s="21"/>
      <c r="M47" s="21"/>
      <c r="N47" s="21"/>
      <c r="O47" s="23" t="str">
        <f>IFERROR(AVERAGE(Tabela3[[#This Row],[VALOR1]],Tabela3[[#This Row],[VALOR2]],Tabela3[[#This Row],[VALOR3]],Tabela3[[#This Row],[VALOR4]],Tabela3[[#This Row],[VALOR5]]),"-")</f>
        <v>-</v>
      </c>
      <c r="P47" s="24">
        <f>SUM(Tabela3[[#This Row],[QUANT1]],Tabela3[[#This Row],[QUANT2]],Tabela3[[#This Row],[QUANT3]],Tabela3[[#This Row],[QUANT4]],Tabela3[[#This Row],[QUANT5]])</f>
        <v>0</v>
      </c>
    </row>
    <row r="48" spans="2:16" x14ac:dyDescent="0.25">
      <c r="B48" s="18">
        <v>44</v>
      </c>
      <c r="C48" s="19"/>
      <c r="D48" s="20"/>
      <c r="E48" s="20"/>
      <c r="F48" s="21"/>
      <c r="G48" s="22"/>
      <c r="H48" s="21"/>
      <c r="I48" s="22"/>
      <c r="J48" s="21"/>
      <c r="K48" s="22"/>
      <c r="L48" s="21"/>
      <c r="M48" s="21"/>
      <c r="N48" s="21"/>
      <c r="O48" s="23" t="str">
        <f>IFERROR(AVERAGE(Tabela3[[#This Row],[VALOR1]],Tabela3[[#This Row],[VALOR2]],Tabela3[[#This Row],[VALOR3]],Tabela3[[#This Row],[VALOR4]],Tabela3[[#This Row],[VALOR5]]),"-")</f>
        <v>-</v>
      </c>
      <c r="P48" s="24">
        <f>SUM(Tabela3[[#This Row],[QUANT1]],Tabela3[[#This Row],[QUANT2]],Tabela3[[#This Row],[QUANT3]],Tabela3[[#This Row],[QUANT4]],Tabela3[[#This Row],[QUANT5]])</f>
        <v>0</v>
      </c>
    </row>
    <row r="49" spans="2:16" x14ac:dyDescent="0.25">
      <c r="B49" s="18">
        <v>45</v>
      </c>
      <c r="C49" s="19"/>
      <c r="D49" s="20"/>
      <c r="E49" s="20"/>
      <c r="F49" s="21"/>
      <c r="G49" s="22"/>
      <c r="H49" s="21"/>
      <c r="I49" s="22"/>
      <c r="J49" s="21"/>
      <c r="K49" s="22"/>
      <c r="L49" s="21"/>
      <c r="M49" s="21"/>
      <c r="N49" s="21"/>
      <c r="O49" s="23" t="str">
        <f>IFERROR(AVERAGE(Tabela3[[#This Row],[VALOR1]],Tabela3[[#This Row],[VALOR2]],Tabela3[[#This Row],[VALOR3]],Tabela3[[#This Row],[VALOR4]],Tabela3[[#This Row],[VALOR5]]),"-")</f>
        <v>-</v>
      </c>
      <c r="P49" s="24">
        <f>SUM(Tabela3[[#This Row],[QUANT1]],Tabela3[[#This Row],[QUANT2]],Tabela3[[#This Row],[QUANT3]],Tabela3[[#This Row],[QUANT4]],Tabela3[[#This Row],[QUANT5]])</f>
        <v>0</v>
      </c>
    </row>
    <row r="50" spans="2:16" x14ac:dyDescent="0.25">
      <c r="B50" s="18">
        <v>46</v>
      </c>
      <c r="C50" s="19"/>
      <c r="D50" s="20"/>
      <c r="E50" s="20"/>
      <c r="F50" s="21"/>
      <c r="G50" s="22"/>
      <c r="H50" s="21"/>
      <c r="I50" s="22"/>
      <c r="J50" s="21"/>
      <c r="K50" s="22"/>
      <c r="L50" s="21"/>
      <c r="M50" s="21"/>
      <c r="N50" s="21"/>
      <c r="O50" s="23" t="str">
        <f>IFERROR(AVERAGE(Tabela3[[#This Row],[VALOR1]],Tabela3[[#This Row],[VALOR2]],Tabela3[[#This Row],[VALOR3]],Tabela3[[#This Row],[VALOR4]],Tabela3[[#This Row],[VALOR5]]),"-")</f>
        <v>-</v>
      </c>
      <c r="P50" s="24">
        <f>SUM(Tabela3[[#This Row],[QUANT1]],Tabela3[[#This Row],[QUANT2]],Tabela3[[#This Row],[QUANT3]],Tabela3[[#This Row],[QUANT4]],Tabela3[[#This Row],[QUANT5]])</f>
        <v>0</v>
      </c>
    </row>
    <row r="51" spans="2:16" x14ac:dyDescent="0.25">
      <c r="B51" s="18">
        <v>47</v>
      </c>
      <c r="C51" s="19"/>
      <c r="D51" s="20"/>
      <c r="E51" s="20"/>
      <c r="F51" s="21"/>
      <c r="G51" s="22"/>
      <c r="H51" s="21"/>
      <c r="I51" s="22"/>
      <c r="J51" s="21"/>
      <c r="K51" s="22"/>
      <c r="L51" s="21"/>
      <c r="M51" s="21"/>
      <c r="N51" s="21"/>
      <c r="O51" s="23" t="str">
        <f>IFERROR(AVERAGE(Tabela3[[#This Row],[VALOR1]],Tabela3[[#This Row],[VALOR2]],Tabela3[[#This Row],[VALOR3]],Tabela3[[#This Row],[VALOR4]],Tabela3[[#This Row],[VALOR5]]),"-")</f>
        <v>-</v>
      </c>
      <c r="P51" s="24">
        <f>SUM(Tabela3[[#This Row],[QUANT1]],Tabela3[[#This Row],[QUANT2]],Tabela3[[#This Row],[QUANT3]],Tabela3[[#This Row],[QUANT4]],Tabela3[[#This Row],[QUANT5]])</f>
        <v>0</v>
      </c>
    </row>
    <row r="52" spans="2:16" x14ac:dyDescent="0.25">
      <c r="B52" s="18">
        <v>48</v>
      </c>
      <c r="C52" s="19"/>
      <c r="D52" s="20"/>
      <c r="E52" s="20"/>
      <c r="F52" s="21"/>
      <c r="G52" s="22"/>
      <c r="H52" s="21"/>
      <c r="I52" s="22"/>
      <c r="J52" s="21"/>
      <c r="K52" s="22"/>
      <c r="L52" s="21"/>
      <c r="M52" s="21"/>
      <c r="N52" s="21"/>
      <c r="O52" s="23" t="str">
        <f>IFERROR(AVERAGE(Tabela3[[#This Row],[VALOR1]],Tabela3[[#This Row],[VALOR2]],Tabela3[[#This Row],[VALOR3]],Tabela3[[#This Row],[VALOR4]],Tabela3[[#This Row],[VALOR5]]),"-")</f>
        <v>-</v>
      </c>
      <c r="P52" s="24">
        <f>SUM(Tabela3[[#This Row],[QUANT1]],Tabela3[[#This Row],[QUANT2]],Tabela3[[#This Row],[QUANT3]],Tabela3[[#This Row],[QUANT4]],Tabela3[[#This Row],[QUANT5]])</f>
        <v>0</v>
      </c>
    </row>
    <row r="53" spans="2:16" x14ac:dyDescent="0.25">
      <c r="B53" s="18">
        <v>49</v>
      </c>
      <c r="C53" s="19"/>
      <c r="D53" s="20"/>
      <c r="E53" s="20"/>
      <c r="F53" s="21"/>
      <c r="G53" s="22"/>
      <c r="H53" s="21"/>
      <c r="I53" s="22"/>
      <c r="J53" s="21"/>
      <c r="K53" s="22"/>
      <c r="L53" s="21"/>
      <c r="M53" s="21"/>
      <c r="N53" s="21"/>
      <c r="O53" s="23" t="str">
        <f>IFERROR(AVERAGE(Tabela3[[#This Row],[VALOR1]],Tabela3[[#This Row],[VALOR2]],Tabela3[[#This Row],[VALOR3]],Tabela3[[#This Row],[VALOR4]],Tabela3[[#This Row],[VALOR5]]),"-")</f>
        <v>-</v>
      </c>
      <c r="P53" s="24">
        <f>SUM(Tabela3[[#This Row],[QUANT1]],Tabela3[[#This Row],[QUANT2]],Tabela3[[#This Row],[QUANT3]],Tabela3[[#This Row],[QUANT4]],Tabela3[[#This Row],[QUANT5]])</f>
        <v>0</v>
      </c>
    </row>
    <row r="54" spans="2:16" x14ac:dyDescent="0.25">
      <c r="B54" s="25">
        <v>50</v>
      </c>
      <c r="C54" s="26"/>
      <c r="D54" s="20"/>
      <c r="E54" s="20"/>
      <c r="F54" s="21"/>
      <c r="G54" s="22"/>
      <c r="H54" s="21"/>
      <c r="I54" s="22"/>
      <c r="J54" s="21"/>
      <c r="K54" s="22"/>
      <c r="L54" s="21"/>
      <c r="M54" s="21"/>
      <c r="N54" s="21"/>
      <c r="O54" s="23" t="str">
        <f>IFERROR(AVERAGE(Tabela3[[#This Row],[VALOR1]],Tabela3[[#This Row],[VALOR2]],Tabela3[[#This Row],[VALOR3]],Tabela3[[#This Row],[VALOR4]],Tabela3[[#This Row],[VALOR5]]),"-")</f>
        <v>-</v>
      </c>
      <c r="P54" s="27">
        <f>SUM(Tabela3[[#This Row],[QUANT1]],Tabela3[[#This Row],[QUANT2]],Tabela3[[#This Row],[QUANT3]],Tabela3[[#This Row],[QUANT4]],Tabela3[[#This Row],[QUANT5]])</f>
        <v>0</v>
      </c>
    </row>
    <row r="55" spans="2:16" x14ac:dyDescent="0.25">
      <c r="B55" s="28"/>
      <c r="C55" s="29"/>
      <c r="D55" s="30"/>
      <c r="E55" s="30"/>
      <c r="F55" s="29"/>
      <c r="G55" s="31"/>
      <c r="H55" s="29"/>
      <c r="I55" s="31"/>
      <c r="J55" s="29"/>
      <c r="K55" s="31"/>
      <c r="L55" s="29"/>
      <c r="M55" s="29"/>
      <c r="N55" s="29"/>
    </row>
    <row r="56" spans="2:16" x14ac:dyDescent="0.25">
      <c r="B56" s="28"/>
      <c r="C56" s="29"/>
      <c r="D56" s="30"/>
      <c r="E56" s="30"/>
      <c r="F56" s="29"/>
      <c r="G56" s="31"/>
      <c r="H56" s="29"/>
      <c r="I56" s="31"/>
      <c r="J56" s="29"/>
      <c r="K56" s="31"/>
      <c r="L56" s="29"/>
      <c r="M56" s="29"/>
      <c r="N56" s="29"/>
    </row>
    <row r="57" spans="2:16" x14ac:dyDescent="0.25">
      <c r="B57" s="28"/>
      <c r="C57" s="29"/>
      <c r="D57" s="30"/>
      <c r="E57" s="30"/>
      <c r="F57" s="29"/>
      <c r="G57" s="31"/>
      <c r="H57" s="29"/>
      <c r="I57" s="31"/>
      <c r="J57" s="29"/>
      <c r="K57" s="31"/>
      <c r="L57" s="29"/>
      <c r="M57" s="29"/>
      <c r="N57" s="29"/>
    </row>
    <row r="58" spans="2:16" x14ac:dyDescent="0.25">
      <c r="B58" s="28"/>
      <c r="C58" s="29"/>
      <c r="D58" s="30"/>
      <c r="E58" s="30"/>
      <c r="F58" s="29"/>
      <c r="G58" s="31"/>
      <c r="H58" s="29"/>
      <c r="I58" s="31"/>
      <c r="J58" s="29"/>
      <c r="K58" s="31"/>
      <c r="L58" s="29"/>
      <c r="M58" s="29"/>
      <c r="N58" s="29"/>
    </row>
    <row r="59" spans="2:16" x14ac:dyDescent="0.25">
      <c r="B59" s="28"/>
      <c r="C59" s="29"/>
      <c r="D59" s="30"/>
      <c r="E59" s="30"/>
      <c r="F59" s="29"/>
      <c r="G59" s="31"/>
      <c r="H59" s="29"/>
      <c r="I59" s="31"/>
      <c r="J59" s="29"/>
      <c r="K59" s="31"/>
      <c r="L59" s="29"/>
      <c r="M59" s="29"/>
      <c r="N59" s="29"/>
    </row>
    <row r="60" spans="2:16" x14ac:dyDescent="0.25">
      <c r="B60" s="28"/>
      <c r="C60" s="29"/>
      <c r="D60" s="30"/>
      <c r="E60" s="30"/>
      <c r="F60" s="29"/>
      <c r="G60" s="31"/>
      <c r="H60" s="29"/>
      <c r="I60" s="31"/>
      <c r="J60" s="29"/>
      <c r="K60" s="31"/>
      <c r="L60" s="29"/>
      <c r="M60" s="29"/>
      <c r="N60" s="29"/>
    </row>
    <row r="61" spans="2:16" x14ac:dyDescent="0.25">
      <c r="B61" s="28"/>
      <c r="C61" s="29"/>
      <c r="D61" s="30"/>
      <c r="E61" s="30"/>
      <c r="F61" s="29"/>
      <c r="G61" s="31"/>
      <c r="H61" s="29"/>
      <c r="I61" s="31"/>
      <c r="J61" s="29"/>
      <c r="K61" s="31"/>
      <c r="L61" s="29"/>
      <c r="M61" s="29"/>
      <c r="N61" s="29"/>
    </row>
    <row r="62" spans="2:16" x14ac:dyDescent="0.25">
      <c r="B62" s="28"/>
      <c r="C62" s="29"/>
      <c r="D62" s="30"/>
      <c r="E62" s="30"/>
      <c r="F62" s="29"/>
      <c r="G62" s="31"/>
      <c r="H62" s="29"/>
      <c r="I62" s="31"/>
      <c r="J62" s="29"/>
      <c r="K62" s="31"/>
      <c r="L62" s="29"/>
      <c r="M62" s="29"/>
      <c r="N62" s="29"/>
    </row>
    <row r="63" spans="2:16" x14ac:dyDescent="0.25">
      <c r="B63" s="28"/>
      <c r="C63" s="29"/>
      <c r="D63" s="30"/>
      <c r="E63" s="30"/>
      <c r="F63" s="29"/>
      <c r="G63" s="31"/>
      <c r="H63" s="29"/>
      <c r="I63" s="31"/>
      <c r="J63" s="29"/>
      <c r="K63" s="31"/>
      <c r="L63" s="29"/>
      <c r="M63" s="29"/>
      <c r="N63" s="29"/>
    </row>
    <row r="64" spans="2:16" x14ac:dyDescent="0.25">
      <c r="B64" s="28"/>
      <c r="C64" s="29"/>
      <c r="D64" s="30"/>
      <c r="E64" s="30"/>
      <c r="F64" s="29"/>
      <c r="G64" s="31"/>
      <c r="H64" s="29"/>
      <c r="I64" s="31"/>
      <c r="J64" s="29"/>
      <c r="K64" s="31"/>
      <c r="L64" s="29"/>
      <c r="M64" s="29"/>
      <c r="N64" s="29"/>
    </row>
    <row r="65" spans="2:14" x14ac:dyDescent="0.25">
      <c r="B65" s="28"/>
      <c r="C65" s="29"/>
      <c r="D65" s="30"/>
      <c r="E65" s="30"/>
      <c r="F65" s="29"/>
      <c r="G65" s="31"/>
      <c r="H65" s="29"/>
      <c r="I65" s="31"/>
      <c r="J65" s="29"/>
      <c r="K65" s="31"/>
      <c r="L65" s="29"/>
      <c r="M65" s="29"/>
      <c r="N65" s="29"/>
    </row>
    <row r="66" spans="2:14" x14ac:dyDescent="0.25">
      <c r="B66" s="28"/>
      <c r="C66" s="29"/>
      <c r="D66" s="30"/>
      <c r="E66" s="30"/>
      <c r="F66" s="29"/>
      <c r="G66" s="31"/>
      <c r="H66" s="29"/>
      <c r="I66" s="31"/>
      <c r="J66" s="29"/>
      <c r="K66" s="31"/>
      <c r="L66" s="29"/>
      <c r="M66" s="29"/>
      <c r="N66" s="29"/>
    </row>
    <row r="67" spans="2:14" x14ac:dyDescent="0.25">
      <c r="B67" s="28"/>
      <c r="C67" s="29"/>
      <c r="D67" s="30"/>
      <c r="E67" s="30"/>
      <c r="F67" s="29"/>
      <c r="G67" s="31"/>
      <c r="H67" s="29"/>
      <c r="I67" s="31"/>
      <c r="J67" s="29"/>
      <c r="K67" s="31"/>
      <c r="L67" s="29"/>
      <c r="M67" s="29"/>
      <c r="N67" s="29"/>
    </row>
    <row r="68" spans="2:14" x14ac:dyDescent="0.25">
      <c r="B68" s="28"/>
      <c r="C68" s="29"/>
      <c r="D68" s="30"/>
      <c r="E68" s="30"/>
      <c r="F68" s="29"/>
      <c r="G68" s="31"/>
      <c r="H68" s="29"/>
      <c r="I68" s="31"/>
      <c r="J68" s="29"/>
      <c r="K68" s="31"/>
      <c r="L68" s="29"/>
      <c r="M68" s="29"/>
      <c r="N68" s="29"/>
    </row>
    <row r="69" spans="2:14" x14ac:dyDescent="0.25">
      <c r="B69" s="28"/>
      <c r="C69" s="29"/>
      <c r="D69" s="30"/>
      <c r="E69" s="30"/>
      <c r="F69" s="29"/>
      <c r="G69" s="31"/>
      <c r="H69" s="29"/>
      <c r="I69" s="31"/>
      <c r="J69" s="29"/>
      <c r="K69" s="31"/>
      <c r="L69" s="29"/>
      <c r="M69" s="29"/>
      <c r="N69" s="29"/>
    </row>
    <row r="70" spans="2:14" x14ac:dyDescent="0.25">
      <c r="B70" s="28"/>
      <c r="C70" s="29"/>
      <c r="D70" s="30"/>
      <c r="E70" s="30"/>
      <c r="F70" s="29"/>
      <c r="G70" s="31"/>
      <c r="H70" s="29"/>
      <c r="I70" s="31"/>
      <c r="J70" s="29"/>
      <c r="K70" s="31"/>
      <c r="L70" s="29"/>
      <c r="M70" s="29"/>
      <c r="N70" s="29"/>
    </row>
    <row r="71" spans="2:14" x14ac:dyDescent="0.25">
      <c r="B71" s="28"/>
      <c r="C71" s="29"/>
      <c r="D71" s="30"/>
      <c r="E71" s="30"/>
      <c r="F71" s="29"/>
      <c r="G71" s="31"/>
      <c r="H71" s="29"/>
      <c r="I71" s="31"/>
      <c r="J71" s="29"/>
      <c r="K71" s="31"/>
      <c r="L71" s="29"/>
      <c r="M71" s="29"/>
      <c r="N71" s="29"/>
    </row>
    <row r="72" spans="2:14" x14ac:dyDescent="0.25">
      <c r="B72" s="28"/>
      <c r="C72" s="29"/>
      <c r="D72" s="30"/>
      <c r="E72" s="30"/>
      <c r="F72" s="29"/>
      <c r="G72" s="31"/>
      <c r="H72" s="29"/>
      <c r="I72" s="31"/>
      <c r="J72" s="29"/>
      <c r="K72" s="31"/>
      <c r="L72" s="29"/>
      <c r="M72" s="29"/>
      <c r="N72" s="29"/>
    </row>
    <row r="73" spans="2:14" x14ac:dyDescent="0.25">
      <c r="B73" s="28"/>
      <c r="C73" s="29"/>
      <c r="D73" s="30"/>
      <c r="E73" s="30"/>
      <c r="F73" s="29"/>
      <c r="G73" s="31"/>
      <c r="H73" s="29"/>
      <c r="I73" s="31"/>
      <c r="J73" s="29"/>
      <c r="K73" s="31"/>
      <c r="L73" s="29"/>
      <c r="M73" s="29"/>
      <c r="N73" s="29"/>
    </row>
    <row r="74" spans="2:14" x14ac:dyDescent="0.25">
      <c r="B74" s="28"/>
      <c r="C74" s="29"/>
      <c r="D74" s="30"/>
      <c r="E74" s="30"/>
      <c r="F74" s="29"/>
      <c r="G74" s="31"/>
      <c r="H74" s="29"/>
      <c r="I74" s="31"/>
      <c r="J74" s="29"/>
      <c r="K74" s="31"/>
      <c r="L74" s="29"/>
      <c r="M74" s="29"/>
      <c r="N74" s="29"/>
    </row>
    <row r="75" spans="2:14" x14ac:dyDescent="0.25">
      <c r="B75" s="28"/>
      <c r="C75" s="29"/>
      <c r="D75" s="30"/>
      <c r="E75" s="30"/>
      <c r="F75" s="29"/>
      <c r="G75" s="31"/>
      <c r="H75" s="29"/>
      <c r="I75" s="31"/>
      <c r="J75" s="29"/>
      <c r="K75" s="31"/>
      <c r="L75" s="29"/>
      <c r="M75" s="29"/>
      <c r="N75" s="29"/>
    </row>
    <row r="76" spans="2:14" x14ac:dyDescent="0.25">
      <c r="B76" s="28"/>
      <c r="C76" s="29"/>
      <c r="D76" s="30"/>
      <c r="E76" s="30"/>
      <c r="F76" s="29"/>
      <c r="G76" s="31"/>
      <c r="H76" s="29"/>
      <c r="I76" s="31"/>
      <c r="J76" s="29"/>
      <c r="K76" s="31"/>
      <c r="L76" s="29"/>
      <c r="M76" s="29"/>
      <c r="N76" s="29"/>
    </row>
    <row r="77" spans="2:14" x14ac:dyDescent="0.25">
      <c r="B77" s="28"/>
      <c r="C77" s="29"/>
      <c r="D77" s="30"/>
      <c r="E77" s="30"/>
      <c r="F77" s="29"/>
      <c r="G77" s="31"/>
      <c r="H77" s="29"/>
      <c r="I77" s="31"/>
      <c r="J77" s="29"/>
      <c r="K77" s="31"/>
      <c r="L77" s="29"/>
      <c r="M77" s="29"/>
      <c r="N77" s="29"/>
    </row>
    <row r="78" spans="2:14" x14ac:dyDescent="0.25">
      <c r="B78" s="28"/>
      <c r="C78" s="29"/>
      <c r="D78" s="30"/>
      <c r="E78" s="30"/>
      <c r="F78" s="29"/>
      <c r="G78" s="31"/>
      <c r="H78" s="29"/>
      <c r="I78" s="31"/>
      <c r="J78" s="29"/>
      <c r="K78" s="31"/>
      <c r="L78" s="29"/>
      <c r="M78" s="29"/>
      <c r="N78" s="29"/>
    </row>
    <row r="79" spans="2:14" x14ac:dyDescent="0.25">
      <c r="B79" s="28"/>
      <c r="C79" s="29"/>
      <c r="D79" s="30"/>
      <c r="E79" s="30"/>
      <c r="F79" s="29"/>
      <c r="G79" s="31"/>
      <c r="H79" s="29"/>
      <c r="I79" s="31"/>
      <c r="J79" s="29"/>
      <c r="K79" s="31"/>
      <c r="L79" s="29"/>
      <c r="M79" s="29"/>
      <c r="N79" s="29"/>
    </row>
    <row r="80" spans="2:14" x14ac:dyDescent="0.25">
      <c r="B80" s="28"/>
      <c r="C80" s="29"/>
      <c r="D80" s="30"/>
      <c r="E80" s="30"/>
      <c r="F80" s="29"/>
      <c r="G80" s="31"/>
      <c r="H80" s="29"/>
      <c r="I80" s="31"/>
      <c r="J80" s="29"/>
      <c r="K80" s="31"/>
      <c r="L80" s="29"/>
      <c r="M80" s="29"/>
      <c r="N80" s="29"/>
    </row>
    <row r="81" spans="2:14" x14ac:dyDescent="0.25">
      <c r="B81" s="28"/>
      <c r="C81" s="29"/>
      <c r="D81" s="30"/>
      <c r="E81" s="30"/>
      <c r="F81" s="29"/>
      <c r="G81" s="31"/>
      <c r="H81" s="29"/>
      <c r="I81" s="31"/>
      <c r="J81" s="29"/>
      <c r="K81" s="31"/>
      <c r="L81" s="29"/>
      <c r="M81" s="29"/>
      <c r="N81" s="29"/>
    </row>
    <row r="82" spans="2:14" x14ac:dyDescent="0.25">
      <c r="B82" s="28"/>
      <c r="C82" s="29"/>
      <c r="D82" s="30"/>
      <c r="E82" s="30"/>
      <c r="F82" s="29"/>
      <c r="G82" s="31"/>
      <c r="H82" s="29"/>
      <c r="I82" s="31"/>
      <c r="J82" s="29"/>
      <c r="K82" s="31"/>
      <c r="L82" s="29"/>
      <c r="M82" s="29"/>
      <c r="N82" s="29"/>
    </row>
    <row r="83" spans="2:14" x14ac:dyDescent="0.25">
      <c r="B83" s="28"/>
      <c r="C83" s="29"/>
      <c r="D83" s="30"/>
      <c r="E83" s="30"/>
      <c r="F83" s="29"/>
      <c r="G83" s="31"/>
      <c r="H83" s="29"/>
      <c r="I83" s="31"/>
      <c r="J83" s="29"/>
      <c r="K83" s="31"/>
      <c r="L83" s="29"/>
      <c r="M83" s="29"/>
      <c r="N83" s="29"/>
    </row>
    <row r="84" spans="2:14" x14ac:dyDescent="0.25">
      <c r="B84" s="28"/>
      <c r="C84" s="29"/>
      <c r="D84" s="30"/>
      <c r="E84" s="30"/>
      <c r="F84" s="29"/>
      <c r="G84" s="31"/>
      <c r="H84" s="29"/>
      <c r="I84" s="31"/>
      <c r="J84" s="29"/>
      <c r="K84" s="31"/>
      <c r="L84" s="29"/>
      <c r="M84" s="29"/>
      <c r="N84" s="29"/>
    </row>
    <row r="85" spans="2:14" x14ac:dyDescent="0.25">
      <c r="B85" s="28"/>
      <c r="C85" s="29"/>
      <c r="D85" s="30"/>
      <c r="E85" s="30"/>
      <c r="F85" s="29"/>
      <c r="G85" s="31"/>
      <c r="H85" s="29"/>
      <c r="I85" s="31"/>
      <c r="J85" s="29"/>
      <c r="K85" s="31"/>
      <c r="L85" s="29"/>
      <c r="M85" s="29"/>
      <c r="N85" s="29"/>
    </row>
    <row r="86" spans="2:14" x14ac:dyDescent="0.25">
      <c r="B86" s="28"/>
      <c r="C86" s="29"/>
      <c r="D86" s="30"/>
      <c r="E86" s="30"/>
      <c r="F86" s="29"/>
      <c r="G86" s="31"/>
      <c r="H86" s="29"/>
      <c r="I86" s="31"/>
      <c r="J86" s="29"/>
      <c r="K86" s="31"/>
      <c r="L86" s="29"/>
      <c r="M86" s="29"/>
      <c r="N86" s="29"/>
    </row>
    <row r="87" spans="2:14" x14ac:dyDescent="0.25">
      <c r="B87" s="28"/>
      <c r="C87" s="29"/>
      <c r="D87" s="30"/>
      <c r="E87" s="30"/>
      <c r="F87" s="29"/>
      <c r="G87" s="31"/>
      <c r="H87" s="29"/>
      <c r="I87" s="31"/>
      <c r="J87" s="29"/>
      <c r="K87" s="31"/>
      <c r="L87" s="29"/>
      <c r="M87" s="29"/>
      <c r="N87" s="29"/>
    </row>
    <row r="88" spans="2:14" x14ac:dyDescent="0.25">
      <c r="B88" s="28"/>
      <c r="C88" s="29"/>
      <c r="D88" s="30"/>
      <c r="E88" s="30"/>
      <c r="F88" s="29"/>
      <c r="G88" s="31"/>
      <c r="H88" s="29"/>
      <c r="I88" s="31"/>
      <c r="J88" s="29"/>
      <c r="K88" s="31"/>
      <c r="L88" s="29"/>
      <c r="M88" s="29"/>
      <c r="N88" s="29"/>
    </row>
    <row r="89" spans="2:14" x14ac:dyDescent="0.25">
      <c r="B89" s="28"/>
      <c r="C89" s="29"/>
      <c r="D89" s="30"/>
      <c r="E89" s="30"/>
      <c r="F89" s="29"/>
      <c r="G89" s="31"/>
      <c r="H89" s="29"/>
      <c r="I89" s="31"/>
      <c r="J89" s="29"/>
      <c r="K89" s="31"/>
      <c r="L89" s="29"/>
      <c r="M89" s="29"/>
      <c r="N89" s="29"/>
    </row>
    <row r="90" spans="2:14" x14ac:dyDescent="0.25">
      <c r="B90" s="28"/>
      <c r="C90" s="29"/>
      <c r="D90" s="30"/>
      <c r="E90" s="30"/>
      <c r="F90" s="29"/>
      <c r="G90" s="31"/>
      <c r="H90" s="29"/>
      <c r="I90" s="31"/>
      <c r="J90" s="29"/>
      <c r="K90" s="31"/>
      <c r="L90" s="29"/>
      <c r="M90" s="29"/>
      <c r="N90" s="29"/>
    </row>
    <row r="91" spans="2:14" x14ac:dyDescent="0.25">
      <c r="B91" s="28"/>
      <c r="C91" s="29"/>
      <c r="D91" s="30"/>
      <c r="E91" s="30"/>
      <c r="F91" s="29"/>
      <c r="G91" s="31"/>
      <c r="H91" s="29"/>
      <c r="I91" s="31"/>
      <c r="J91" s="29"/>
      <c r="K91" s="31"/>
      <c r="L91" s="29"/>
      <c r="M91" s="29"/>
      <c r="N91" s="29"/>
    </row>
    <row r="92" spans="2:14" x14ac:dyDescent="0.25">
      <c r="B92" s="28"/>
      <c r="C92" s="29"/>
      <c r="D92" s="30"/>
      <c r="E92" s="30"/>
      <c r="F92" s="29"/>
      <c r="G92" s="31"/>
      <c r="H92" s="29"/>
      <c r="I92" s="31"/>
      <c r="J92" s="29"/>
      <c r="K92" s="31"/>
      <c r="L92" s="29"/>
      <c r="M92" s="29"/>
      <c r="N92" s="29"/>
    </row>
    <row r="93" spans="2:14" x14ac:dyDescent="0.25">
      <c r="B93" s="28"/>
      <c r="C93" s="29"/>
      <c r="D93" s="30"/>
      <c r="E93" s="30"/>
      <c r="F93" s="29"/>
      <c r="G93" s="31"/>
      <c r="H93" s="29"/>
      <c r="I93" s="31"/>
      <c r="J93" s="29"/>
      <c r="K93" s="31"/>
      <c r="L93" s="29"/>
      <c r="M93" s="29"/>
      <c r="N93" s="29"/>
    </row>
    <row r="94" spans="2:14" x14ac:dyDescent="0.25">
      <c r="B94" s="28"/>
      <c r="C94" s="29"/>
      <c r="D94" s="30"/>
      <c r="E94" s="30"/>
      <c r="F94" s="29"/>
      <c r="G94" s="31"/>
      <c r="H94" s="29"/>
      <c r="I94" s="31"/>
      <c r="J94" s="29"/>
      <c r="K94" s="31"/>
      <c r="L94" s="29"/>
      <c r="M94" s="29"/>
      <c r="N94" s="29"/>
    </row>
    <row r="95" spans="2:14" x14ac:dyDescent="0.25">
      <c r="B95" s="28"/>
      <c r="C95" s="29"/>
      <c r="D95" s="30"/>
      <c r="E95" s="30"/>
      <c r="F95" s="29"/>
      <c r="G95" s="31"/>
      <c r="H95" s="29"/>
      <c r="I95" s="31"/>
      <c r="J95" s="29"/>
      <c r="K95" s="31"/>
      <c r="L95" s="29"/>
      <c r="M95" s="29"/>
      <c r="N95" s="29"/>
    </row>
    <row r="96" spans="2:14" x14ac:dyDescent="0.25">
      <c r="B96" s="28"/>
      <c r="C96" s="29"/>
      <c r="D96" s="30"/>
      <c r="E96" s="30"/>
      <c r="F96" s="29"/>
      <c r="G96" s="31"/>
      <c r="H96" s="29"/>
      <c r="I96" s="31"/>
      <c r="J96" s="29"/>
      <c r="K96" s="31"/>
      <c r="L96" s="29"/>
      <c r="M96" s="29"/>
      <c r="N96" s="29"/>
    </row>
    <row r="97" spans="2:14" x14ac:dyDescent="0.25">
      <c r="B97" s="28"/>
      <c r="C97" s="29"/>
      <c r="D97" s="30"/>
      <c r="E97" s="30"/>
      <c r="F97" s="29"/>
      <c r="G97" s="31"/>
      <c r="H97" s="29"/>
      <c r="I97" s="31"/>
      <c r="J97" s="29"/>
      <c r="K97" s="31"/>
      <c r="L97" s="29"/>
      <c r="M97" s="29"/>
      <c r="N97" s="29"/>
    </row>
    <row r="98" spans="2:14" x14ac:dyDescent="0.25">
      <c r="B98" s="28"/>
      <c r="C98" s="29"/>
      <c r="D98" s="30"/>
      <c r="E98" s="30"/>
      <c r="F98" s="29"/>
      <c r="G98" s="31"/>
      <c r="H98" s="29"/>
      <c r="I98" s="31"/>
      <c r="J98" s="29"/>
      <c r="K98" s="31"/>
      <c r="L98" s="29"/>
      <c r="M98" s="29"/>
      <c r="N98" s="29"/>
    </row>
    <row r="99" spans="2:14" x14ac:dyDescent="0.25">
      <c r="B99" s="28"/>
      <c r="C99" s="29"/>
      <c r="D99" s="30"/>
      <c r="E99" s="30"/>
      <c r="F99" s="29"/>
      <c r="G99" s="31"/>
      <c r="H99" s="29"/>
      <c r="I99" s="31"/>
      <c r="J99" s="29"/>
      <c r="K99" s="31"/>
      <c r="L99" s="29"/>
      <c r="M99" s="29"/>
      <c r="N99" s="29"/>
    </row>
    <row r="100" spans="2:14" x14ac:dyDescent="0.25">
      <c r="B100" s="28"/>
      <c r="C100" s="29"/>
      <c r="D100" s="30"/>
      <c r="E100" s="30"/>
      <c r="F100" s="29"/>
      <c r="G100" s="31"/>
      <c r="H100" s="29"/>
      <c r="I100" s="31"/>
      <c r="J100" s="29"/>
      <c r="K100" s="31"/>
      <c r="L100" s="29"/>
      <c r="M100" s="29"/>
      <c r="N100" s="29"/>
    </row>
    <row r="101" spans="2:14" x14ac:dyDescent="0.25">
      <c r="B101" s="28"/>
      <c r="C101" s="29"/>
      <c r="D101" s="30"/>
      <c r="E101" s="30"/>
      <c r="F101" s="29"/>
      <c r="G101" s="31"/>
      <c r="H101" s="29"/>
      <c r="I101" s="31"/>
      <c r="J101" s="29"/>
      <c r="K101" s="31"/>
      <c r="L101" s="29"/>
      <c r="M101" s="29"/>
      <c r="N101" s="29"/>
    </row>
    <row r="102" spans="2:14" x14ac:dyDescent="0.25">
      <c r="B102" s="28"/>
      <c r="C102" s="29"/>
      <c r="D102" s="30"/>
      <c r="E102" s="30"/>
      <c r="F102" s="29"/>
      <c r="G102" s="31"/>
      <c r="H102" s="29"/>
      <c r="I102" s="31"/>
      <c r="J102" s="29"/>
      <c r="K102" s="31"/>
      <c r="L102" s="29"/>
      <c r="M102" s="29"/>
      <c r="N102" s="29"/>
    </row>
    <row r="103" spans="2:14" x14ac:dyDescent="0.25">
      <c r="B103" s="28"/>
      <c r="C103" s="29"/>
      <c r="D103" s="30"/>
      <c r="E103" s="30"/>
      <c r="F103" s="29"/>
      <c r="G103" s="31"/>
      <c r="H103" s="29"/>
      <c r="I103" s="31"/>
      <c r="J103" s="29"/>
      <c r="K103" s="31"/>
      <c r="L103" s="29"/>
      <c r="M103" s="29"/>
      <c r="N103" s="29"/>
    </row>
    <row r="104" spans="2:14" x14ac:dyDescent="0.25">
      <c r="B104" s="28"/>
      <c r="C104" s="29"/>
      <c r="D104" s="30"/>
      <c r="E104" s="30"/>
      <c r="F104" s="29"/>
      <c r="G104" s="31"/>
      <c r="H104" s="29"/>
      <c r="I104" s="31"/>
      <c r="J104" s="29"/>
      <c r="K104" s="31"/>
      <c r="L104" s="29"/>
      <c r="M104" s="29"/>
      <c r="N104" s="29"/>
    </row>
    <row r="105" spans="2:14" x14ac:dyDescent="0.25">
      <c r="B105" s="28"/>
      <c r="C105" s="29"/>
      <c r="D105" s="30"/>
      <c r="E105" s="30"/>
      <c r="F105" s="29"/>
      <c r="G105" s="31"/>
      <c r="H105" s="29"/>
      <c r="I105" s="31"/>
      <c r="J105" s="29"/>
      <c r="K105" s="31"/>
      <c r="L105" s="29"/>
      <c r="M105" s="29"/>
      <c r="N105" s="29"/>
    </row>
    <row r="106" spans="2:14" x14ac:dyDescent="0.25">
      <c r="B106" s="28"/>
      <c r="C106" s="29"/>
      <c r="D106" s="30"/>
      <c r="E106" s="30"/>
      <c r="F106" s="29"/>
      <c r="G106" s="31"/>
      <c r="H106" s="29"/>
      <c r="I106" s="31"/>
      <c r="J106" s="29"/>
      <c r="K106" s="31"/>
      <c r="L106" s="29"/>
      <c r="M106" s="29"/>
      <c r="N106" s="29"/>
    </row>
    <row r="107" spans="2:14" x14ac:dyDescent="0.25">
      <c r="B107" s="28"/>
      <c r="C107" s="29"/>
      <c r="D107" s="30"/>
      <c r="E107" s="30"/>
      <c r="F107" s="29"/>
      <c r="G107" s="31"/>
      <c r="H107" s="29"/>
      <c r="I107" s="31"/>
      <c r="J107" s="29"/>
      <c r="K107" s="31"/>
      <c r="L107" s="29"/>
      <c r="M107" s="29"/>
      <c r="N107" s="29"/>
    </row>
  </sheetData>
  <mergeCells count="6">
    <mergeCell ref="M3:N3"/>
    <mergeCell ref="B1:D1"/>
    <mergeCell ref="E3:F3"/>
    <mergeCell ref="G3:H3"/>
    <mergeCell ref="I3:J3"/>
    <mergeCell ref="K3:L3"/>
  </mergeCells>
  <phoneticPr fontId="8" type="noConversion"/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&amp;R&amp;"-,Negrito"&amp;8Wilnete Carvalho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showGridLines="0" showRowColHeaders="0" topLeftCell="A3" workbookViewId="0">
      <selection activeCell="G7" sqref="G7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8" t="s">
        <v>45</v>
      </c>
      <c r="C1" s="98"/>
      <c r="D1" s="98"/>
      <c r="E1" s="98"/>
      <c r="F1" s="98"/>
      <c r="G1" s="98"/>
      <c r="H1" s="1"/>
      <c r="I1" s="1"/>
    </row>
    <row r="2" spans="2:9" ht="15.75" thickBot="1" x14ac:dyDescent="0.3">
      <c r="B2" s="4"/>
      <c r="C2" s="4"/>
      <c r="D2" s="4"/>
      <c r="E2" s="4"/>
      <c r="F2" s="4"/>
      <c r="G2" s="4"/>
      <c r="H2" s="4"/>
      <c r="I2" s="4"/>
    </row>
    <row r="3" spans="2:9" ht="15.75" thickBot="1" x14ac:dyDescent="0.3">
      <c r="C3" s="32" t="s">
        <v>46</v>
      </c>
      <c r="D3" s="99" t="s">
        <v>105</v>
      </c>
      <c r="E3" s="100"/>
      <c r="F3" s="33" t="s">
        <v>47</v>
      </c>
      <c r="G3" s="34">
        <f>IF($G48=0,0,$G25/$G48)</f>
        <v>2.4875621890547265E-2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51</v>
      </c>
      <c r="G7" s="93">
        <v>44652</v>
      </c>
    </row>
    <row r="9" spans="2:9" s="42" customFormat="1" ht="30" x14ac:dyDescent="0.25">
      <c r="B9" s="74" t="s">
        <v>52</v>
      </c>
      <c r="C9" s="80" t="s">
        <v>19</v>
      </c>
      <c r="D9" s="40" t="s">
        <v>20</v>
      </c>
      <c r="E9" s="40" t="s">
        <v>53</v>
      </c>
      <c r="F9" s="40" t="s">
        <v>54</v>
      </c>
      <c r="G9" s="41" t="s">
        <v>55</v>
      </c>
    </row>
    <row r="10" spans="2:9" ht="22.15" customHeight="1" x14ac:dyDescent="0.25">
      <c r="B10" s="75"/>
      <c r="C10" s="81" t="s">
        <v>56</v>
      </c>
      <c r="D10" s="45"/>
      <c r="E10" s="45"/>
      <c r="F10" s="45"/>
      <c r="G10" s="46">
        <f>SUM(G11:G24)</f>
        <v>392</v>
      </c>
      <c r="I10" s="42"/>
    </row>
    <row r="11" spans="2:9" x14ac:dyDescent="0.25">
      <c r="B11" s="76">
        <v>1</v>
      </c>
      <c r="C11" s="82" t="s">
        <v>78</v>
      </c>
      <c r="D11" s="49" t="s">
        <v>75</v>
      </c>
      <c r="E11" s="50">
        <v>1</v>
      </c>
      <c r="F11" s="50">
        <v>145</v>
      </c>
      <c r="G11" s="51">
        <f>E11*F11</f>
        <v>145</v>
      </c>
    </row>
    <row r="12" spans="2:9" x14ac:dyDescent="0.25">
      <c r="B12" s="77">
        <v>3</v>
      </c>
      <c r="C12" s="82" t="s">
        <v>90</v>
      </c>
      <c r="D12" s="49" t="str">
        <f>IF($B12=0," ",VLOOKUP($B12,'[1]CADASTRO PRODUTOS'!$B$5:AY$101,3,FALSE))</f>
        <v>KG</v>
      </c>
      <c r="E12" s="50">
        <v>10</v>
      </c>
      <c r="F12" s="50">
        <v>3</v>
      </c>
      <c r="G12" s="51">
        <f t="shared" ref="G12:G24" si="0">E12*F12</f>
        <v>30</v>
      </c>
    </row>
    <row r="13" spans="2:9" x14ac:dyDescent="0.25">
      <c r="B13" s="78">
        <v>5</v>
      </c>
      <c r="C13" s="82" t="s">
        <v>36</v>
      </c>
      <c r="D13" s="49" t="s">
        <v>75</v>
      </c>
      <c r="E13" s="50">
        <v>1</v>
      </c>
      <c r="F13" s="50">
        <v>65</v>
      </c>
      <c r="G13" s="51">
        <f t="shared" si="0"/>
        <v>65</v>
      </c>
    </row>
    <row r="14" spans="2:9" x14ac:dyDescent="0.25">
      <c r="B14" s="77">
        <v>10</v>
      </c>
      <c r="C14" s="82" t="s">
        <v>41</v>
      </c>
      <c r="D14" s="49" t="s">
        <v>33</v>
      </c>
      <c r="E14" s="50">
        <v>4</v>
      </c>
      <c r="F14" s="50">
        <v>8</v>
      </c>
      <c r="G14" s="51">
        <f t="shared" si="0"/>
        <v>32</v>
      </c>
    </row>
    <row r="15" spans="2:9" x14ac:dyDescent="0.25">
      <c r="B15" s="78">
        <v>11</v>
      </c>
      <c r="C15" s="82" t="s">
        <v>71</v>
      </c>
      <c r="D15" s="49" t="str">
        <f>IF($B15=0," ",VLOOKUP($B15,'[1]CADASTRO PRODUTOS'!$B$5:AY$101,3,FALSE))</f>
        <v>KG</v>
      </c>
      <c r="E15" s="50">
        <v>10</v>
      </c>
      <c r="F15" s="50">
        <v>2</v>
      </c>
      <c r="G15" s="51">
        <f t="shared" si="0"/>
        <v>20</v>
      </c>
    </row>
    <row r="16" spans="2:9" x14ac:dyDescent="0.25">
      <c r="B16" s="77">
        <v>24</v>
      </c>
      <c r="C16" s="82" t="s">
        <v>91</v>
      </c>
      <c r="D16" s="49" t="s">
        <v>75</v>
      </c>
      <c r="E16" s="50">
        <v>1</v>
      </c>
      <c r="F16" s="50">
        <v>100</v>
      </c>
      <c r="G16" s="51">
        <f t="shared" si="0"/>
        <v>100</v>
      </c>
    </row>
    <row r="17" spans="2:7" x14ac:dyDescent="0.25">
      <c r="B17" s="78"/>
      <c r="C17" s="82" t="str">
        <f>IF(B17=0," ",VLOOKUP(B17,'[1]CADASTRO PRODUTOS'!B$5:C$101,2,FALSE))</f>
        <v xml:space="preserve"> </v>
      </c>
      <c r="D17" s="49" t="str">
        <f>IF($B17=0," ",VLOOKUP($B17,'[1]CADASTRO PRODUTOS'!$B$5:AY$101,3,FALSE))</f>
        <v xml:space="preserve"> </v>
      </c>
      <c r="E17" s="50">
        <f>IF($B17=0,0,VLOOKUP($B17,'[1]CADASTRO PRODUTOS'!$B$5:$AZ74,4,0))</f>
        <v>0</v>
      </c>
      <c r="F17" s="50">
        <f>IF($B17=0,0,VLOOKUP($B17,'[1]CADASTRO PRODUTOS'!$B$5:$AY74,5,0))</f>
        <v>0</v>
      </c>
      <c r="G17" s="51">
        <f t="shared" si="0"/>
        <v>0</v>
      </c>
    </row>
    <row r="18" spans="2:7" x14ac:dyDescent="0.25">
      <c r="B18" s="77"/>
      <c r="C18" s="82" t="str">
        <f>IF(B18=0," ",VLOOKUP(B18,'[1]CADASTRO PRODUTOS'!B$5:C$101,2,FALSE))</f>
        <v xml:space="preserve"> </v>
      </c>
      <c r="D18" s="49" t="str">
        <f>IF($B18=0," ",VLOOKUP($B18,'[1]CADASTRO PRODUTOS'!$B$5:AY$101,3,FALSE))</f>
        <v xml:space="preserve"> </v>
      </c>
      <c r="E18" s="50">
        <f>IF($B18=0,0,VLOOKUP($B18,'[1]CADASTRO PRODUTOS'!$B$5:$AZ75,4,0))</f>
        <v>0</v>
      </c>
      <c r="F18" s="50">
        <f>IF($B18=0,0,VLOOKUP($B18,'[1]CADASTRO PRODUTOS'!$B$5:$AY75,5,0))</f>
        <v>0</v>
      </c>
      <c r="G18" s="51">
        <f t="shared" si="0"/>
        <v>0</v>
      </c>
    </row>
    <row r="19" spans="2:7" x14ac:dyDescent="0.25">
      <c r="B19" s="78"/>
      <c r="C19" s="82"/>
      <c r="D19" s="49"/>
      <c r="E19" s="50">
        <f>IF($B19=0,0,VLOOKUP($B19,'[1]CADASTRO PRODUTOS'!$B$5:$AZ76,4,0))</f>
        <v>0</v>
      </c>
      <c r="F19" s="50">
        <f>IF($B19=0,0,VLOOKUP($B19,'[1]CADASTRO PRODUTOS'!$B$5:$AY76,5,0))</f>
        <v>0</v>
      </c>
      <c r="G19" s="51">
        <f t="shared" ref="G19:G23" si="1">E19*F19</f>
        <v>0</v>
      </c>
    </row>
    <row r="20" spans="2:7" x14ac:dyDescent="0.25">
      <c r="B20" s="77"/>
      <c r="C20" s="82"/>
      <c r="D20" s="49"/>
      <c r="E20" s="50">
        <f>IF($B20=0,0,VLOOKUP($B20,'[1]CADASTRO PRODUTOS'!$B$5:$AZ77,4,0))</f>
        <v>0</v>
      </c>
      <c r="F20" s="50">
        <f>IF($B20=0,0,VLOOKUP($B20,'[1]CADASTRO PRODUTOS'!$B$5:$AY77,5,0))</f>
        <v>0</v>
      </c>
      <c r="G20" s="51">
        <f t="shared" si="1"/>
        <v>0</v>
      </c>
    </row>
    <row r="21" spans="2:7" x14ac:dyDescent="0.25">
      <c r="B21" s="78"/>
      <c r="C21" s="82"/>
      <c r="D21" s="49"/>
      <c r="E21" s="50">
        <f>IF($B21=0,0,VLOOKUP($B21,'[1]CADASTRO PRODUTOS'!$B$5:$AZ78,4,0))</f>
        <v>0</v>
      </c>
      <c r="F21" s="50">
        <f>IF($B21=0,0,VLOOKUP($B21,'[1]CADASTRO PRODUTOS'!$B$5:$AY78,5,0))</f>
        <v>0</v>
      </c>
      <c r="G21" s="51">
        <f t="shared" si="1"/>
        <v>0</v>
      </c>
    </row>
    <row r="22" spans="2:7" x14ac:dyDescent="0.25">
      <c r="B22" s="77"/>
      <c r="C22" s="82"/>
      <c r="D22" s="49"/>
      <c r="E22" s="50">
        <f>IF($B22=0,0,VLOOKUP($B22,'[1]CADASTRO PRODUTOS'!$B$5:$AZ79,4,0))</f>
        <v>0</v>
      </c>
      <c r="F22" s="50">
        <f>IF($B22=0,0,VLOOKUP($B22,'[1]CADASTRO PRODUTOS'!$B$5:$AY79,5,0))</f>
        <v>0</v>
      </c>
      <c r="G22" s="51">
        <f t="shared" si="1"/>
        <v>0</v>
      </c>
    </row>
    <row r="23" spans="2:7" x14ac:dyDescent="0.25">
      <c r="B23" s="78"/>
      <c r="C23" s="82"/>
      <c r="D23" s="49"/>
      <c r="E23" s="50">
        <f>IF($B23=0,0,VLOOKUP($B23,'[1]CADASTRO PRODUTOS'!$B$5:$AZ80,4,0))</f>
        <v>0</v>
      </c>
      <c r="F23" s="50">
        <f>IF($B23=0,0,VLOOKUP($B23,'[1]CADASTRO PRODUTOS'!$B$5:$AY80,5,0))</f>
        <v>0</v>
      </c>
      <c r="G23" s="51">
        <f t="shared" si="1"/>
        <v>0</v>
      </c>
    </row>
    <row r="24" spans="2:7" x14ac:dyDescent="0.25">
      <c r="B24" s="77"/>
      <c r="C24" s="82" t="str">
        <f>IF(B24=0," ",VLOOKUP(B24,'[1]CADASTRO PRODUTOS'!B$5:C$101,2,FALSE))</f>
        <v xml:space="preserve"> </v>
      </c>
      <c r="D24" s="49" t="str">
        <f>IF($B24=0," ",VLOOKUP($B24,'[1]CADASTRO PRODUTOS'!$B$5:AY$101,3,FALSE))</f>
        <v xml:space="preserve"> </v>
      </c>
      <c r="E24" s="50">
        <f>IF($B24=0,0,VLOOKUP($B24,'[1]CADASTRO PRODUTOS'!$B$5:$AZ76,4,0))</f>
        <v>0</v>
      </c>
      <c r="F24" s="50">
        <f>IF($B24=0,0,VLOOKUP($B24,'[1]CADASTRO PRODUTOS'!$B$5:$AY76,5,0))</f>
        <v>0</v>
      </c>
      <c r="G24" s="51">
        <f t="shared" si="0"/>
        <v>0</v>
      </c>
    </row>
    <row r="25" spans="2:7" ht="24" customHeight="1" x14ac:dyDescent="0.25">
      <c r="B25" s="75"/>
      <c r="C25" s="83" t="s">
        <v>57</v>
      </c>
      <c r="D25" s="56"/>
      <c r="E25" s="56"/>
      <c r="F25" s="57"/>
      <c r="G25" s="58">
        <f>SUM(G26:G47)</f>
        <v>10</v>
      </c>
    </row>
    <row r="26" spans="2:7" x14ac:dyDescent="0.25">
      <c r="B26" s="77">
        <v>8</v>
      </c>
      <c r="C26" s="82" t="str">
        <f>IF(B26=0," ",VLOOKUP(B26,'[1]CADASTRO PRODUTOS'!B$5:C$101,2,FALSE))</f>
        <v>CHEIRO VERDE</v>
      </c>
      <c r="D26" s="49" t="str">
        <f>IF($B26=0," ",VLOOKUP($B26,'[1]CADASTRO PRODUTOS'!$B$5:AY$101,3,FALSE))</f>
        <v>MAÇO</v>
      </c>
      <c r="E26" s="50">
        <v>5</v>
      </c>
      <c r="F26" s="50">
        <v>2</v>
      </c>
      <c r="G26" s="51">
        <f>E26*F26</f>
        <v>10</v>
      </c>
    </row>
    <row r="27" spans="2:7" x14ac:dyDescent="0.25">
      <c r="B27" s="79"/>
      <c r="C27" s="82" t="str">
        <f>IF(B27=0," ",VLOOKUP(B27,'[1]CADASTRO PRODUTOS'!B$5:C$101,2,FALSE))</f>
        <v xml:space="preserve"> </v>
      </c>
      <c r="D27" s="49" t="str">
        <f>IF($B27=0," ",VLOOKUP($B27,'[1]CADASTRO PRODUTOS'!$B$5:AY$101,3,FALSE))</f>
        <v xml:space="preserve"> </v>
      </c>
      <c r="E27" s="50">
        <f>IF($B27=0,0,VLOOKUP($B27,'[1]CADASTRO PRODUTOS'!$B$5:$AZ79,4,0))</f>
        <v>0</v>
      </c>
      <c r="F27" s="50">
        <f>IF($B27=0,0,VLOOKUP($B27,'[1]CADASTRO PRODUTOS'!$B$5:$AY79,5,0))</f>
        <v>0</v>
      </c>
      <c r="G27" s="51">
        <f>E27*F27</f>
        <v>0</v>
      </c>
    </row>
    <row r="28" spans="2:7" x14ac:dyDescent="0.25">
      <c r="B28" s="77"/>
      <c r="C28" s="82" t="str">
        <f>IF(B28=0," ",VLOOKUP(B28,'[1]CADASTRO PRODUTOS'!B$5:C$101,2,FALSE))</f>
        <v xml:space="preserve"> </v>
      </c>
      <c r="D28" s="49" t="str">
        <f>IF($B28=0," ",VLOOKUP($B28,'[1]CADASTRO PRODUTOS'!$B$5:AY$101,3,FALSE))</f>
        <v xml:space="preserve"> </v>
      </c>
      <c r="E28" s="50">
        <f>IF($B28=0,0,VLOOKUP($B28,'[1]CADASTRO PRODUTOS'!$B$5:$AZ80,4,0))</f>
        <v>0</v>
      </c>
      <c r="F28" s="50">
        <f>IF($B28=0,0,VLOOKUP($B28,'[1]CADASTRO PRODUTOS'!$B$5:$AY80,5,0))</f>
        <v>0</v>
      </c>
      <c r="G28" s="51">
        <f t="shared" ref="G28:G47" si="2">E28*F28</f>
        <v>0</v>
      </c>
    </row>
    <row r="29" spans="2:7" x14ac:dyDescent="0.25">
      <c r="B29" s="79"/>
      <c r="C29" s="82" t="str">
        <f>IF(B29=0," ",VLOOKUP(B29,'[1]CADASTRO PRODUTOS'!B$5:C$101,2,FALSE))</f>
        <v xml:space="preserve"> </v>
      </c>
      <c r="D29" s="49" t="str">
        <f>IF($B29=0," ",VLOOKUP($B29,'[1]CADASTRO PRODUTOS'!$B$5:AY$101,3,FALSE))</f>
        <v xml:space="preserve"> </v>
      </c>
      <c r="E29" s="50">
        <f>IF($B29=0,0,VLOOKUP($B29,'[1]CADASTRO PRODUTOS'!$B$5:$AZ81,4,0))</f>
        <v>0</v>
      </c>
      <c r="F29" s="50">
        <f>IF($B29=0,0,VLOOKUP($B29,'[1]CADASTRO PRODUTOS'!$B$5:$AY81,5,0))</f>
        <v>0</v>
      </c>
      <c r="G29" s="51">
        <f t="shared" si="2"/>
        <v>0</v>
      </c>
    </row>
    <row r="30" spans="2:7" x14ac:dyDescent="0.25">
      <c r="B30" s="77"/>
      <c r="C30" s="82"/>
      <c r="D30" s="49"/>
      <c r="E30" s="50">
        <f>IF($B30=0,0,VLOOKUP($B30,'[1]CADASTRO PRODUTOS'!$B$5:$AZ82,4,0))</f>
        <v>0</v>
      </c>
      <c r="F30" s="50">
        <f>IF($B30=0,0,VLOOKUP($B30,'[1]CADASTRO PRODUTOS'!$B$5:$AY82,5,0))</f>
        <v>0</v>
      </c>
      <c r="G30" s="51">
        <f t="shared" ref="G30:G39" si="3">E30*F30</f>
        <v>0</v>
      </c>
    </row>
    <row r="31" spans="2:7" x14ac:dyDescent="0.25">
      <c r="B31" s="79"/>
      <c r="C31" s="82"/>
      <c r="D31" s="49"/>
      <c r="E31" s="50">
        <f>IF($B31=0,0,VLOOKUP($B31,'[1]CADASTRO PRODUTOS'!$B$5:$AZ83,4,0))</f>
        <v>0</v>
      </c>
      <c r="F31" s="50">
        <f>IF($B31=0,0,VLOOKUP($B31,'[1]CADASTRO PRODUTOS'!$B$5:$AY83,5,0))</f>
        <v>0</v>
      </c>
      <c r="G31" s="51">
        <f t="shared" si="3"/>
        <v>0</v>
      </c>
    </row>
    <row r="32" spans="2:7" x14ac:dyDescent="0.25">
      <c r="B32" s="77"/>
      <c r="C32" s="82"/>
      <c r="D32" s="49"/>
      <c r="E32" s="50">
        <f>IF($B32=0,0,VLOOKUP($B32,'[1]CADASTRO PRODUTOS'!$B$5:$AZ84,4,0))</f>
        <v>0</v>
      </c>
      <c r="F32" s="50">
        <f>IF($B32=0,0,VLOOKUP($B32,'[1]CADASTRO PRODUTOS'!$B$5:$AY84,5,0))</f>
        <v>0</v>
      </c>
      <c r="G32" s="51">
        <f t="shared" si="3"/>
        <v>0</v>
      </c>
    </row>
    <row r="33" spans="2:7" x14ac:dyDescent="0.25">
      <c r="B33" s="79"/>
      <c r="C33" s="82"/>
      <c r="D33" s="49"/>
      <c r="E33" s="50">
        <f>IF($B33=0,0,VLOOKUP($B33,'[1]CADASTRO PRODUTOS'!$B$5:$AZ85,4,0))</f>
        <v>0</v>
      </c>
      <c r="F33" s="50">
        <f>IF($B33=0,0,VLOOKUP($B33,'[1]CADASTRO PRODUTOS'!$B$5:$AY85,5,0))</f>
        <v>0</v>
      </c>
      <c r="G33" s="51">
        <f t="shared" si="3"/>
        <v>0</v>
      </c>
    </row>
    <row r="34" spans="2:7" x14ac:dyDescent="0.25">
      <c r="B34" s="77"/>
      <c r="C34" s="82"/>
      <c r="D34" s="49"/>
      <c r="E34" s="50">
        <f>IF($B34=0,0,VLOOKUP($B34,'[1]CADASTRO PRODUTOS'!$B$5:$AZ86,4,0))</f>
        <v>0</v>
      </c>
      <c r="F34" s="50">
        <f>IF($B34=0,0,VLOOKUP($B34,'[1]CADASTRO PRODUTOS'!$B$5:$AY86,5,0))</f>
        <v>0</v>
      </c>
      <c r="G34" s="51">
        <f t="shared" si="3"/>
        <v>0</v>
      </c>
    </row>
    <row r="35" spans="2:7" x14ac:dyDescent="0.25">
      <c r="B35" s="79"/>
      <c r="C35" s="82"/>
      <c r="D35" s="49"/>
      <c r="E35" s="50">
        <f>IF($B35=0,0,VLOOKUP($B35,'[1]CADASTRO PRODUTOS'!$B$5:$AZ87,4,0))</f>
        <v>0</v>
      </c>
      <c r="F35" s="50">
        <f>IF($B35=0,0,VLOOKUP($B35,'[1]CADASTRO PRODUTOS'!$B$5:$AY87,5,0))</f>
        <v>0</v>
      </c>
      <c r="G35" s="51">
        <f t="shared" si="3"/>
        <v>0</v>
      </c>
    </row>
    <row r="36" spans="2:7" x14ac:dyDescent="0.25">
      <c r="B36" s="77"/>
      <c r="C36" s="82"/>
      <c r="D36" s="49"/>
      <c r="E36" s="50">
        <f>IF($B36=0,0,VLOOKUP($B36,'[1]CADASTRO PRODUTOS'!$B$5:$AZ88,4,0))</f>
        <v>0</v>
      </c>
      <c r="F36" s="50">
        <f>IF($B36=0,0,VLOOKUP($B36,'[1]CADASTRO PRODUTOS'!$B$5:$AY88,5,0))</f>
        <v>0</v>
      </c>
      <c r="G36" s="51">
        <f t="shared" si="3"/>
        <v>0</v>
      </c>
    </row>
    <row r="37" spans="2:7" x14ac:dyDescent="0.25">
      <c r="B37" s="79"/>
      <c r="C37" s="82"/>
      <c r="D37" s="49"/>
      <c r="E37" s="50">
        <f>IF($B37=0,0,VLOOKUP($B37,'[1]CADASTRO PRODUTOS'!$B$5:$AZ89,4,0))</f>
        <v>0</v>
      </c>
      <c r="F37" s="50">
        <f>IF($B37=0,0,VLOOKUP($B37,'[1]CADASTRO PRODUTOS'!$B$5:$AY89,5,0))</f>
        <v>0</v>
      </c>
      <c r="G37" s="51">
        <f t="shared" si="3"/>
        <v>0</v>
      </c>
    </row>
    <row r="38" spans="2:7" x14ac:dyDescent="0.25">
      <c r="B38" s="77"/>
      <c r="C38" s="82"/>
      <c r="D38" s="49"/>
      <c r="E38" s="50">
        <f>IF($B38=0,0,VLOOKUP($B38,'[1]CADASTRO PRODUTOS'!$B$5:$AZ90,4,0))</f>
        <v>0</v>
      </c>
      <c r="F38" s="50">
        <f>IF($B38=0,0,VLOOKUP($B38,'[1]CADASTRO PRODUTOS'!$B$5:$AY90,5,0))</f>
        <v>0</v>
      </c>
      <c r="G38" s="51">
        <f t="shared" si="3"/>
        <v>0</v>
      </c>
    </row>
    <row r="39" spans="2:7" x14ac:dyDescent="0.25">
      <c r="B39" s="79"/>
      <c r="C39" s="82"/>
      <c r="D39" s="49"/>
      <c r="E39" s="50">
        <f>IF($B39=0,0,VLOOKUP($B39,'[1]CADASTRO PRODUTOS'!$B$5:$AZ91,4,0))</f>
        <v>0</v>
      </c>
      <c r="F39" s="50">
        <f>IF($B39=0,0,VLOOKUP($B39,'[1]CADASTRO PRODUTOS'!$B$5:$AY91,5,0))</f>
        <v>0</v>
      </c>
      <c r="G39" s="51">
        <f t="shared" si="3"/>
        <v>0</v>
      </c>
    </row>
    <row r="40" spans="2:7" x14ac:dyDescent="0.25">
      <c r="B40" s="77"/>
      <c r="C40" s="82"/>
      <c r="D40" s="49" t="str">
        <f>IF($B40=0," ",VLOOKUP($B40,'[1]CADASTRO PRODUTOS'!$B$5:AY$101,3,FALSE))</f>
        <v xml:space="preserve"> </v>
      </c>
      <c r="E40" s="50">
        <f>IF($B40=0,0,VLOOKUP($B40,'[1]CADASTRO PRODUTOS'!$B$5:$AZ82,4,0))</f>
        <v>0</v>
      </c>
      <c r="F40" s="50">
        <f>IF($B40=0,0,VLOOKUP($B40,'[1]CADASTRO PRODUTOS'!$B$5:$AY82,5,0))</f>
        <v>0</v>
      </c>
      <c r="G40" s="51">
        <f t="shared" si="2"/>
        <v>0</v>
      </c>
    </row>
    <row r="41" spans="2:7" x14ac:dyDescent="0.25">
      <c r="B41" s="79"/>
      <c r="C41" s="82"/>
      <c r="D41" s="49" t="str">
        <f>IF($B41=0," ",VLOOKUP($B41,'[1]CADASTRO PRODUTOS'!$B$5:AY$101,3,FALSE))</f>
        <v xml:space="preserve"> </v>
      </c>
      <c r="E41" s="50">
        <f>IF($B41=0,0,VLOOKUP($B41,'[1]CADASTRO PRODUTOS'!$B$5:$AZ83,4,0))</f>
        <v>0</v>
      </c>
      <c r="F41" s="50">
        <f>IF($B41=0,0,VLOOKUP($B41,'[1]CADASTRO PRODUTOS'!$B$5:$AY83,5,0))</f>
        <v>0</v>
      </c>
      <c r="G41" s="51">
        <f t="shared" si="2"/>
        <v>0</v>
      </c>
    </row>
    <row r="42" spans="2:7" x14ac:dyDescent="0.25">
      <c r="B42" s="77"/>
      <c r="C42" s="82"/>
      <c r="D42" s="49" t="str">
        <f>IF($B42=0," ",VLOOKUP($B42,'[1]CADASTRO PRODUTOS'!$B$5:AY$101,3,FALSE))</f>
        <v xml:space="preserve"> </v>
      </c>
      <c r="E42" s="50">
        <f>IF($B42=0,0,VLOOKUP($B42,'[1]CADASTRO PRODUTOS'!$B$5:$AZ84,4,0))</f>
        <v>0</v>
      </c>
      <c r="F42" s="50">
        <f>IF($B42=0,0,VLOOKUP($B42,'[1]CADASTRO PRODUTOS'!$B$5:$AY84,5,0))</f>
        <v>0</v>
      </c>
      <c r="G42" s="51">
        <f t="shared" si="2"/>
        <v>0</v>
      </c>
    </row>
    <row r="43" spans="2:7" x14ac:dyDescent="0.25">
      <c r="B43" s="79"/>
      <c r="C43" s="82" t="str">
        <f>IF(B43=0," ",VLOOKUP(B43,'[1]CADASTRO PRODUTOS'!B$5:C$101,2,FALSE))</f>
        <v xml:space="preserve"> </v>
      </c>
      <c r="D43" s="49" t="str">
        <f>IF($B43=0," ",VLOOKUP($B43,'[1]CADASTRO PRODUTOS'!$B$5:AY$101,3,FALSE))</f>
        <v xml:space="preserve"> </v>
      </c>
      <c r="E43" s="50">
        <f>IF($B43=0,0,VLOOKUP($B43,'[1]CADASTRO PRODUTOS'!$B$5:$AZ85,4,0))</f>
        <v>0</v>
      </c>
      <c r="F43" s="50">
        <f>IF($B43=0,0,VLOOKUP($B43,'[1]CADASTRO PRODUTOS'!$B$5:$AY85,5,0))</f>
        <v>0</v>
      </c>
      <c r="G43" s="51">
        <f t="shared" si="2"/>
        <v>0</v>
      </c>
    </row>
    <row r="44" spans="2:7" x14ac:dyDescent="0.25">
      <c r="B44" s="77"/>
      <c r="C44" s="82" t="str">
        <f>IF(B44=0," ",VLOOKUP(B44,'[1]CADASTRO PRODUTOS'!B$5:C$101,2,FALSE))</f>
        <v xml:space="preserve"> </v>
      </c>
      <c r="D44" s="49" t="str">
        <f>IF($B44=0," ",VLOOKUP($B44,'[1]CADASTRO PRODUTOS'!$B$5:AY$101,3,FALSE))</f>
        <v xml:space="preserve"> </v>
      </c>
      <c r="E44" s="50">
        <f>IF($B44=0,0,VLOOKUP($B44,'[1]CADASTRO PRODUTOS'!$B$5:$AZ86,4,0))</f>
        <v>0</v>
      </c>
      <c r="F44" s="50">
        <f>IF($B44=0,0,VLOOKUP($B44,'[1]CADASTRO PRODUTOS'!$B$5:$AY86,5,0))</f>
        <v>0</v>
      </c>
      <c r="G44" s="51">
        <f t="shared" si="2"/>
        <v>0</v>
      </c>
    </row>
    <row r="45" spans="2:7" x14ac:dyDescent="0.25">
      <c r="B45" s="79"/>
      <c r="C45" s="82" t="str">
        <f>IF(B45=0," ",VLOOKUP(B45,'[1]CADASTRO PRODUTOS'!B$5:C$101,2,FALSE))</f>
        <v xml:space="preserve"> </v>
      </c>
      <c r="D45" s="49" t="str">
        <f>IF($B45=0," ",VLOOKUP($B45,'[1]CADASTRO PRODUTOS'!$B$5:AY$101,3,FALSE))</f>
        <v xml:space="preserve"> </v>
      </c>
      <c r="E45" s="50">
        <f>IF($B45=0,0,VLOOKUP($B45,'[1]CADASTRO PRODUTOS'!$B$5:$AZ87,4,0))</f>
        <v>0</v>
      </c>
      <c r="F45" s="50">
        <f>IF($B45=0,0,VLOOKUP($B45,'[1]CADASTRO PRODUTOS'!$B$5:$AY87,5,0))</f>
        <v>0</v>
      </c>
      <c r="G45" s="51">
        <f t="shared" si="2"/>
        <v>0</v>
      </c>
    </row>
    <row r="46" spans="2:7" x14ac:dyDescent="0.25">
      <c r="B46" s="77"/>
      <c r="C46" s="82" t="str">
        <f>IF(B46=0," ",VLOOKUP(B46,'[1]CADASTRO PRODUTOS'!B$5:C$101,2,FALSE))</f>
        <v xml:space="preserve"> </v>
      </c>
      <c r="D46" s="49" t="str">
        <f>IF($B46=0," ",VLOOKUP($B46,'[1]CADASTRO PRODUTOS'!$B$5:AY$101,3,FALSE))</f>
        <v xml:space="preserve"> </v>
      </c>
      <c r="E46" s="50">
        <f>IF($B46=0,0,VLOOKUP($B46,'[1]CADASTRO PRODUTOS'!$B$5:$AZ88,4,0))</f>
        <v>0</v>
      </c>
      <c r="F46" s="50">
        <f>IF($B46=0,0,VLOOKUP($B46,'[1]CADASTRO PRODUTOS'!$B$5:$AY88,5,0))</f>
        <v>0</v>
      </c>
      <c r="G46" s="51">
        <f t="shared" si="2"/>
        <v>0</v>
      </c>
    </row>
    <row r="47" spans="2:7" x14ac:dyDescent="0.25">
      <c r="B47" s="79"/>
      <c r="C47" s="82" t="str">
        <f>IF(B47=0," ",VLOOKUP(B47,'[1]CADASTRO PRODUTOS'!B$5:C$101,2,FALSE))</f>
        <v xml:space="preserve"> </v>
      </c>
      <c r="D47" s="49" t="str">
        <f>IF($B47=0," ",VLOOKUP($B47,'[1]CADASTRO PRODUTOS'!$B$5:AY$101,3,FALSE))</f>
        <v xml:space="preserve"> </v>
      </c>
      <c r="E47" s="50">
        <f>IF($B47=0,0,VLOOKUP($B47,'[1]CADASTRO PRODUTOS'!$B$5:$AZ89,4,0))</f>
        <v>0</v>
      </c>
      <c r="F47" s="50">
        <f>IF($B47=0,0,VLOOKUP($B47,'[1]CADASTRO PRODUTOS'!$B$5:$AY89,5,0))</f>
        <v>0</v>
      </c>
      <c r="G47" s="51">
        <f t="shared" si="2"/>
        <v>0</v>
      </c>
    </row>
    <row r="48" spans="2:7" x14ac:dyDescent="0.25">
      <c r="B48" s="75"/>
      <c r="C48" s="81" t="s">
        <v>58</v>
      </c>
      <c r="D48" s="61"/>
      <c r="E48" s="61"/>
      <c r="F48" s="61"/>
      <c r="G48" s="62">
        <f>G10+G25</f>
        <v>402</v>
      </c>
    </row>
  </sheetData>
  <mergeCells count="4">
    <mergeCell ref="B1:G1"/>
    <mergeCell ref="D3:E3"/>
    <mergeCell ref="D6:E6"/>
    <mergeCell ref="D7:E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showGridLines="0" showRowColHeaders="0" topLeftCell="A3" workbookViewId="0">
      <selection activeCell="G7" sqref="G7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7" t="s">
        <v>45</v>
      </c>
      <c r="C1" s="97"/>
      <c r="D1" s="97"/>
      <c r="E1" s="97"/>
      <c r="F1" s="97"/>
      <c r="G1" s="97"/>
      <c r="H1" s="1"/>
      <c r="I1" s="1"/>
    </row>
    <row r="2" spans="2:9" ht="15.75" thickBot="1" x14ac:dyDescent="0.3">
      <c r="B2" s="4"/>
      <c r="C2" s="4"/>
      <c r="D2" s="4"/>
      <c r="E2" s="4"/>
      <c r="F2" s="4"/>
      <c r="G2" s="4"/>
      <c r="H2" s="4"/>
      <c r="I2" s="4"/>
    </row>
    <row r="3" spans="2:9" ht="15.75" thickBot="1" x14ac:dyDescent="0.3">
      <c r="C3" s="32" t="s">
        <v>46</v>
      </c>
      <c r="D3" s="99" t="s">
        <v>101</v>
      </c>
      <c r="E3" s="100"/>
      <c r="F3" s="33" t="s">
        <v>47</v>
      </c>
      <c r="G3" s="34">
        <f>IF($G48=0,0,$G25/$G48)</f>
        <v>0.10564399421128799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51</v>
      </c>
      <c r="G7" t="s">
        <v>104</v>
      </c>
    </row>
    <row r="8" spans="2:9" ht="15.75" thickBot="1" x14ac:dyDescent="0.3"/>
    <row r="9" spans="2:9" s="42" customFormat="1" ht="30" x14ac:dyDescent="0.25">
      <c r="B9" s="38" t="s">
        <v>52</v>
      </c>
      <c r="C9" s="39" t="s">
        <v>19</v>
      </c>
      <c r="D9" s="40" t="s">
        <v>20</v>
      </c>
      <c r="E9" s="40" t="s">
        <v>53</v>
      </c>
      <c r="F9" s="40" t="s">
        <v>54</v>
      </c>
      <c r="G9" s="40" t="s">
        <v>55</v>
      </c>
    </row>
    <row r="10" spans="2:9" ht="19.149999999999999" customHeight="1" x14ac:dyDescent="0.25">
      <c r="B10" s="43"/>
      <c r="C10" s="44" t="s">
        <v>56</v>
      </c>
      <c r="D10" s="45"/>
      <c r="E10" s="45"/>
      <c r="F10" s="45"/>
      <c r="G10" s="84">
        <f>SUM(G11:G19)</f>
        <v>1236</v>
      </c>
      <c r="I10" s="42"/>
    </row>
    <row r="11" spans="2:9" x14ac:dyDescent="0.25">
      <c r="B11" s="47">
        <v>5</v>
      </c>
      <c r="C11" s="48" t="str">
        <f>IF(B11=0," ",VLOOKUP(B11,'[1]CADASTRO PRODUTOS'!B$5:C$101,2,FALSE))</f>
        <v>BANANA</v>
      </c>
      <c r="D11" s="49" t="str">
        <f>IF($B11=0," ",VLOOKUP($B11,'[1]CADASTRO PRODUTOS'!$B$5:AY$101,3,FALSE))</f>
        <v>KG</v>
      </c>
      <c r="E11" s="50">
        <v>2</v>
      </c>
      <c r="F11" s="50">
        <v>65</v>
      </c>
      <c r="G11" s="50">
        <f>E11*F11</f>
        <v>130</v>
      </c>
    </row>
    <row r="12" spans="2:9" x14ac:dyDescent="0.25">
      <c r="B12" s="52">
        <v>7</v>
      </c>
      <c r="C12" s="48" t="str">
        <f>IF(B12=0," ",VLOOKUP(B12,'[1]CADASTRO PRODUTOS'!B$5:C$101,2,FALSE))</f>
        <v>CENOURA</v>
      </c>
      <c r="D12" s="49" t="str">
        <f>IF($B12=0," ",VLOOKUP($B12,'[1]CADASTRO PRODUTOS'!$B$5:AY$101,3,FALSE))</f>
        <v>KG</v>
      </c>
      <c r="E12" s="50">
        <v>15</v>
      </c>
      <c r="F12" s="50">
        <v>9</v>
      </c>
      <c r="G12" s="50">
        <f t="shared" ref="G12:G19" si="0">E12*F12</f>
        <v>135</v>
      </c>
    </row>
    <row r="13" spans="2:9" x14ac:dyDescent="0.25">
      <c r="B13" s="53">
        <v>10</v>
      </c>
      <c r="C13" s="48" t="str">
        <f>IF(B13=0," ",VLOOKUP(B13,'[1]CADASTRO PRODUTOS'!B$5:C$101,2,FALSE))</f>
        <v>FEIJÃO</v>
      </c>
      <c r="D13" s="49" t="str">
        <f>IF($B13=0," ",VLOOKUP($B13,'[1]CADASTRO PRODUTOS'!$B$5:AY$101,3,FALSE))</f>
        <v>KG</v>
      </c>
      <c r="E13" s="50">
        <v>8</v>
      </c>
      <c r="F13" s="50">
        <v>9.5</v>
      </c>
      <c r="G13" s="50">
        <f t="shared" si="0"/>
        <v>76</v>
      </c>
    </row>
    <row r="14" spans="2:9" x14ac:dyDescent="0.25">
      <c r="B14" s="52">
        <v>12</v>
      </c>
      <c r="C14" s="48" t="str">
        <f>IF(B14=0," ",VLOOKUP(B14,'[1]CADASTRO PRODUTOS'!B$5:C$101,2,FALSE))</f>
        <v>FAR AMARELA</v>
      </c>
      <c r="D14" s="49" t="str">
        <f>IF($B14=0," ",VLOOKUP($B14,'[1]CADASTRO PRODUTOS'!$B$5:AY$101,3,FALSE))</f>
        <v>KG</v>
      </c>
      <c r="E14" s="50">
        <v>5</v>
      </c>
      <c r="F14" s="50">
        <v>3</v>
      </c>
      <c r="G14" s="50">
        <f t="shared" si="0"/>
        <v>15</v>
      </c>
    </row>
    <row r="15" spans="2:9" x14ac:dyDescent="0.25">
      <c r="B15" s="53">
        <v>16</v>
      </c>
      <c r="C15" s="48" t="s">
        <v>79</v>
      </c>
      <c r="D15" s="49" t="str">
        <f>IF($B15=0," ",VLOOKUP($B15,'[1]CADASTRO PRODUTOS'!$B$5:AY$101,3,FALSE))</f>
        <v>KG</v>
      </c>
      <c r="E15" s="50">
        <v>15</v>
      </c>
      <c r="F15" s="50">
        <v>5</v>
      </c>
      <c r="G15" s="50">
        <f t="shared" si="0"/>
        <v>75</v>
      </c>
    </row>
    <row r="16" spans="2:9" x14ac:dyDescent="0.25">
      <c r="B16" s="52">
        <v>19</v>
      </c>
      <c r="C16" s="48" t="s">
        <v>93</v>
      </c>
      <c r="D16" s="49" t="s">
        <v>33</v>
      </c>
      <c r="E16" s="50">
        <v>30</v>
      </c>
      <c r="F16" s="50">
        <v>5</v>
      </c>
      <c r="G16" s="50">
        <f t="shared" si="0"/>
        <v>150</v>
      </c>
    </row>
    <row r="17" spans="2:7" x14ac:dyDescent="0.25">
      <c r="B17" s="53">
        <v>20</v>
      </c>
      <c r="C17" s="48" t="s">
        <v>69</v>
      </c>
      <c r="D17" s="49" t="s">
        <v>33</v>
      </c>
      <c r="E17" s="50">
        <v>30</v>
      </c>
      <c r="F17" s="50">
        <v>8</v>
      </c>
      <c r="G17" s="50">
        <f t="shared" si="0"/>
        <v>240</v>
      </c>
    </row>
    <row r="18" spans="2:7" x14ac:dyDescent="0.25">
      <c r="B18" s="52">
        <v>24</v>
      </c>
      <c r="C18" s="48" t="s">
        <v>91</v>
      </c>
      <c r="D18" s="49" t="s">
        <v>75</v>
      </c>
      <c r="E18" s="50">
        <v>1</v>
      </c>
      <c r="F18" s="50">
        <v>100</v>
      </c>
      <c r="G18" s="50">
        <f t="shared" si="0"/>
        <v>100</v>
      </c>
    </row>
    <row r="19" spans="2:7" x14ac:dyDescent="0.25">
      <c r="B19" s="53">
        <v>27</v>
      </c>
      <c r="C19" s="48" t="s">
        <v>73</v>
      </c>
      <c r="D19" s="49" t="s">
        <v>82</v>
      </c>
      <c r="E19" s="50">
        <v>7</v>
      </c>
      <c r="F19" s="50">
        <v>45</v>
      </c>
      <c r="G19" s="50">
        <f t="shared" si="0"/>
        <v>315</v>
      </c>
    </row>
    <row r="20" spans="2:7" x14ac:dyDescent="0.25">
      <c r="B20" s="52">
        <v>30</v>
      </c>
      <c r="C20" s="48" t="s">
        <v>88</v>
      </c>
      <c r="D20" s="49" t="s">
        <v>33</v>
      </c>
      <c r="E20" s="50">
        <v>1</v>
      </c>
      <c r="F20" s="50">
        <v>18</v>
      </c>
      <c r="G20" s="50">
        <f t="shared" ref="G20:G24" si="1">E20*F20</f>
        <v>18</v>
      </c>
    </row>
    <row r="21" spans="2:7" x14ac:dyDescent="0.25">
      <c r="B21" s="53"/>
      <c r="C21" s="48"/>
      <c r="D21" s="49"/>
      <c r="E21" s="50">
        <f>IF($B21=0,0,VLOOKUP($B21,'[1]CADASTRO PRODUTOS'!$B$5:$AY78,6,0))</f>
        <v>0</v>
      </c>
      <c r="F21" s="50">
        <f>IF($B21=0,0,VLOOKUP($B21,'[1]CADASTRO PRODUTOS'!$B$5:$AY78,7,0))</f>
        <v>0</v>
      </c>
      <c r="G21" s="50">
        <f t="shared" si="1"/>
        <v>0</v>
      </c>
    </row>
    <row r="22" spans="2:7" x14ac:dyDescent="0.25">
      <c r="B22" s="52"/>
      <c r="C22" s="48"/>
      <c r="D22" s="49"/>
      <c r="E22" s="50">
        <f>IF($B22=0,0,VLOOKUP($B22,'[1]CADASTRO PRODUTOS'!$B$5:$AY79,6,0))</f>
        <v>0</v>
      </c>
      <c r="F22" s="50">
        <f>IF($B22=0,0,VLOOKUP($B22,'[1]CADASTRO PRODUTOS'!$B$5:$AY79,7,0))</f>
        <v>0</v>
      </c>
      <c r="G22" s="50">
        <f t="shared" si="1"/>
        <v>0</v>
      </c>
    </row>
    <row r="23" spans="2:7" x14ac:dyDescent="0.25">
      <c r="B23" s="53"/>
      <c r="C23" s="48"/>
      <c r="D23" s="49"/>
      <c r="E23" s="50">
        <f>IF($B23=0,0,VLOOKUP($B23,'[1]CADASTRO PRODUTOS'!$B$5:$AY80,6,0))</f>
        <v>0</v>
      </c>
      <c r="F23" s="50">
        <f>IF($B23=0,0,VLOOKUP($B23,'[1]CADASTRO PRODUTOS'!$B$5:$AY80,7,0))</f>
        <v>0</v>
      </c>
      <c r="G23" s="50">
        <f t="shared" si="1"/>
        <v>0</v>
      </c>
    </row>
    <row r="24" spans="2:7" x14ac:dyDescent="0.25">
      <c r="B24" s="52"/>
      <c r="C24" s="48"/>
      <c r="D24" s="49"/>
      <c r="E24" s="50">
        <f>IF($B24=0,0,VLOOKUP($B24,'[1]CADASTRO PRODUTOS'!$B$5:$AY81,6,0))</f>
        <v>0</v>
      </c>
      <c r="F24" s="50">
        <f>IF($B24=0,0,VLOOKUP($B24,'[1]CADASTRO PRODUTOS'!$B$5:$AY81,7,0))</f>
        <v>0</v>
      </c>
      <c r="G24" s="50">
        <f t="shared" si="1"/>
        <v>0</v>
      </c>
    </row>
    <row r="25" spans="2:7" ht="19.149999999999999" customHeight="1" x14ac:dyDescent="0.25">
      <c r="B25" s="54"/>
      <c r="C25" s="55" t="s">
        <v>57</v>
      </c>
      <c r="D25" s="56"/>
      <c r="E25" s="56"/>
      <c r="F25" s="57"/>
      <c r="G25" s="85">
        <f>SUM(G26:G47)</f>
        <v>146</v>
      </c>
    </row>
    <row r="26" spans="2:7" x14ac:dyDescent="0.25">
      <c r="B26" s="52">
        <v>2</v>
      </c>
      <c r="C26" s="48" t="s">
        <v>76</v>
      </c>
      <c r="D26" s="49" t="str">
        <f>IF($B26=0," ",VLOOKUP($B26,'[1]CADASTRO PRODUTOS'!$B$5:AY$101,3,FALSE))</f>
        <v>MAÇO</v>
      </c>
      <c r="E26" s="50">
        <v>3</v>
      </c>
      <c r="F26" s="50">
        <v>3</v>
      </c>
      <c r="G26" s="50">
        <f>E26*F26</f>
        <v>9</v>
      </c>
    </row>
    <row r="27" spans="2:7" x14ac:dyDescent="0.25">
      <c r="B27" s="92">
        <v>8</v>
      </c>
      <c r="C27" s="48" t="str">
        <f>IF(B27=0," ",VLOOKUP(B27,'[1]CADASTRO PRODUTOS'!B$5:C$101,2,FALSE))</f>
        <v>CHEIRO VERDE</v>
      </c>
      <c r="D27" s="49" t="str">
        <f>IF($B27=0," ",VLOOKUP($B27,'[1]CADASTRO PRODUTOS'!$B$5:AY$101,3,FALSE))</f>
        <v>MAÇO</v>
      </c>
      <c r="E27" s="50">
        <v>10</v>
      </c>
      <c r="F27" s="50">
        <v>2</v>
      </c>
      <c r="G27" s="50">
        <f t="shared" ref="G27:G47" si="2">E27*F27</f>
        <v>20</v>
      </c>
    </row>
    <row r="28" spans="2:7" x14ac:dyDescent="0.25">
      <c r="B28" s="52">
        <v>14</v>
      </c>
      <c r="C28" s="48" t="s">
        <v>92</v>
      </c>
      <c r="D28" s="49" t="str">
        <f>IF($B28=0," ",VLOOKUP($B28,'[1]CADASTRO PRODUTOS'!$B$5:AY$101,3,FALSE))</f>
        <v>KG</v>
      </c>
      <c r="E28" s="50">
        <v>1</v>
      </c>
      <c r="F28" s="50">
        <v>15</v>
      </c>
      <c r="G28" s="50">
        <f t="shared" si="2"/>
        <v>15</v>
      </c>
    </row>
    <row r="29" spans="2:7" x14ac:dyDescent="0.25">
      <c r="B29" s="92">
        <v>15</v>
      </c>
      <c r="C29" s="48" t="str">
        <f>IF(B29=0," ",VLOOKUP(B29,'[1]CADASTRO PRODUTOS'!B$5:C$101,2,FALSE))</f>
        <v>P. ACEROLA</v>
      </c>
      <c r="D29" s="49" t="str">
        <f>IF($B29=0," ",VLOOKUP($B29,'[1]CADASTRO PRODUTOS'!$B$5:AY$101,3,FALSE))</f>
        <v>KG</v>
      </c>
      <c r="E29" s="50">
        <v>6</v>
      </c>
      <c r="F29" s="50">
        <v>8</v>
      </c>
      <c r="G29" s="50">
        <f t="shared" si="2"/>
        <v>48</v>
      </c>
    </row>
    <row r="30" spans="2:7" x14ac:dyDescent="0.25">
      <c r="B30" s="52">
        <v>18</v>
      </c>
      <c r="C30" s="48" t="s">
        <v>72</v>
      </c>
      <c r="D30" s="49" t="str">
        <f>IF($B30=0," ",VLOOKUP($B30,'[1]CADASTRO PRODUTOS'!$B$5:AY$101,3,FALSE))</f>
        <v>KG</v>
      </c>
      <c r="E30" s="50">
        <v>6</v>
      </c>
      <c r="F30" s="50">
        <v>8</v>
      </c>
      <c r="G30" s="50">
        <f>E30*F30</f>
        <v>48</v>
      </c>
    </row>
    <row r="31" spans="2:7" x14ac:dyDescent="0.25">
      <c r="B31" s="92">
        <v>21</v>
      </c>
      <c r="C31" s="48" t="s">
        <v>81</v>
      </c>
      <c r="D31" s="49" t="s">
        <v>94</v>
      </c>
      <c r="E31" s="50">
        <v>3</v>
      </c>
      <c r="F31" s="50">
        <v>2</v>
      </c>
      <c r="G31" s="50">
        <f t="shared" si="2"/>
        <v>6</v>
      </c>
    </row>
    <row r="32" spans="2:7" x14ac:dyDescent="0.25">
      <c r="B32" s="52"/>
      <c r="C32" s="48"/>
      <c r="D32" s="49" t="str">
        <f>IF($B32=0," ",VLOOKUP($B32,'[1]CADASTRO PRODUTOS'!$B$5:AY$101,3,FALSE))</f>
        <v xml:space="preserve"> </v>
      </c>
      <c r="E32" s="50">
        <f>IF($B32=0,0,VLOOKUP($B32,'[1]CADASTRO PRODUTOS'!$B$5:$AY84,6,0))</f>
        <v>0</v>
      </c>
      <c r="F32" s="50">
        <f>IF($B32=0,0,VLOOKUP($B32,'[1]CADASTRO PRODUTOS'!$B$5:$AY84,7,0))</f>
        <v>0</v>
      </c>
      <c r="G32" s="50">
        <f t="shared" si="2"/>
        <v>0</v>
      </c>
    </row>
    <row r="33" spans="2:7" x14ac:dyDescent="0.25">
      <c r="B33" s="88"/>
      <c r="C33" s="48" t="str">
        <f>IF(B33=0," ",VLOOKUP(B33,'[1]CADASTRO PRODUTOS'!B$5:C$101,2,FALSE))</f>
        <v xml:space="preserve"> </v>
      </c>
      <c r="D33" s="49" t="str">
        <f>IF($B33=0," ",VLOOKUP($B33,'[1]CADASTRO PRODUTOS'!$B$5:AY$101,3,FALSE))</f>
        <v xml:space="preserve"> </v>
      </c>
      <c r="E33" s="50">
        <f>IF($B33=0,0,VLOOKUP($B33,'[1]CADASTRO PRODUTOS'!$B$5:$AY85,6,0))</f>
        <v>0</v>
      </c>
      <c r="F33" s="50">
        <f>IF($B33=0,0,VLOOKUP($B33,'[1]CADASTRO PRODUTOS'!$B$5:$AY85,7,0))</f>
        <v>0</v>
      </c>
      <c r="G33" s="50">
        <f t="shared" si="2"/>
        <v>0</v>
      </c>
    </row>
    <row r="34" spans="2:7" x14ac:dyDescent="0.25">
      <c r="B34" s="52"/>
      <c r="C34" s="48" t="str">
        <f>IF(B34=0," ",VLOOKUP(B34,'[1]CADASTRO PRODUTOS'!B$5:C$101,2,FALSE))</f>
        <v xml:space="preserve"> </v>
      </c>
      <c r="D34" s="49" t="str">
        <f>IF($B34=0," ",VLOOKUP($B34,'[1]CADASTRO PRODUTOS'!$B$5:AY$101,3,FALSE))</f>
        <v xml:space="preserve"> </v>
      </c>
      <c r="E34" s="50">
        <f>IF($B34=0,0,VLOOKUP($B34,'[1]CADASTRO PRODUTOS'!$B$5:$AY86,6,0))</f>
        <v>0</v>
      </c>
      <c r="F34" s="50">
        <f>IF($B34=0,0,VLOOKUP($B34,'[1]CADASTRO PRODUTOS'!$B$5:$AY86,7,0))</f>
        <v>0</v>
      </c>
      <c r="G34" s="50">
        <f t="shared" si="2"/>
        <v>0</v>
      </c>
    </row>
    <row r="35" spans="2:7" x14ac:dyDescent="0.25">
      <c r="B35" s="88"/>
      <c r="C35" s="48" t="str">
        <f>IF(B35=0," ",VLOOKUP(B35,'[1]CADASTRO PRODUTOS'!B$5:C$101,2,FALSE))</f>
        <v xml:space="preserve"> </v>
      </c>
      <c r="D35" s="49" t="str">
        <f>IF($B35=0," ",VLOOKUP($B35,'[1]CADASTRO PRODUTOS'!$B$5:AY$101,3,FALSE))</f>
        <v xml:space="preserve"> </v>
      </c>
      <c r="E35" s="50">
        <f>IF($B35=0,0,VLOOKUP($B35,'[1]CADASTRO PRODUTOS'!$B$5:$AY87,6,0))</f>
        <v>0</v>
      </c>
      <c r="F35" s="50">
        <f>IF($B35=0,0,VLOOKUP($B35,'[1]CADASTRO PRODUTOS'!$B$5:$AY87,7,0))</f>
        <v>0</v>
      </c>
      <c r="G35" s="50">
        <f t="shared" si="2"/>
        <v>0</v>
      </c>
    </row>
    <row r="36" spans="2:7" x14ac:dyDescent="0.25">
      <c r="B36" s="52"/>
      <c r="C36" s="48"/>
      <c r="D36" s="49"/>
      <c r="E36" s="50">
        <f>IF($B36=0,0,VLOOKUP($B36,'[1]CADASTRO PRODUTOS'!$B$5:$AY88,6,0))</f>
        <v>0</v>
      </c>
      <c r="F36" s="50">
        <f>IF($B36=0,0,VLOOKUP($B36,'[1]CADASTRO PRODUTOS'!$B$5:$AY88,7,0))</f>
        <v>0</v>
      </c>
      <c r="G36" s="50">
        <f t="shared" ref="G36:G45" si="3">E36*F36</f>
        <v>0</v>
      </c>
    </row>
    <row r="37" spans="2:7" x14ac:dyDescent="0.25">
      <c r="B37" s="88"/>
      <c r="C37" s="48"/>
      <c r="D37" s="49"/>
      <c r="E37" s="50">
        <f>IF($B37=0,0,VLOOKUP($B37,'[1]CADASTRO PRODUTOS'!$B$5:$AY89,6,0))</f>
        <v>0</v>
      </c>
      <c r="F37" s="50">
        <f>IF($B37=0,0,VLOOKUP($B37,'[1]CADASTRO PRODUTOS'!$B$5:$AY89,7,0))</f>
        <v>0</v>
      </c>
      <c r="G37" s="50">
        <f t="shared" si="3"/>
        <v>0</v>
      </c>
    </row>
    <row r="38" spans="2:7" x14ac:dyDescent="0.25">
      <c r="B38" s="52"/>
      <c r="C38" s="48"/>
      <c r="D38" s="49"/>
      <c r="E38" s="50">
        <f>IF($B38=0,0,VLOOKUP($B38,'[1]CADASTRO PRODUTOS'!$B$5:$AY90,6,0))</f>
        <v>0</v>
      </c>
      <c r="F38" s="50">
        <f>IF($B38=0,0,VLOOKUP($B38,'[1]CADASTRO PRODUTOS'!$B$5:$AY90,7,0))</f>
        <v>0</v>
      </c>
      <c r="G38" s="50">
        <f t="shared" si="3"/>
        <v>0</v>
      </c>
    </row>
    <row r="39" spans="2:7" x14ac:dyDescent="0.25">
      <c r="B39" s="88"/>
      <c r="C39" s="48"/>
      <c r="D39" s="49"/>
      <c r="E39" s="50">
        <f>IF($B39=0,0,VLOOKUP($B39,'[1]CADASTRO PRODUTOS'!$B$5:$AY91,6,0))</f>
        <v>0</v>
      </c>
      <c r="F39" s="50">
        <f>IF($B39=0,0,VLOOKUP($B39,'[1]CADASTRO PRODUTOS'!$B$5:$AY91,7,0))</f>
        <v>0</v>
      </c>
      <c r="G39" s="50">
        <f t="shared" si="3"/>
        <v>0</v>
      </c>
    </row>
    <row r="40" spans="2:7" x14ac:dyDescent="0.25">
      <c r="B40" s="52"/>
      <c r="C40" s="48"/>
      <c r="D40" s="49"/>
      <c r="E40" s="50">
        <f>IF($B40=0,0,VLOOKUP($B40,'[1]CADASTRO PRODUTOS'!$B$5:$AY92,6,0))</f>
        <v>0</v>
      </c>
      <c r="F40" s="50">
        <f>IF($B40=0,0,VLOOKUP($B40,'[1]CADASTRO PRODUTOS'!$B$5:$AY92,7,0))</f>
        <v>0</v>
      </c>
      <c r="G40" s="50">
        <f t="shared" si="3"/>
        <v>0</v>
      </c>
    </row>
    <row r="41" spans="2:7" x14ac:dyDescent="0.25">
      <c r="B41" s="88"/>
      <c r="C41" s="48"/>
      <c r="D41" s="49"/>
      <c r="E41" s="50">
        <f>IF($B41=0,0,VLOOKUP($B41,'[1]CADASTRO PRODUTOS'!$B$5:$AY93,6,0))</f>
        <v>0</v>
      </c>
      <c r="F41" s="50">
        <f>IF($B41=0,0,VLOOKUP($B41,'[1]CADASTRO PRODUTOS'!$B$5:$AY93,7,0))</f>
        <v>0</v>
      </c>
      <c r="G41" s="50">
        <f t="shared" si="3"/>
        <v>0</v>
      </c>
    </row>
    <row r="42" spans="2:7" x14ac:dyDescent="0.25">
      <c r="B42" s="52"/>
      <c r="C42" s="48"/>
      <c r="D42" s="49"/>
      <c r="E42" s="50">
        <f>IF($B42=0,0,VLOOKUP($B42,'[1]CADASTRO PRODUTOS'!$B$5:$AY94,6,0))</f>
        <v>0</v>
      </c>
      <c r="F42" s="50">
        <f>IF($B42=0,0,VLOOKUP($B42,'[1]CADASTRO PRODUTOS'!$B$5:$AY94,7,0))</f>
        <v>0</v>
      </c>
      <c r="G42" s="50">
        <f t="shared" si="3"/>
        <v>0</v>
      </c>
    </row>
    <row r="43" spans="2:7" x14ac:dyDescent="0.25">
      <c r="B43" s="88"/>
      <c r="C43" s="48"/>
      <c r="D43" s="49"/>
      <c r="E43" s="50">
        <f>IF($B43=0,0,VLOOKUP($B43,'[1]CADASTRO PRODUTOS'!$B$5:$AY95,6,0))</f>
        <v>0</v>
      </c>
      <c r="F43" s="50">
        <f>IF($B43=0,0,VLOOKUP($B43,'[1]CADASTRO PRODUTOS'!$B$5:$AY95,7,0))</f>
        <v>0</v>
      </c>
      <c r="G43" s="50">
        <f t="shared" si="3"/>
        <v>0</v>
      </c>
    </row>
    <row r="44" spans="2:7" x14ac:dyDescent="0.25">
      <c r="B44" s="52"/>
      <c r="C44" s="48"/>
      <c r="D44" s="49"/>
      <c r="E44" s="50">
        <f>IF($B44=0,0,VLOOKUP($B44,'[1]CADASTRO PRODUTOS'!$B$5:$AY96,6,0))</f>
        <v>0</v>
      </c>
      <c r="F44" s="50">
        <f>IF($B44=0,0,VLOOKUP($B44,'[1]CADASTRO PRODUTOS'!$B$5:$AY96,7,0))</f>
        <v>0</v>
      </c>
      <c r="G44" s="50">
        <f t="shared" si="3"/>
        <v>0</v>
      </c>
    </row>
    <row r="45" spans="2:7" x14ac:dyDescent="0.25">
      <c r="B45" s="88"/>
      <c r="C45" s="48"/>
      <c r="D45" s="49"/>
      <c r="E45" s="50">
        <f>IF($B45=0,0,VLOOKUP($B45,'[1]CADASTRO PRODUTOS'!$B$5:$AY97,6,0))</f>
        <v>0</v>
      </c>
      <c r="F45" s="50">
        <f>IF($B45=0,0,VLOOKUP($B45,'[1]CADASTRO PRODUTOS'!$B$5:$AY97,7,0))</f>
        <v>0</v>
      </c>
      <c r="G45" s="50">
        <f t="shared" si="3"/>
        <v>0</v>
      </c>
    </row>
    <row r="46" spans="2:7" x14ac:dyDescent="0.25">
      <c r="B46" s="52"/>
      <c r="C46" s="48" t="str">
        <f>IF(B46=0," ",VLOOKUP(B46,'[1]CADASTRO PRODUTOS'!B$5:C$101,2,FALSE))</f>
        <v xml:space="preserve"> </v>
      </c>
      <c r="D46" s="49" t="str">
        <f>IF($B46=0," ",VLOOKUP($B46,'[1]CADASTRO PRODUTOS'!$B$5:AY$101,3,FALSE))</f>
        <v xml:space="preserve"> </v>
      </c>
      <c r="E46" s="50">
        <f>IF($B46=0,0,VLOOKUP($B46,'[1]CADASTRO PRODUTOS'!$B$5:$AY88,6,0))</f>
        <v>0</v>
      </c>
      <c r="F46" s="50">
        <f>IF($B46=0,0,VLOOKUP($B46,'[1]CADASTRO PRODUTOS'!$B$5:$AY88,7,0))</f>
        <v>0</v>
      </c>
      <c r="G46" s="50">
        <f t="shared" si="2"/>
        <v>0</v>
      </c>
    </row>
    <row r="47" spans="2:7" x14ac:dyDescent="0.25">
      <c r="B47" s="88"/>
      <c r="C47" s="48" t="str">
        <f>IF(B47=0," ",VLOOKUP(B47,'[1]CADASTRO PRODUTOS'!B$5:C$101,2,FALSE))</f>
        <v xml:space="preserve"> </v>
      </c>
      <c r="D47" s="49" t="str">
        <f>IF($B47=0," ",VLOOKUP($B47,'[1]CADASTRO PRODUTOS'!$B$5:AY$101,3,FALSE))</f>
        <v xml:space="preserve"> </v>
      </c>
      <c r="E47" s="50">
        <f>IF($B47=0,0,VLOOKUP($B47,'[1]CADASTRO PRODUTOS'!$B$5:$AY89,6,0))</f>
        <v>0</v>
      </c>
      <c r="F47" s="50">
        <f>IF($B47=0,0,VLOOKUP($B47,'[1]CADASTRO PRODUTOS'!$B$5:$AY89,7,0))</f>
        <v>0</v>
      </c>
      <c r="G47" s="50">
        <f t="shared" si="2"/>
        <v>0</v>
      </c>
    </row>
    <row r="48" spans="2:7" ht="15.75" thickBot="1" x14ac:dyDescent="0.3">
      <c r="B48" s="59"/>
      <c r="C48" s="60" t="s">
        <v>58</v>
      </c>
      <c r="D48" s="61"/>
      <c r="E48" s="61"/>
      <c r="F48" s="61"/>
      <c r="G48" s="86">
        <f>G10+G25</f>
        <v>1382</v>
      </c>
    </row>
  </sheetData>
  <mergeCells count="4">
    <mergeCell ref="B1:G1"/>
    <mergeCell ref="D3:E3"/>
    <mergeCell ref="D6:E6"/>
    <mergeCell ref="D7:E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showGridLines="0" showRowColHeaders="0" topLeftCell="A3" workbookViewId="0">
      <selection activeCell="G7" sqref="G7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7" t="s">
        <v>45</v>
      </c>
      <c r="C1" s="97"/>
      <c r="D1" s="97"/>
      <c r="E1" s="97"/>
      <c r="F1" s="97"/>
      <c r="G1" s="97"/>
      <c r="H1" s="1"/>
      <c r="I1" s="1"/>
    </row>
    <row r="2" spans="2:9" ht="15.75" thickBot="1" x14ac:dyDescent="0.3">
      <c r="B2" s="4"/>
      <c r="C2" s="4"/>
      <c r="D2" s="4"/>
      <c r="E2" s="4"/>
      <c r="F2" s="4"/>
      <c r="G2" s="4"/>
      <c r="H2" s="4"/>
      <c r="I2" s="4"/>
    </row>
    <row r="3" spans="2:9" ht="15.75" thickBot="1" x14ac:dyDescent="0.3">
      <c r="C3" s="32" t="s">
        <v>46</v>
      </c>
      <c r="D3" s="99" t="s">
        <v>101</v>
      </c>
      <c r="E3" s="100"/>
      <c r="F3" s="33" t="s">
        <v>47</v>
      </c>
      <c r="G3" s="34">
        <f>IF($G48=0,0,$G25/$G48)</f>
        <v>0.16563573883161511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51</v>
      </c>
      <c r="G7" t="s">
        <v>106</v>
      </c>
    </row>
    <row r="8" spans="2:9" ht="15.75" thickBot="1" x14ac:dyDescent="0.3"/>
    <row r="9" spans="2:9" s="42" customFormat="1" ht="30" x14ac:dyDescent="0.25">
      <c r="B9" s="38" t="s">
        <v>52</v>
      </c>
      <c r="C9" s="39" t="s">
        <v>19</v>
      </c>
      <c r="D9" s="40" t="s">
        <v>20</v>
      </c>
      <c r="E9" s="40" t="s">
        <v>53</v>
      </c>
      <c r="F9" s="40" t="s">
        <v>54</v>
      </c>
      <c r="G9" s="40" t="s">
        <v>55</v>
      </c>
    </row>
    <row r="10" spans="2:9" x14ac:dyDescent="0.25">
      <c r="B10" s="43"/>
      <c r="C10" s="44" t="s">
        <v>56</v>
      </c>
      <c r="D10" s="45"/>
      <c r="E10" s="45"/>
      <c r="F10" s="45"/>
      <c r="G10" s="84">
        <f>SUM(G11:G24)</f>
        <v>1214</v>
      </c>
      <c r="I10" s="42"/>
    </row>
    <row r="11" spans="2:9" x14ac:dyDescent="0.25">
      <c r="B11" s="47">
        <v>1</v>
      </c>
      <c r="C11" s="48" t="s">
        <v>78</v>
      </c>
      <c r="D11" s="49" t="s">
        <v>75</v>
      </c>
      <c r="E11" s="50">
        <v>1</v>
      </c>
      <c r="F11" s="50">
        <v>130</v>
      </c>
      <c r="G11" s="50">
        <f>E11*F11</f>
        <v>130</v>
      </c>
    </row>
    <row r="12" spans="2:9" x14ac:dyDescent="0.25">
      <c r="B12" s="52">
        <v>3</v>
      </c>
      <c r="C12" s="48" t="str">
        <f>IF(B12=0," ",VLOOKUP(B12,'[1]CADASTRO PRODUTOS'!B$5:C$101,2,FALSE))</f>
        <v>ABÓBORA</v>
      </c>
      <c r="D12" s="49" t="str">
        <f>IF($B12=0," ",VLOOKUP($B12,'[1]CADASTRO PRODUTOS'!$B$5:AY$101,3,FALSE))</f>
        <v>KG</v>
      </c>
      <c r="E12" s="50">
        <v>15</v>
      </c>
      <c r="F12" s="50">
        <v>3</v>
      </c>
      <c r="G12" s="50">
        <f t="shared" ref="G12:G24" si="0">E12*F12</f>
        <v>45</v>
      </c>
    </row>
    <row r="13" spans="2:9" x14ac:dyDescent="0.25">
      <c r="B13" s="53">
        <v>4</v>
      </c>
      <c r="C13" s="48" t="s">
        <v>73</v>
      </c>
      <c r="D13" s="49" t="s">
        <v>70</v>
      </c>
      <c r="E13" s="50">
        <v>200</v>
      </c>
      <c r="F13" s="50">
        <v>0.45</v>
      </c>
      <c r="G13" s="50">
        <f t="shared" si="0"/>
        <v>90</v>
      </c>
    </row>
    <row r="14" spans="2:9" x14ac:dyDescent="0.25">
      <c r="B14" s="52">
        <v>5</v>
      </c>
      <c r="C14" s="48" t="str">
        <f>IF(B14=0," ",VLOOKUP(B14,'[1]CADASTRO PRODUTOS'!B$5:C$101,2,FALSE))</f>
        <v>BANANA</v>
      </c>
      <c r="D14" s="49" t="s">
        <v>75</v>
      </c>
      <c r="E14" s="50">
        <v>2</v>
      </c>
      <c r="F14" s="50">
        <v>65</v>
      </c>
      <c r="G14" s="50">
        <f t="shared" si="0"/>
        <v>130</v>
      </c>
    </row>
    <row r="15" spans="2:9" x14ac:dyDescent="0.25">
      <c r="B15" s="53">
        <v>6</v>
      </c>
      <c r="C15" s="48" t="s">
        <v>37</v>
      </c>
      <c r="D15" s="49" t="str">
        <f>IF($B15=0," ",VLOOKUP($B15,'[1]CADASTRO PRODUTOS'!$B$5:AY$101,3,FALSE))</f>
        <v>KG</v>
      </c>
      <c r="E15" s="50">
        <v>10</v>
      </c>
      <c r="F15" s="50">
        <v>8</v>
      </c>
      <c r="G15" s="50">
        <f t="shared" si="0"/>
        <v>80</v>
      </c>
    </row>
    <row r="16" spans="2:9" x14ac:dyDescent="0.25">
      <c r="B16" s="52">
        <v>13</v>
      </c>
      <c r="C16" s="48" t="s">
        <v>77</v>
      </c>
      <c r="D16" s="49" t="str">
        <f>IF($B16=0," ",VLOOKUP($B16,'[1]CADASTRO PRODUTOS'!$B$5:AY$101,3,FALSE))</f>
        <v>KG</v>
      </c>
      <c r="E16" s="50">
        <v>2</v>
      </c>
      <c r="F16" s="50">
        <v>12</v>
      </c>
      <c r="G16" s="50">
        <f t="shared" si="0"/>
        <v>24</v>
      </c>
    </row>
    <row r="17" spans="2:7" x14ac:dyDescent="0.25">
      <c r="B17" s="53">
        <v>16</v>
      </c>
      <c r="C17" s="48" t="s">
        <v>79</v>
      </c>
      <c r="D17" s="49" t="s">
        <v>33</v>
      </c>
      <c r="E17" s="50">
        <v>10</v>
      </c>
      <c r="F17" s="50">
        <v>6</v>
      </c>
      <c r="G17" s="50">
        <f t="shared" si="0"/>
        <v>60</v>
      </c>
    </row>
    <row r="18" spans="2:7" x14ac:dyDescent="0.25">
      <c r="B18" s="52">
        <v>19</v>
      </c>
      <c r="C18" s="48" t="s">
        <v>68</v>
      </c>
      <c r="D18" s="49" t="s">
        <v>33</v>
      </c>
      <c r="E18" s="50">
        <v>15</v>
      </c>
      <c r="F18" s="50">
        <v>5</v>
      </c>
      <c r="G18" s="50">
        <f t="shared" ref="G18:G23" si="1">E18*F18</f>
        <v>75</v>
      </c>
    </row>
    <row r="19" spans="2:7" x14ac:dyDescent="0.25">
      <c r="B19" s="53">
        <v>20</v>
      </c>
      <c r="C19" s="48" t="s">
        <v>69</v>
      </c>
      <c r="D19" s="49" t="s">
        <v>33</v>
      </c>
      <c r="E19" s="50">
        <v>10</v>
      </c>
      <c r="F19" s="50">
        <v>8</v>
      </c>
      <c r="G19" s="50">
        <f t="shared" si="1"/>
        <v>80</v>
      </c>
    </row>
    <row r="20" spans="2:7" x14ac:dyDescent="0.25">
      <c r="B20" s="52">
        <v>24</v>
      </c>
      <c r="C20" s="48" t="s">
        <v>84</v>
      </c>
      <c r="D20" s="49" t="s">
        <v>75</v>
      </c>
      <c r="E20" s="50">
        <v>1</v>
      </c>
      <c r="F20" s="50">
        <v>100</v>
      </c>
      <c r="G20" s="50">
        <f t="shared" si="1"/>
        <v>100</v>
      </c>
    </row>
    <row r="21" spans="2:7" x14ac:dyDescent="0.25">
      <c r="B21" s="53">
        <v>26</v>
      </c>
      <c r="C21" s="48" t="s">
        <v>78</v>
      </c>
      <c r="D21" s="49" t="s">
        <v>33</v>
      </c>
      <c r="E21" s="50">
        <v>10</v>
      </c>
      <c r="F21" s="50">
        <v>10</v>
      </c>
      <c r="G21" s="50">
        <f t="shared" si="1"/>
        <v>100</v>
      </c>
    </row>
    <row r="22" spans="2:7" x14ac:dyDescent="0.25">
      <c r="B22" s="52">
        <v>27</v>
      </c>
      <c r="C22" s="48" t="s">
        <v>73</v>
      </c>
      <c r="D22" s="49" t="s">
        <v>82</v>
      </c>
      <c r="E22" s="50">
        <v>2</v>
      </c>
      <c r="F22" s="50">
        <v>50</v>
      </c>
      <c r="G22" s="50">
        <f t="shared" si="1"/>
        <v>100</v>
      </c>
    </row>
    <row r="23" spans="2:7" x14ac:dyDescent="0.25">
      <c r="B23" s="53">
        <v>28</v>
      </c>
      <c r="C23" s="48" t="s">
        <v>77</v>
      </c>
      <c r="D23" s="49" t="s">
        <v>75</v>
      </c>
      <c r="E23" s="50">
        <v>1</v>
      </c>
      <c r="F23" s="50">
        <v>200</v>
      </c>
      <c r="G23" s="50">
        <f t="shared" si="1"/>
        <v>200</v>
      </c>
    </row>
    <row r="24" spans="2:7" x14ac:dyDescent="0.25">
      <c r="B24" s="52"/>
      <c r="C24" s="48" t="str">
        <f>IF(B24=0," ",VLOOKUP(B24,'[1]CADASTRO PRODUTOS'!B$5:C$101,2,FALSE))</f>
        <v xml:space="preserve"> </v>
      </c>
      <c r="D24" s="49" t="str">
        <f>IF($B24=0," ",VLOOKUP($B24,'[1]CADASTRO PRODUTOS'!$B$5:AY$101,3,FALSE))</f>
        <v xml:space="preserve"> </v>
      </c>
      <c r="E24" s="50">
        <f>IF($B24=0,0,VLOOKUP($B24,'[1]CADASTRO PRODUTOS'!$B$5:$AY75,8,0))</f>
        <v>0</v>
      </c>
      <c r="F24" s="50">
        <f>IF($B24=0,0,VLOOKUP($B24,'[1]CADASTRO PRODUTOS'!$B$5:$AY75,9,0))</f>
        <v>0</v>
      </c>
      <c r="G24" s="50">
        <f t="shared" si="0"/>
        <v>0</v>
      </c>
    </row>
    <row r="25" spans="2:7" x14ac:dyDescent="0.25">
      <c r="B25" s="54"/>
      <c r="C25" s="55" t="s">
        <v>57</v>
      </c>
      <c r="D25" s="56"/>
      <c r="E25" s="56"/>
      <c r="F25" s="56"/>
      <c r="G25" s="85">
        <f>SUM(G26:G47)</f>
        <v>241</v>
      </c>
    </row>
    <row r="26" spans="2:7" x14ac:dyDescent="0.25">
      <c r="B26" s="52">
        <v>8</v>
      </c>
      <c r="C26" s="48" t="s">
        <v>39</v>
      </c>
      <c r="D26" s="49" t="str">
        <f>IF($B26=0," ",VLOOKUP($B26,'[1]CADASTRO PRODUTOS'!$B$5:AY$101,3,FALSE))</f>
        <v>MAÇO</v>
      </c>
      <c r="E26" s="50">
        <v>5</v>
      </c>
      <c r="F26" s="50">
        <v>2</v>
      </c>
      <c r="G26" s="50">
        <f>E26*F26</f>
        <v>10</v>
      </c>
    </row>
    <row r="27" spans="2:7" x14ac:dyDescent="0.25">
      <c r="B27" s="92">
        <v>14</v>
      </c>
      <c r="C27" s="48" t="s">
        <v>92</v>
      </c>
      <c r="D27" s="49" t="s">
        <v>33</v>
      </c>
      <c r="E27" s="50">
        <v>3</v>
      </c>
      <c r="F27" s="50">
        <v>13</v>
      </c>
      <c r="G27" s="50">
        <f t="shared" ref="G27:G47" si="2">E27*F27</f>
        <v>39</v>
      </c>
    </row>
    <row r="28" spans="2:7" x14ac:dyDescent="0.25">
      <c r="B28" s="52">
        <v>15</v>
      </c>
      <c r="C28" s="48" t="s">
        <v>43</v>
      </c>
      <c r="D28" s="49" t="s">
        <v>70</v>
      </c>
      <c r="E28" s="50">
        <v>12</v>
      </c>
      <c r="F28" s="50">
        <v>8</v>
      </c>
      <c r="G28" s="50">
        <f t="shared" si="2"/>
        <v>96</v>
      </c>
    </row>
    <row r="29" spans="2:7" x14ac:dyDescent="0.25">
      <c r="B29" s="92">
        <v>18</v>
      </c>
      <c r="C29" s="48" t="s">
        <v>72</v>
      </c>
      <c r="D29" s="49" t="s">
        <v>70</v>
      </c>
      <c r="E29" s="50">
        <v>12</v>
      </c>
      <c r="F29" s="50">
        <v>8</v>
      </c>
      <c r="G29" s="50">
        <f t="shared" si="2"/>
        <v>96</v>
      </c>
    </row>
    <row r="30" spans="2:7" x14ac:dyDescent="0.25">
      <c r="B30" s="52"/>
      <c r="C30" s="48"/>
      <c r="D30" s="49" t="str">
        <f>IF($B30=0," ",VLOOKUP($B30,'[1]CADASTRO PRODUTOS'!$B$5:AY$101,3,FALSE))</f>
        <v xml:space="preserve"> </v>
      </c>
      <c r="E30" s="50">
        <f>IF($B30=0,0,VLOOKUP($B30,'[1]CADASTRO PRODUTOS'!$B$5:$AY82,8,0))</f>
        <v>0</v>
      </c>
      <c r="F30" s="50">
        <f>IF($B30=0,0,VLOOKUP($B30,'[1]CADASTRO PRODUTOS'!$B$5:$AY82,9,0))</f>
        <v>0</v>
      </c>
      <c r="G30" s="50">
        <f t="shared" si="2"/>
        <v>0</v>
      </c>
    </row>
    <row r="31" spans="2:7" x14ac:dyDescent="0.25">
      <c r="B31" s="88"/>
      <c r="C31" s="48"/>
      <c r="D31" s="49" t="str">
        <f>IF($B31=0," ",VLOOKUP($B31,'[1]CADASTRO PRODUTOS'!$B$5:AY$101,3,FALSE))</f>
        <v xml:space="preserve"> </v>
      </c>
      <c r="E31" s="50">
        <f>IF($B31=0,0,VLOOKUP($B31,'[1]CADASTRO PRODUTOS'!$B$5:$AY83,8,0))</f>
        <v>0</v>
      </c>
      <c r="F31" s="50">
        <f>IF($B31=0,0,VLOOKUP($B31,'[1]CADASTRO PRODUTOS'!$B$5:$AY83,9,0))</f>
        <v>0</v>
      </c>
      <c r="G31" s="50">
        <f t="shared" si="2"/>
        <v>0</v>
      </c>
    </row>
    <row r="32" spans="2:7" x14ac:dyDescent="0.25">
      <c r="B32" s="52"/>
      <c r="C32" s="48"/>
      <c r="D32" s="49" t="str">
        <f>IF($B32=0," ",VLOOKUP($B32,'[1]CADASTRO PRODUTOS'!$B$5:AY$101,3,FALSE))</f>
        <v xml:space="preserve"> </v>
      </c>
      <c r="E32" s="50">
        <f>IF($B32=0,0,VLOOKUP($B32,'[1]CADASTRO PRODUTOS'!$B$5:$AY84,8,0))</f>
        <v>0</v>
      </c>
      <c r="F32" s="50">
        <f>IF($B32=0,0,VLOOKUP($B32,'[1]CADASTRO PRODUTOS'!$B$5:$AY84,9,0))</f>
        <v>0</v>
      </c>
      <c r="G32" s="50">
        <f t="shared" si="2"/>
        <v>0</v>
      </c>
    </row>
    <row r="33" spans="2:7" x14ac:dyDescent="0.25">
      <c r="B33" s="88"/>
      <c r="C33" s="48" t="str">
        <f>IF(B33=0," ",VLOOKUP(B33,'[1]CADASTRO PRODUTOS'!B$5:C$101,2,FALSE))</f>
        <v xml:space="preserve"> </v>
      </c>
      <c r="D33" s="49" t="str">
        <f>IF($B33=0," ",VLOOKUP($B33,'[1]CADASTRO PRODUTOS'!$B$5:AY$101,3,FALSE))</f>
        <v xml:space="preserve"> </v>
      </c>
      <c r="E33" s="50">
        <f>IF($B33=0,0,VLOOKUP($B33,'[1]CADASTRO PRODUTOS'!$B$5:$AY85,8,0))</f>
        <v>0</v>
      </c>
      <c r="F33" s="50">
        <f>IF($B33=0,0,VLOOKUP($B33,'[1]CADASTRO PRODUTOS'!$B$5:$AY85,9,0))</f>
        <v>0</v>
      </c>
      <c r="G33" s="50">
        <f t="shared" si="2"/>
        <v>0</v>
      </c>
    </row>
    <row r="34" spans="2:7" x14ac:dyDescent="0.25">
      <c r="B34" s="52"/>
      <c r="C34" s="48" t="str">
        <f>IF(B34=0," ",VLOOKUP(B34,'[1]CADASTRO PRODUTOS'!B$5:C$101,2,FALSE))</f>
        <v xml:space="preserve"> </v>
      </c>
      <c r="D34" s="49" t="str">
        <f>IF($B34=0," ",VLOOKUP($B34,'[1]CADASTRO PRODUTOS'!$B$5:AY$101,3,FALSE))</f>
        <v xml:space="preserve"> </v>
      </c>
      <c r="E34" s="50">
        <f>IF($B34=0,0,VLOOKUP($B34,'[1]CADASTRO PRODUTOS'!$B$5:$AY86,8,0))</f>
        <v>0</v>
      </c>
      <c r="F34" s="50">
        <f>IF($B34=0,0,VLOOKUP($B34,'[1]CADASTRO PRODUTOS'!$B$5:$AY86,9,0))</f>
        <v>0</v>
      </c>
      <c r="G34" s="50">
        <f t="shared" si="2"/>
        <v>0</v>
      </c>
    </row>
    <row r="35" spans="2:7" x14ac:dyDescent="0.25">
      <c r="B35" s="88"/>
      <c r="C35" s="48" t="str">
        <f>IF(B35=0," ",VLOOKUP(B35,'[1]CADASTRO PRODUTOS'!B$5:C$101,2,FALSE))</f>
        <v xml:space="preserve"> </v>
      </c>
      <c r="D35" s="49" t="str">
        <f>IF($B35=0," ",VLOOKUP($B35,'[1]CADASTRO PRODUTOS'!$B$5:AY$101,3,FALSE))</f>
        <v xml:space="preserve"> </v>
      </c>
      <c r="E35" s="50">
        <f>IF($B35=0,0,VLOOKUP($B35,'[1]CADASTRO PRODUTOS'!$B$5:$AY87,8,0))</f>
        <v>0</v>
      </c>
      <c r="F35" s="50">
        <f>IF($B35=0,0,VLOOKUP($B35,'[1]CADASTRO PRODUTOS'!$B$5:$AY87,9,0))</f>
        <v>0</v>
      </c>
      <c r="G35" s="50">
        <f t="shared" si="2"/>
        <v>0</v>
      </c>
    </row>
    <row r="36" spans="2:7" x14ac:dyDescent="0.25">
      <c r="B36" s="52"/>
      <c r="C36" s="48"/>
      <c r="D36" s="49"/>
      <c r="E36" s="50">
        <f>IF($B36=0,0,VLOOKUP($B36,'[1]CADASTRO PRODUTOS'!$B$5:$AY88,8,0))</f>
        <v>0</v>
      </c>
      <c r="F36" s="50">
        <f>IF($B36=0,0,VLOOKUP($B36,'[1]CADASTRO PRODUTOS'!$B$5:$AY88,9,0))</f>
        <v>0</v>
      </c>
      <c r="G36" s="50">
        <f t="shared" ref="G36:G45" si="3">E36*F36</f>
        <v>0</v>
      </c>
    </row>
    <row r="37" spans="2:7" x14ac:dyDescent="0.25">
      <c r="B37" s="88"/>
      <c r="C37" s="48"/>
      <c r="D37" s="49"/>
      <c r="E37" s="50">
        <f>IF($B37=0,0,VLOOKUP($B37,'[1]CADASTRO PRODUTOS'!$B$5:$AY89,8,0))</f>
        <v>0</v>
      </c>
      <c r="F37" s="50">
        <f>IF($B37=0,0,VLOOKUP($B37,'[1]CADASTRO PRODUTOS'!$B$5:$AY89,9,0))</f>
        <v>0</v>
      </c>
      <c r="G37" s="50">
        <f t="shared" si="3"/>
        <v>0</v>
      </c>
    </row>
    <row r="38" spans="2:7" x14ac:dyDescent="0.25">
      <c r="B38" s="52"/>
      <c r="C38" s="48"/>
      <c r="D38" s="49"/>
      <c r="E38" s="50">
        <f>IF($B38=0,0,VLOOKUP($B38,'[1]CADASTRO PRODUTOS'!$B$5:$AY90,8,0))</f>
        <v>0</v>
      </c>
      <c r="F38" s="50">
        <f>IF($B38=0,0,VLOOKUP($B38,'[1]CADASTRO PRODUTOS'!$B$5:$AY90,9,0))</f>
        <v>0</v>
      </c>
      <c r="G38" s="50">
        <f t="shared" si="3"/>
        <v>0</v>
      </c>
    </row>
    <row r="39" spans="2:7" x14ac:dyDescent="0.25">
      <c r="B39" s="88"/>
      <c r="C39" s="48"/>
      <c r="D39" s="49"/>
      <c r="E39" s="50">
        <f>IF($B39=0,0,VLOOKUP($B39,'[1]CADASTRO PRODUTOS'!$B$5:$AY91,8,0))</f>
        <v>0</v>
      </c>
      <c r="F39" s="50">
        <f>IF($B39=0,0,VLOOKUP($B39,'[1]CADASTRO PRODUTOS'!$B$5:$AY91,9,0))</f>
        <v>0</v>
      </c>
      <c r="G39" s="50">
        <f t="shared" si="3"/>
        <v>0</v>
      </c>
    </row>
    <row r="40" spans="2:7" x14ac:dyDescent="0.25">
      <c r="B40" s="52"/>
      <c r="C40" s="48"/>
      <c r="D40" s="49"/>
      <c r="E40" s="50">
        <f>IF($B40=0,0,VLOOKUP($B40,'[1]CADASTRO PRODUTOS'!$B$5:$AY92,8,0))</f>
        <v>0</v>
      </c>
      <c r="F40" s="50">
        <f>IF($B40=0,0,VLOOKUP($B40,'[1]CADASTRO PRODUTOS'!$B$5:$AY92,9,0))</f>
        <v>0</v>
      </c>
      <c r="G40" s="50">
        <f t="shared" si="3"/>
        <v>0</v>
      </c>
    </row>
    <row r="41" spans="2:7" x14ac:dyDescent="0.25">
      <c r="B41" s="88"/>
      <c r="C41" s="48"/>
      <c r="D41" s="49"/>
      <c r="E41" s="50">
        <f>IF($B41=0,0,VLOOKUP($B41,'[1]CADASTRO PRODUTOS'!$B$5:$AY93,8,0))</f>
        <v>0</v>
      </c>
      <c r="F41" s="50">
        <f>IF($B41=0,0,VLOOKUP($B41,'[1]CADASTRO PRODUTOS'!$B$5:$AY93,9,0))</f>
        <v>0</v>
      </c>
      <c r="G41" s="50">
        <f t="shared" si="3"/>
        <v>0</v>
      </c>
    </row>
    <row r="42" spans="2:7" x14ac:dyDescent="0.25">
      <c r="B42" s="52"/>
      <c r="C42" s="48"/>
      <c r="D42" s="49"/>
      <c r="E42" s="50">
        <f>IF($B42=0,0,VLOOKUP($B42,'[1]CADASTRO PRODUTOS'!$B$5:$AY94,8,0))</f>
        <v>0</v>
      </c>
      <c r="F42" s="50">
        <f>IF($B42=0,0,VLOOKUP($B42,'[1]CADASTRO PRODUTOS'!$B$5:$AY94,9,0))</f>
        <v>0</v>
      </c>
      <c r="G42" s="50">
        <f t="shared" si="3"/>
        <v>0</v>
      </c>
    </row>
    <row r="43" spans="2:7" x14ac:dyDescent="0.25">
      <c r="B43" s="88"/>
      <c r="C43" s="48"/>
      <c r="D43" s="49"/>
      <c r="E43" s="50">
        <f>IF($B43=0,0,VLOOKUP($B43,'[1]CADASTRO PRODUTOS'!$B$5:$AY95,8,0))</f>
        <v>0</v>
      </c>
      <c r="F43" s="50">
        <f>IF($B43=0,0,VLOOKUP($B43,'[1]CADASTRO PRODUTOS'!$B$5:$AY95,9,0))</f>
        <v>0</v>
      </c>
      <c r="G43" s="50">
        <f t="shared" si="3"/>
        <v>0</v>
      </c>
    </row>
    <row r="44" spans="2:7" x14ac:dyDescent="0.25">
      <c r="B44" s="52"/>
      <c r="C44" s="48"/>
      <c r="D44" s="49"/>
      <c r="E44" s="50">
        <f>IF($B44=0,0,VLOOKUP($B44,'[1]CADASTRO PRODUTOS'!$B$5:$AY96,8,0))</f>
        <v>0</v>
      </c>
      <c r="F44" s="50">
        <f>IF($B44=0,0,VLOOKUP($B44,'[1]CADASTRO PRODUTOS'!$B$5:$AY96,9,0))</f>
        <v>0</v>
      </c>
      <c r="G44" s="50">
        <f t="shared" si="3"/>
        <v>0</v>
      </c>
    </row>
    <row r="45" spans="2:7" x14ac:dyDescent="0.25">
      <c r="B45" s="88"/>
      <c r="C45" s="48"/>
      <c r="D45" s="49"/>
      <c r="E45" s="50">
        <f>IF($B45=0,0,VLOOKUP($B45,'[1]CADASTRO PRODUTOS'!$B$5:$AY97,8,0))</f>
        <v>0</v>
      </c>
      <c r="F45" s="50">
        <f>IF($B45=0,0,VLOOKUP($B45,'[1]CADASTRO PRODUTOS'!$B$5:$AY97,9,0))</f>
        <v>0</v>
      </c>
      <c r="G45" s="50">
        <f t="shared" si="3"/>
        <v>0</v>
      </c>
    </row>
    <row r="46" spans="2:7" x14ac:dyDescent="0.25">
      <c r="B46" s="52"/>
      <c r="C46" s="48" t="str">
        <f>IF(B46=0," ",VLOOKUP(B46,'[1]CADASTRO PRODUTOS'!B$5:C$101,2,FALSE))</f>
        <v xml:space="preserve"> </v>
      </c>
      <c r="D46" s="49" t="str">
        <f>IF($B46=0," ",VLOOKUP($B46,'[1]CADASTRO PRODUTOS'!$B$5:AY$101,3,FALSE))</f>
        <v xml:space="preserve"> </v>
      </c>
      <c r="E46" s="50">
        <f>IF($B46=0,0,VLOOKUP($B46,'[1]CADASTRO PRODUTOS'!$B$5:$AY88,8,0))</f>
        <v>0</v>
      </c>
      <c r="F46" s="50">
        <f>IF($B46=0,0,VLOOKUP($B46,'[1]CADASTRO PRODUTOS'!$B$5:$AY88,9,0))</f>
        <v>0</v>
      </c>
      <c r="G46" s="50">
        <f t="shared" si="2"/>
        <v>0</v>
      </c>
    </row>
    <row r="47" spans="2:7" x14ac:dyDescent="0.25">
      <c r="B47" s="88"/>
      <c r="C47" s="48" t="str">
        <f>IF(B47=0," ",VLOOKUP(B47,'[1]CADASTRO PRODUTOS'!B$5:C$101,2,FALSE))</f>
        <v xml:space="preserve"> </v>
      </c>
      <c r="D47" s="49" t="str">
        <f>IF($B47=0," ",VLOOKUP($B47,'[1]CADASTRO PRODUTOS'!$B$5:AY$101,3,FALSE))</f>
        <v xml:space="preserve"> </v>
      </c>
      <c r="E47" s="50">
        <f>IF($B47=0,0,VLOOKUP($B47,'[1]CADASTRO PRODUTOS'!$B$5:$AY89,8,0))</f>
        <v>0</v>
      </c>
      <c r="F47" s="50">
        <f>IF($B47=0,0,VLOOKUP($B47,'[1]CADASTRO PRODUTOS'!$B$5:$AY89,9,0))</f>
        <v>0</v>
      </c>
      <c r="G47" s="50">
        <f t="shared" si="2"/>
        <v>0</v>
      </c>
    </row>
    <row r="48" spans="2:7" ht="15.75" thickBot="1" x14ac:dyDescent="0.3">
      <c r="B48" s="59"/>
      <c r="C48" s="60" t="s">
        <v>58</v>
      </c>
      <c r="D48" s="61"/>
      <c r="E48" s="61"/>
      <c r="F48" s="61"/>
      <c r="G48" s="86">
        <f>G10+G25</f>
        <v>1455</v>
      </c>
    </row>
  </sheetData>
  <mergeCells count="4">
    <mergeCell ref="B1:G1"/>
    <mergeCell ref="D3:E3"/>
    <mergeCell ref="D6:E6"/>
    <mergeCell ref="D7:E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showGridLines="0" showRowColHeaders="0" topLeftCell="A2" workbookViewId="0">
      <selection activeCell="G7" sqref="G7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7" t="s">
        <v>45</v>
      </c>
      <c r="C1" s="97"/>
      <c r="D1" s="97"/>
      <c r="E1" s="97"/>
      <c r="F1" s="97"/>
      <c r="G1" s="97"/>
      <c r="H1" s="1"/>
      <c r="I1" s="1"/>
    </row>
    <row r="2" spans="2:9" ht="15.75" thickBot="1" x14ac:dyDescent="0.3">
      <c r="B2" s="4"/>
      <c r="C2" s="4"/>
      <c r="D2" s="4"/>
      <c r="E2" s="4"/>
      <c r="F2" s="4"/>
      <c r="G2" s="4"/>
      <c r="H2" s="4"/>
      <c r="I2" s="4"/>
    </row>
    <row r="3" spans="2:9" ht="15.75" thickBot="1" x14ac:dyDescent="0.3">
      <c r="C3" s="32" t="s">
        <v>46</v>
      </c>
      <c r="D3" s="99" t="s">
        <v>101</v>
      </c>
      <c r="E3" s="100"/>
      <c r="F3" s="33" t="s">
        <v>47</v>
      </c>
      <c r="G3" s="34">
        <f>IF($G48=0,0,$G25/$G48)</f>
        <v>0.23724928366762177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51</v>
      </c>
      <c r="G7" t="s">
        <v>103</v>
      </c>
    </row>
    <row r="8" spans="2:9" ht="15.75" thickBot="1" x14ac:dyDescent="0.3"/>
    <row r="9" spans="2:9" s="42" customFormat="1" ht="30" x14ac:dyDescent="0.25">
      <c r="B9" s="38" t="s">
        <v>52</v>
      </c>
      <c r="C9" s="39" t="s">
        <v>19</v>
      </c>
      <c r="D9" s="40" t="s">
        <v>20</v>
      </c>
      <c r="E9" s="40" t="s">
        <v>53</v>
      </c>
      <c r="F9" s="40" t="s">
        <v>54</v>
      </c>
      <c r="G9" s="40" t="s">
        <v>55</v>
      </c>
    </row>
    <row r="10" spans="2:9" ht="24.6" customHeight="1" x14ac:dyDescent="0.25">
      <c r="B10" s="64"/>
      <c r="C10" s="44" t="s">
        <v>56</v>
      </c>
      <c r="D10" s="45"/>
      <c r="E10" s="45"/>
      <c r="F10" s="45"/>
      <c r="G10" s="84">
        <f>SUM(G11:G24)</f>
        <v>665.5</v>
      </c>
      <c r="I10" s="42"/>
    </row>
    <row r="11" spans="2:9" x14ac:dyDescent="0.25">
      <c r="B11" s="47">
        <v>1</v>
      </c>
      <c r="C11" s="48" t="s">
        <v>78</v>
      </c>
      <c r="D11" s="49" t="s">
        <v>75</v>
      </c>
      <c r="E11" s="50">
        <v>1</v>
      </c>
      <c r="F11" s="50">
        <v>130</v>
      </c>
      <c r="G11" s="50">
        <f>E11*F11</f>
        <v>130</v>
      </c>
    </row>
    <row r="12" spans="2:9" x14ac:dyDescent="0.25">
      <c r="B12" s="52">
        <v>5</v>
      </c>
      <c r="C12" s="48" t="s">
        <v>36</v>
      </c>
      <c r="D12" s="49" t="s">
        <v>75</v>
      </c>
      <c r="E12" s="50">
        <v>1</v>
      </c>
      <c r="F12" s="50">
        <v>65</v>
      </c>
      <c r="G12" s="50">
        <f t="shared" ref="G12:G17" si="0">E12*F12</f>
        <v>65</v>
      </c>
    </row>
    <row r="13" spans="2:9" x14ac:dyDescent="0.25">
      <c r="B13" s="53">
        <v>6</v>
      </c>
      <c r="C13" s="48" t="str">
        <f>IF(B13=0," ",VLOOKUP(B13,'[1]CADASTRO PRODUTOS'!B$5:C$101,2,FALSE))</f>
        <v>BETERRABA</v>
      </c>
      <c r="D13" s="49" t="str">
        <f>IF($B13=0," ",VLOOKUP($B13,'[1]CADASTRO PRODUTOS'!$B$5:AY$101,3,FALSE))</f>
        <v>KG</v>
      </c>
      <c r="E13" s="50">
        <v>10</v>
      </c>
      <c r="F13" s="50">
        <v>8</v>
      </c>
      <c r="G13" s="50">
        <f t="shared" si="0"/>
        <v>80</v>
      </c>
    </row>
    <row r="14" spans="2:9" x14ac:dyDescent="0.25">
      <c r="B14" s="52">
        <v>7</v>
      </c>
      <c r="C14" s="48" t="s">
        <v>38</v>
      </c>
      <c r="D14" s="49" t="s">
        <v>33</v>
      </c>
      <c r="E14" s="50">
        <v>15</v>
      </c>
      <c r="F14" s="50">
        <v>10</v>
      </c>
      <c r="G14" s="50">
        <f t="shared" si="0"/>
        <v>150</v>
      </c>
    </row>
    <row r="15" spans="2:9" x14ac:dyDescent="0.25">
      <c r="B15" s="53">
        <v>10</v>
      </c>
      <c r="C15" s="48" t="s">
        <v>41</v>
      </c>
      <c r="D15" s="49" t="str">
        <f>IF($B15=0," ",VLOOKUP($B15,'[1]CADASTRO PRODUTOS'!$B$5:AY$101,3,FALSE))</f>
        <v>KG</v>
      </c>
      <c r="E15" s="50">
        <v>10</v>
      </c>
      <c r="F15" s="50">
        <v>7</v>
      </c>
      <c r="G15" s="50">
        <f t="shared" si="0"/>
        <v>70</v>
      </c>
    </row>
    <row r="16" spans="2:9" x14ac:dyDescent="0.25">
      <c r="B16" s="52">
        <v>11</v>
      </c>
      <c r="C16" s="48" t="s">
        <v>71</v>
      </c>
      <c r="D16" s="49" t="str">
        <f>IF($B16=0," ",VLOOKUP($B16,'[1]CADASTRO PRODUTOS'!$B$5:AY$101,3,FALSE))</f>
        <v>KG</v>
      </c>
      <c r="E16" s="50">
        <v>5</v>
      </c>
      <c r="F16" s="50">
        <v>3.5</v>
      </c>
      <c r="G16" s="50">
        <f t="shared" si="0"/>
        <v>17.5</v>
      </c>
    </row>
    <row r="17" spans="2:7" x14ac:dyDescent="0.25">
      <c r="B17" s="53">
        <v>12</v>
      </c>
      <c r="C17" s="48" t="str">
        <f>IF(B17=0," ",VLOOKUP(B17,'[1]CADASTRO PRODUTOS'!B$5:C$101,2,FALSE))</f>
        <v>FAR AMARELA</v>
      </c>
      <c r="D17" s="49" t="str">
        <f>IF($B17=0," ",VLOOKUP($B17,'[1]CADASTRO PRODUTOS'!$B$5:AY$101,3,FALSE))</f>
        <v>KG</v>
      </c>
      <c r="E17" s="50">
        <v>6</v>
      </c>
      <c r="F17" s="50">
        <v>3</v>
      </c>
      <c r="G17" s="50">
        <f t="shared" si="0"/>
        <v>18</v>
      </c>
    </row>
    <row r="18" spans="2:7" x14ac:dyDescent="0.25">
      <c r="B18" s="52">
        <v>16</v>
      </c>
      <c r="C18" s="48" t="s">
        <v>79</v>
      </c>
      <c r="D18" s="49" t="s">
        <v>33</v>
      </c>
      <c r="E18" s="50">
        <v>10</v>
      </c>
      <c r="F18" s="50">
        <v>6</v>
      </c>
      <c r="G18" s="50">
        <f t="shared" ref="G18:G24" si="1">E18*F18</f>
        <v>60</v>
      </c>
    </row>
    <row r="19" spans="2:7" x14ac:dyDescent="0.25">
      <c r="B19" s="53">
        <v>19</v>
      </c>
      <c r="C19" s="48" t="s">
        <v>93</v>
      </c>
      <c r="D19" s="49" t="s">
        <v>33</v>
      </c>
      <c r="E19" s="50">
        <v>15</v>
      </c>
      <c r="F19" s="50">
        <v>5</v>
      </c>
      <c r="G19" s="50">
        <f t="shared" si="1"/>
        <v>75</v>
      </c>
    </row>
    <row r="20" spans="2:7" x14ac:dyDescent="0.25">
      <c r="B20" s="52"/>
      <c r="C20" s="48"/>
      <c r="D20" s="49"/>
      <c r="E20" s="50">
        <f>IF($B20=0,0,VLOOKUP($B20,'[1]CADASTRO PRODUTOS'!$B$5:$AY77,10,0))</f>
        <v>0</v>
      </c>
      <c r="F20" s="50">
        <f>IF($B20=0,0,VLOOKUP($B20,'[1]CADASTRO PRODUTOS'!$B$5:$AY77,11,0))</f>
        <v>0</v>
      </c>
      <c r="G20" s="50">
        <f t="shared" si="1"/>
        <v>0</v>
      </c>
    </row>
    <row r="21" spans="2:7" x14ac:dyDescent="0.25">
      <c r="B21" s="53"/>
      <c r="C21" s="48"/>
      <c r="D21" s="49"/>
      <c r="E21" s="50">
        <f>IF($B21=0,0,VLOOKUP($B21,'[1]CADASTRO PRODUTOS'!$B$5:$AY78,10,0))</f>
        <v>0</v>
      </c>
      <c r="F21" s="50">
        <f>IF($B21=0,0,VLOOKUP($B21,'[1]CADASTRO PRODUTOS'!$B$5:$AY78,11,0))</f>
        <v>0</v>
      </c>
      <c r="G21" s="50">
        <f t="shared" si="1"/>
        <v>0</v>
      </c>
    </row>
    <row r="22" spans="2:7" x14ac:dyDescent="0.25">
      <c r="B22" s="52"/>
      <c r="C22" s="48"/>
      <c r="D22" s="49"/>
      <c r="E22" s="50">
        <f>IF($B22=0,0,VLOOKUP($B22,'[1]CADASTRO PRODUTOS'!$B$5:$AY79,10,0))</f>
        <v>0</v>
      </c>
      <c r="F22" s="50">
        <f>IF($B22=0,0,VLOOKUP($B22,'[1]CADASTRO PRODUTOS'!$B$5:$AY79,11,0))</f>
        <v>0</v>
      </c>
      <c r="G22" s="50">
        <f t="shared" si="1"/>
        <v>0</v>
      </c>
    </row>
    <row r="23" spans="2:7" x14ac:dyDescent="0.25">
      <c r="B23" s="53"/>
      <c r="C23" s="48"/>
      <c r="D23" s="49"/>
      <c r="E23" s="50">
        <f>IF($B23=0,0,VLOOKUP($B23,'[1]CADASTRO PRODUTOS'!$B$5:$AY80,10,0))</f>
        <v>0</v>
      </c>
      <c r="F23" s="50">
        <f>IF($B23=0,0,VLOOKUP($B23,'[1]CADASTRO PRODUTOS'!$B$5:$AY80,11,0))</f>
        <v>0</v>
      </c>
      <c r="G23" s="50">
        <f t="shared" si="1"/>
        <v>0</v>
      </c>
    </row>
    <row r="24" spans="2:7" x14ac:dyDescent="0.25">
      <c r="B24" s="52"/>
      <c r="C24" s="48" t="str">
        <f>IF(B24=0," ",VLOOKUP(B24,'[1]CADASTRO PRODUTOS'!B$5:C$101,2,FALSE))</f>
        <v xml:space="preserve"> </v>
      </c>
      <c r="D24" s="49" t="str">
        <f>IF($B24=0," ",VLOOKUP($B24,'[1]CADASTRO PRODUTOS'!$B$5:AY$101,3,FALSE))</f>
        <v xml:space="preserve"> </v>
      </c>
      <c r="E24" s="50">
        <f>IF($B24=0,0,VLOOKUP($B24,'[1]CADASTRO PRODUTOS'!$B$5:$AY81,10,0))</f>
        <v>0</v>
      </c>
      <c r="F24" s="50">
        <f>IF($B24=0,0,VLOOKUP($B24,'[1]CADASTRO PRODUTOS'!$B$5:$AY81,11,0))</f>
        <v>0</v>
      </c>
      <c r="G24" s="50">
        <f t="shared" si="1"/>
        <v>0</v>
      </c>
    </row>
    <row r="25" spans="2:7" ht="23.45" customHeight="1" x14ac:dyDescent="0.25">
      <c r="B25" s="54"/>
      <c r="C25" s="55" t="s">
        <v>57</v>
      </c>
      <c r="D25" s="56"/>
      <c r="E25" s="56"/>
      <c r="F25" s="56"/>
      <c r="G25" s="85">
        <f>SUM(G26:G47)</f>
        <v>207</v>
      </c>
    </row>
    <row r="26" spans="2:7" x14ac:dyDescent="0.25">
      <c r="B26" s="52">
        <v>8</v>
      </c>
      <c r="C26" s="48" t="str">
        <f>IF(B26=0," ",VLOOKUP(B26,'[1]CADASTRO PRODUTOS'!B$5:C$101,2,FALSE))</f>
        <v>CHEIRO VERDE</v>
      </c>
      <c r="D26" s="49" t="str">
        <f>IF($B26=0," ",VLOOKUP($B26,'[1]CADASTRO PRODUTOS'!$B$5:AY$101,3,FALSE))</f>
        <v>MAÇO</v>
      </c>
      <c r="E26" s="50">
        <v>20</v>
      </c>
      <c r="F26" s="50">
        <v>2</v>
      </c>
      <c r="G26" s="50">
        <f>E26*F26</f>
        <v>40</v>
      </c>
    </row>
    <row r="27" spans="2:7" x14ac:dyDescent="0.25">
      <c r="B27" s="92">
        <v>14</v>
      </c>
      <c r="C27" s="48" t="s">
        <v>92</v>
      </c>
      <c r="D27" s="49" t="s">
        <v>33</v>
      </c>
      <c r="E27" s="50">
        <v>3</v>
      </c>
      <c r="F27" s="50">
        <v>13</v>
      </c>
      <c r="G27" s="50">
        <f t="shared" ref="G27:G47" si="2">E27*F27</f>
        <v>39</v>
      </c>
    </row>
    <row r="28" spans="2:7" x14ac:dyDescent="0.25">
      <c r="B28" s="52">
        <v>15</v>
      </c>
      <c r="C28" s="48" t="s">
        <v>43</v>
      </c>
      <c r="D28" s="49" t="s">
        <v>70</v>
      </c>
      <c r="E28" s="50">
        <v>8</v>
      </c>
      <c r="F28" s="50">
        <v>8</v>
      </c>
      <c r="G28" s="50">
        <f t="shared" si="2"/>
        <v>64</v>
      </c>
    </row>
    <row r="29" spans="2:7" x14ac:dyDescent="0.25">
      <c r="B29" s="92">
        <v>18</v>
      </c>
      <c r="C29" s="48" t="s">
        <v>72</v>
      </c>
      <c r="D29" s="49" t="s">
        <v>70</v>
      </c>
      <c r="E29" s="50">
        <v>8</v>
      </c>
      <c r="F29" s="50">
        <v>8</v>
      </c>
      <c r="G29" s="50">
        <f t="shared" si="2"/>
        <v>64</v>
      </c>
    </row>
    <row r="30" spans="2:7" x14ac:dyDescent="0.25">
      <c r="B30" s="52"/>
      <c r="C30" s="48"/>
      <c r="D30" s="49" t="str">
        <f>IF($B30=0," ",VLOOKUP($B30,'[1]CADASTRO PRODUTOS'!$B$5:AY$101,3,FALSE))</f>
        <v xml:space="preserve"> </v>
      </c>
      <c r="E30" s="50">
        <f>IF($B30=0,0,VLOOKUP($B30,'[1]CADASTRO PRODUTOS'!$B$5:$AY82,10,0))</f>
        <v>0</v>
      </c>
      <c r="F30" s="50">
        <f>IF($B30=0,0,VLOOKUP($B30,'[1]CADASTRO PRODUTOS'!$B$5:$AY82,11,0))</f>
        <v>0</v>
      </c>
      <c r="G30" s="50">
        <f t="shared" si="2"/>
        <v>0</v>
      </c>
    </row>
    <row r="31" spans="2:7" x14ac:dyDescent="0.25">
      <c r="B31" s="88"/>
      <c r="C31" s="48"/>
      <c r="D31" s="49" t="str">
        <f>IF($B31=0," ",VLOOKUP($B31,'[1]CADASTRO PRODUTOS'!$B$5:AY$101,3,FALSE))</f>
        <v xml:space="preserve"> </v>
      </c>
      <c r="E31" s="50">
        <f>IF($B31=0,0,VLOOKUP($B31,'[1]CADASTRO PRODUTOS'!$B$5:$AY83,10,0))</f>
        <v>0</v>
      </c>
      <c r="F31" s="50">
        <f>IF($B31=0,0,VLOOKUP($B31,'[1]CADASTRO PRODUTOS'!$B$5:$AY83,11,0))</f>
        <v>0</v>
      </c>
      <c r="G31" s="50">
        <f t="shared" si="2"/>
        <v>0</v>
      </c>
    </row>
    <row r="32" spans="2:7" x14ac:dyDescent="0.25">
      <c r="B32" s="52"/>
      <c r="C32" s="48"/>
      <c r="D32" s="49" t="str">
        <f>IF($B32=0," ",VLOOKUP($B32,'[1]CADASTRO PRODUTOS'!$B$5:AY$101,3,FALSE))</f>
        <v xml:space="preserve"> </v>
      </c>
      <c r="E32" s="50">
        <f>IF($B32=0,0,VLOOKUP($B32,'[1]CADASTRO PRODUTOS'!$B$5:$AY84,10,0))</f>
        <v>0</v>
      </c>
      <c r="F32" s="50">
        <f>IF($B32=0,0,VLOOKUP($B32,'[1]CADASTRO PRODUTOS'!$B$5:$AY84,11,0))</f>
        <v>0</v>
      </c>
      <c r="G32" s="50">
        <f t="shared" si="2"/>
        <v>0</v>
      </c>
    </row>
    <row r="33" spans="2:7" x14ac:dyDescent="0.25">
      <c r="B33" s="88"/>
      <c r="C33" s="48" t="str">
        <f>IF(B33=0," ",VLOOKUP(B33,'[1]CADASTRO PRODUTOS'!B$5:C$101,2,FALSE))</f>
        <v xml:space="preserve"> </v>
      </c>
      <c r="D33" s="49" t="str">
        <f>IF($B33=0," ",VLOOKUP($B33,'[1]CADASTRO PRODUTOS'!$B$5:AY$101,3,FALSE))</f>
        <v xml:space="preserve"> </v>
      </c>
      <c r="E33" s="50">
        <f>IF($B33=0,0,VLOOKUP($B33,'[1]CADASTRO PRODUTOS'!$B$5:$AY85,10,0))</f>
        <v>0</v>
      </c>
      <c r="F33" s="50">
        <f>IF($B33=0,0,VLOOKUP($B33,'[1]CADASTRO PRODUTOS'!$B$5:$AY85,11,0))</f>
        <v>0</v>
      </c>
      <c r="G33" s="50">
        <f t="shared" si="2"/>
        <v>0</v>
      </c>
    </row>
    <row r="34" spans="2:7" x14ac:dyDescent="0.25">
      <c r="B34" s="52"/>
      <c r="C34" s="48" t="str">
        <f>IF(B34=0," ",VLOOKUP(B34,'[1]CADASTRO PRODUTOS'!B$5:C$101,2,FALSE))</f>
        <v xml:space="preserve"> </v>
      </c>
      <c r="D34" s="49" t="str">
        <f>IF($B34=0," ",VLOOKUP($B34,'[1]CADASTRO PRODUTOS'!$B$5:AY$101,3,FALSE))</f>
        <v xml:space="preserve"> </v>
      </c>
      <c r="E34" s="50">
        <f>IF($B34=0,0,VLOOKUP($B34,'[1]CADASTRO PRODUTOS'!$B$5:$AY86,10,0))</f>
        <v>0</v>
      </c>
      <c r="F34" s="50">
        <f>IF($B34=0,0,VLOOKUP($B34,'[1]CADASTRO PRODUTOS'!$B$5:$AY86,11,0))</f>
        <v>0</v>
      </c>
      <c r="G34" s="50">
        <f t="shared" si="2"/>
        <v>0</v>
      </c>
    </row>
    <row r="35" spans="2:7" x14ac:dyDescent="0.25">
      <c r="B35" s="88"/>
      <c r="C35" s="48" t="str">
        <f>IF(B35=0," ",VLOOKUP(B35,'[1]CADASTRO PRODUTOS'!B$5:C$101,2,FALSE))</f>
        <v xml:space="preserve"> </v>
      </c>
      <c r="D35" s="49" t="str">
        <f>IF($B35=0," ",VLOOKUP($B35,'[1]CADASTRO PRODUTOS'!$B$5:AY$101,3,FALSE))</f>
        <v xml:space="preserve"> </v>
      </c>
      <c r="E35" s="50">
        <f>IF($B35=0,0,VLOOKUP($B35,'[1]CADASTRO PRODUTOS'!$B$5:$AY87,10,0))</f>
        <v>0</v>
      </c>
      <c r="F35" s="50">
        <f>IF($B35=0,0,VLOOKUP($B35,'[1]CADASTRO PRODUTOS'!$B$5:$AY87,11,0))</f>
        <v>0</v>
      </c>
      <c r="G35" s="50">
        <f t="shared" si="2"/>
        <v>0</v>
      </c>
    </row>
    <row r="36" spans="2:7" x14ac:dyDescent="0.25">
      <c r="B36" s="52"/>
      <c r="C36" s="48"/>
      <c r="D36" s="49"/>
      <c r="E36" s="50">
        <f>IF($B36=0,0,VLOOKUP($B36,'[1]CADASTRO PRODUTOS'!$B$5:$AY88,10,0))</f>
        <v>0</v>
      </c>
      <c r="F36" s="50">
        <f>IF($B36=0,0,VLOOKUP($B36,'[1]CADASTRO PRODUTOS'!$B$5:$AY88,11,0))</f>
        <v>0</v>
      </c>
      <c r="G36" s="50">
        <f t="shared" ref="G36:G46" si="3">E36*F36</f>
        <v>0</v>
      </c>
    </row>
    <row r="37" spans="2:7" x14ac:dyDescent="0.25">
      <c r="B37" s="88"/>
      <c r="C37" s="48"/>
      <c r="D37" s="49"/>
      <c r="E37" s="50">
        <f>IF($B37=0,0,VLOOKUP($B37,'[1]CADASTRO PRODUTOS'!$B$5:$AY89,10,0))</f>
        <v>0</v>
      </c>
      <c r="F37" s="50">
        <f>IF($B37=0,0,VLOOKUP($B37,'[1]CADASTRO PRODUTOS'!$B$5:$AY89,11,0))</f>
        <v>0</v>
      </c>
      <c r="G37" s="50">
        <f t="shared" si="3"/>
        <v>0</v>
      </c>
    </row>
    <row r="38" spans="2:7" x14ac:dyDescent="0.25">
      <c r="B38" s="52"/>
      <c r="C38" s="48"/>
      <c r="D38" s="49"/>
      <c r="E38" s="50">
        <f>IF($B38=0,0,VLOOKUP($B38,'[1]CADASTRO PRODUTOS'!$B$5:$AY90,10,0))</f>
        <v>0</v>
      </c>
      <c r="F38" s="50">
        <f>IF($B38=0,0,VLOOKUP($B38,'[1]CADASTRO PRODUTOS'!$B$5:$AY90,11,0))</f>
        <v>0</v>
      </c>
      <c r="G38" s="50">
        <f t="shared" si="3"/>
        <v>0</v>
      </c>
    </row>
    <row r="39" spans="2:7" x14ac:dyDescent="0.25">
      <c r="B39" s="88"/>
      <c r="C39" s="48"/>
      <c r="D39" s="49"/>
      <c r="E39" s="50">
        <f>IF($B39=0,0,VLOOKUP($B39,'[1]CADASTRO PRODUTOS'!$B$5:$AY91,10,0))</f>
        <v>0</v>
      </c>
      <c r="F39" s="50">
        <f>IF($B39=0,0,VLOOKUP($B39,'[1]CADASTRO PRODUTOS'!$B$5:$AY91,11,0))</f>
        <v>0</v>
      </c>
      <c r="G39" s="50">
        <f t="shared" si="3"/>
        <v>0</v>
      </c>
    </row>
    <row r="40" spans="2:7" x14ac:dyDescent="0.25">
      <c r="B40" s="52"/>
      <c r="C40" s="48"/>
      <c r="D40" s="49"/>
      <c r="E40" s="50">
        <f>IF($B40=0,0,VLOOKUP($B40,'[1]CADASTRO PRODUTOS'!$B$5:$AY92,10,0))</f>
        <v>0</v>
      </c>
      <c r="F40" s="50">
        <f>IF($B40=0,0,VLOOKUP($B40,'[1]CADASTRO PRODUTOS'!$B$5:$AY92,11,0))</f>
        <v>0</v>
      </c>
      <c r="G40" s="50">
        <f t="shared" si="3"/>
        <v>0</v>
      </c>
    </row>
    <row r="41" spans="2:7" x14ac:dyDescent="0.25">
      <c r="B41" s="88"/>
      <c r="C41" s="48"/>
      <c r="D41" s="49"/>
      <c r="E41" s="50">
        <f>IF($B41=0,0,VLOOKUP($B41,'[1]CADASTRO PRODUTOS'!$B$5:$AY93,10,0))</f>
        <v>0</v>
      </c>
      <c r="F41" s="50">
        <f>IF($B41=0,0,VLOOKUP($B41,'[1]CADASTRO PRODUTOS'!$B$5:$AY93,11,0))</f>
        <v>0</v>
      </c>
      <c r="G41" s="50">
        <f t="shared" si="3"/>
        <v>0</v>
      </c>
    </row>
    <row r="42" spans="2:7" x14ac:dyDescent="0.25">
      <c r="B42" s="52"/>
      <c r="C42" s="48"/>
      <c r="D42" s="49"/>
      <c r="E42" s="50">
        <f>IF($B42=0,0,VLOOKUP($B42,'[1]CADASTRO PRODUTOS'!$B$5:$AY94,10,0))</f>
        <v>0</v>
      </c>
      <c r="F42" s="50">
        <f>IF($B42=0,0,VLOOKUP($B42,'[1]CADASTRO PRODUTOS'!$B$5:$AY94,11,0))</f>
        <v>0</v>
      </c>
      <c r="G42" s="50">
        <f t="shared" si="3"/>
        <v>0</v>
      </c>
    </row>
    <row r="43" spans="2:7" x14ac:dyDescent="0.25">
      <c r="B43" s="88"/>
      <c r="C43" s="48"/>
      <c r="D43" s="49"/>
      <c r="E43" s="50">
        <f>IF($B43=0,0,VLOOKUP($B43,'[1]CADASTRO PRODUTOS'!$B$5:$AY95,10,0))</f>
        <v>0</v>
      </c>
      <c r="F43" s="50">
        <f>IF($B43=0,0,VLOOKUP($B43,'[1]CADASTRO PRODUTOS'!$B$5:$AY95,11,0))</f>
        <v>0</v>
      </c>
      <c r="G43" s="50">
        <f t="shared" si="3"/>
        <v>0</v>
      </c>
    </row>
    <row r="44" spans="2:7" x14ac:dyDescent="0.25">
      <c r="B44" s="52"/>
      <c r="C44" s="48"/>
      <c r="D44" s="49"/>
      <c r="E44" s="50">
        <f>IF($B44=0,0,VLOOKUP($B44,'[1]CADASTRO PRODUTOS'!$B$5:$AY96,10,0))</f>
        <v>0</v>
      </c>
      <c r="F44" s="50">
        <f>IF($B44=0,0,VLOOKUP($B44,'[1]CADASTRO PRODUTOS'!$B$5:$AY96,11,0))</f>
        <v>0</v>
      </c>
      <c r="G44" s="50">
        <f t="shared" si="3"/>
        <v>0</v>
      </c>
    </row>
    <row r="45" spans="2:7" x14ac:dyDescent="0.25">
      <c r="B45" s="88"/>
      <c r="C45" s="48"/>
      <c r="D45" s="49"/>
      <c r="E45" s="50">
        <f>IF($B45=0,0,VLOOKUP($B45,'[1]CADASTRO PRODUTOS'!$B$5:$AY97,10,0))</f>
        <v>0</v>
      </c>
      <c r="F45" s="50">
        <f>IF($B45=0,0,VLOOKUP($B45,'[1]CADASTRO PRODUTOS'!$B$5:$AY97,11,0))</f>
        <v>0</v>
      </c>
      <c r="G45" s="50">
        <f t="shared" si="3"/>
        <v>0</v>
      </c>
    </row>
    <row r="46" spans="2:7" x14ac:dyDescent="0.25">
      <c r="B46" s="52"/>
      <c r="C46" s="48" t="str">
        <f>IF(B46=0," ",VLOOKUP(B46,'[1]CADASTRO PRODUTOS'!B$5:C$101,2,FALSE))</f>
        <v xml:space="preserve"> </v>
      </c>
      <c r="D46" s="49" t="str">
        <f>IF($B46=0," ",VLOOKUP($B46,'[1]CADASTRO PRODUTOS'!$B$5:AY$101,3,FALSE))</f>
        <v xml:space="preserve"> </v>
      </c>
      <c r="E46" s="50">
        <f>IF($B46=0,0,VLOOKUP($B46,'[1]CADASTRO PRODUTOS'!$B$5:$AY98,10,0))</f>
        <v>0</v>
      </c>
      <c r="F46" s="50">
        <f>IF($B46=0,0,VLOOKUP($B46,'[1]CADASTRO PRODUTOS'!$B$5:$AY98,11,0))</f>
        <v>0</v>
      </c>
      <c r="G46" s="50">
        <f t="shared" si="3"/>
        <v>0</v>
      </c>
    </row>
    <row r="47" spans="2:7" x14ac:dyDescent="0.25">
      <c r="B47" s="88"/>
      <c r="C47" s="48" t="str">
        <f>IF(B47=0," ",VLOOKUP(B47,'[1]CADASTRO PRODUTOS'!B$5:C$101,2,FALSE))</f>
        <v xml:space="preserve"> </v>
      </c>
      <c r="D47" s="49" t="str">
        <f>IF($B47=0," ",VLOOKUP($B47,'[1]CADASTRO PRODUTOS'!$B$5:AY$101,3,FALSE))</f>
        <v xml:space="preserve"> </v>
      </c>
      <c r="E47" s="50">
        <f>IF($B47=0,0,VLOOKUP($B47,'[1]CADASTRO PRODUTOS'!$B$5:$AY89,10,0))</f>
        <v>0</v>
      </c>
      <c r="F47" s="50">
        <f>IF($B47=0,0,VLOOKUP($B47,'[1]CADASTRO PRODUTOS'!$B$5:$AY89,11,0))</f>
        <v>0</v>
      </c>
      <c r="G47" s="50">
        <f t="shared" si="2"/>
        <v>0</v>
      </c>
    </row>
    <row r="48" spans="2:7" ht="15.75" thickBot="1" x14ac:dyDescent="0.3">
      <c r="B48" s="59"/>
      <c r="C48" s="60" t="s">
        <v>58</v>
      </c>
      <c r="D48" s="61"/>
      <c r="E48" s="61"/>
      <c r="F48" s="61"/>
      <c r="G48" s="86">
        <f>G10+G25</f>
        <v>872.5</v>
      </c>
    </row>
  </sheetData>
  <mergeCells count="4">
    <mergeCell ref="B1:G1"/>
    <mergeCell ref="D3:E3"/>
    <mergeCell ref="D6:E6"/>
    <mergeCell ref="D7:E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showGridLines="0" showRowColHeaders="0" workbookViewId="0">
      <selection activeCell="G7" sqref="G7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7" t="s">
        <v>45</v>
      </c>
      <c r="C1" s="97"/>
      <c r="D1" s="97"/>
      <c r="E1" s="97"/>
      <c r="F1" s="97"/>
      <c r="G1" s="97"/>
      <c r="H1" s="1"/>
      <c r="I1" s="1"/>
    </row>
    <row r="2" spans="2:9" ht="15.75" thickBot="1" x14ac:dyDescent="0.3">
      <c r="B2" s="4"/>
      <c r="C2" s="4"/>
      <c r="D2" s="4"/>
      <c r="E2" s="4"/>
      <c r="F2" s="4"/>
      <c r="G2" s="4"/>
      <c r="H2" s="4"/>
      <c r="I2" s="4"/>
    </row>
    <row r="3" spans="2:9" ht="15.75" thickBot="1" x14ac:dyDescent="0.3">
      <c r="C3" s="32" t="s">
        <v>46</v>
      </c>
      <c r="D3" s="99" t="s">
        <v>101</v>
      </c>
      <c r="E3" s="100"/>
      <c r="F3" s="33" t="s">
        <v>47</v>
      </c>
      <c r="G3" s="34">
        <f>IF($G48=0,0,$G25/$G48)</f>
        <v>0.25649765658287177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51</v>
      </c>
      <c r="G7" s="87" t="s">
        <v>102</v>
      </c>
    </row>
    <row r="8" spans="2:9" ht="15.75" thickBot="1" x14ac:dyDescent="0.3"/>
    <row r="9" spans="2:9" s="42" customFormat="1" ht="30" x14ac:dyDescent="0.25">
      <c r="B9" s="38" t="s">
        <v>52</v>
      </c>
      <c r="C9" s="39" t="s">
        <v>19</v>
      </c>
      <c r="D9" s="40" t="s">
        <v>20</v>
      </c>
      <c r="E9" s="40" t="s">
        <v>53</v>
      </c>
      <c r="F9" s="40" t="s">
        <v>54</v>
      </c>
      <c r="G9" s="40" t="s">
        <v>55</v>
      </c>
    </row>
    <row r="10" spans="2:9" ht="23.45" customHeight="1" x14ac:dyDescent="0.25">
      <c r="B10" s="43"/>
      <c r="C10" s="44" t="s">
        <v>56</v>
      </c>
      <c r="D10" s="45"/>
      <c r="E10" s="45"/>
      <c r="F10" s="45"/>
      <c r="G10" s="84">
        <f>SUM(G11:G24)</f>
        <v>872.5</v>
      </c>
      <c r="I10" s="42"/>
    </row>
    <row r="11" spans="2:9" x14ac:dyDescent="0.25">
      <c r="B11" s="47">
        <v>1</v>
      </c>
      <c r="C11" s="48" t="s">
        <v>78</v>
      </c>
      <c r="D11" s="49" t="s">
        <v>75</v>
      </c>
      <c r="E11" s="50">
        <v>1</v>
      </c>
      <c r="F11" s="50">
        <v>130</v>
      </c>
      <c r="G11" s="50">
        <f>E11*F11</f>
        <v>130</v>
      </c>
    </row>
    <row r="12" spans="2:9" x14ac:dyDescent="0.25">
      <c r="B12" s="52">
        <v>4</v>
      </c>
      <c r="C12" s="48" t="s">
        <v>73</v>
      </c>
      <c r="D12" s="49" t="s">
        <v>70</v>
      </c>
      <c r="E12" s="50">
        <v>200</v>
      </c>
      <c r="F12" s="50">
        <v>0.45</v>
      </c>
      <c r="G12" s="50">
        <f t="shared" ref="G12:G24" si="0">E12*F12</f>
        <v>90</v>
      </c>
    </row>
    <row r="13" spans="2:9" x14ac:dyDescent="0.25">
      <c r="B13" s="47">
        <v>5</v>
      </c>
      <c r="C13" s="48" t="str">
        <f>IF(B13=0," ",VLOOKUP(B13,'[1]CADASTRO PRODUTOS'!B$5:C$101,2,FALSE))</f>
        <v>BANANA</v>
      </c>
      <c r="D13" s="49" t="s">
        <v>75</v>
      </c>
      <c r="E13" s="50">
        <v>2</v>
      </c>
      <c r="F13" s="50">
        <v>70</v>
      </c>
      <c r="G13" s="50">
        <f t="shared" si="0"/>
        <v>140</v>
      </c>
    </row>
    <row r="14" spans="2:9" x14ac:dyDescent="0.25">
      <c r="B14" s="52">
        <v>7</v>
      </c>
      <c r="C14" s="48" t="str">
        <f>IF(B14=0," ",VLOOKUP(B14,'[1]CADASTRO PRODUTOS'!B$5:C$101,2,FALSE))</f>
        <v>CENOURA</v>
      </c>
      <c r="D14" s="49" t="str">
        <f>IF($B14=0," ",VLOOKUP($B14,'[1]CADASTRO PRODUTOS'!$B$5:AY$101,3,FALSE))</f>
        <v>KG</v>
      </c>
      <c r="E14" s="50">
        <v>12</v>
      </c>
      <c r="F14" s="50">
        <v>10</v>
      </c>
      <c r="G14" s="50">
        <f t="shared" si="0"/>
        <v>120</v>
      </c>
    </row>
    <row r="15" spans="2:9" x14ac:dyDescent="0.25">
      <c r="B15" s="47">
        <v>11</v>
      </c>
      <c r="C15" s="48" t="s">
        <v>71</v>
      </c>
      <c r="D15" s="49" t="str">
        <f>IF($B15=0," ",VLOOKUP($B15,'[1]CADASTRO PRODUTOS'!$B$5:AY$101,3,FALSE))</f>
        <v>KG</v>
      </c>
      <c r="E15" s="50">
        <v>15</v>
      </c>
      <c r="F15" s="50">
        <v>3.5</v>
      </c>
      <c r="G15" s="50">
        <f t="shared" si="0"/>
        <v>52.5</v>
      </c>
    </row>
    <row r="16" spans="2:9" x14ac:dyDescent="0.25">
      <c r="B16" s="52">
        <v>16</v>
      </c>
      <c r="C16" s="48" t="s">
        <v>79</v>
      </c>
      <c r="D16" s="49" t="str">
        <f>IF($B16=0," ",VLOOKUP($B16,'[1]CADASTRO PRODUTOS'!$B$5:AY$101,3,FALSE))</f>
        <v>KG</v>
      </c>
      <c r="E16" s="50">
        <v>15</v>
      </c>
      <c r="F16" s="50">
        <v>6</v>
      </c>
      <c r="G16" s="50">
        <f t="shared" si="0"/>
        <v>90</v>
      </c>
    </row>
    <row r="17" spans="2:7" x14ac:dyDescent="0.25">
      <c r="B17" s="53">
        <v>24</v>
      </c>
      <c r="C17" s="48" t="s">
        <v>84</v>
      </c>
      <c r="D17" s="49" t="s">
        <v>75</v>
      </c>
      <c r="E17" s="50">
        <v>1</v>
      </c>
      <c r="F17" s="50">
        <v>100</v>
      </c>
      <c r="G17" s="50">
        <f t="shared" si="0"/>
        <v>100</v>
      </c>
    </row>
    <row r="18" spans="2:7" x14ac:dyDescent="0.25">
      <c r="B18" s="52">
        <v>26</v>
      </c>
      <c r="C18" s="48" t="s">
        <v>78</v>
      </c>
      <c r="D18" s="49" t="s">
        <v>33</v>
      </c>
      <c r="E18" s="50">
        <v>10</v>
      </c>
      <c r="F18" s="50">
        <v>10</v>
      </c>
      <c r="G18" s="50">
        <f t="shared" si="0"/>
        <v>100</v>
      </c>
    </row>
    <row r="19" spans="2:7" x14ac:dyDescent="0.25">
      <c r="B19" s="53">
        <v>27</v>
      </c>
      <c r="C19" s="48" t="s">
        <v>73</v>
      </c>
      <c r="D19" s="49" t="s">
        <v>82</v>
      </c>
      <c r="E19" s="50">
        <v>1</v>
      </c>
      <c r="F19" s="50">
        <v>50</v>
      </c>
      <c r="G19" s="50">
        <f t="shared" si="0"/>
        <v>50</v>
      </c>
    </row>
    <row r="20" spans="2:7" x14ac:dyDescent="0.25">
      <c r="B20" s="52"/>
      <c r="C20" s="48"/>
      <c r="D20" s="49"/>
      <c r="E20" s="50">
        <f>IF($B20=0,0,VLOOKUP($B20,'[1]CADASTRO PRODUTOS'!$B$5:$AY77,12,0))</f>
        <v>0</v>
      </c>
      <c r="F20" s="50">
        <f>IF($B20=0,0,VLOOKUP($B20,'[1]CADASTRO PRODUTOS'!$B$5:$AY77,13,0))</f>
        <v>0</v>
      </c>
      <c r="G20" s="50">
        <f t="shared" si="0"/>
        <v>0</v>
      </c>
    </row>
    <row r="21" spans="2:7" x14ac:dyDescent="0.25">
      <c r="B21" s="53"/>
      <c r="C21" s="48"/>
      <c r="D21" s="49"/>
      <c r="E21" s="50">
        <f>IF($B21=0,0,VLOOKUP($B21,'[1]CADASTRO PRODUTOS'!$B$5:$AY78,12,0))</f>
        <v>0</v>
      </c>
      <c r="F21" s="50">
        <f>IF($B21=0,0,VLOOKUP($B21,'[1]CADASTRO PRODUTOS'!$B$5:$AY78,13,0))</f>
        <v>0</v>
      </c>
      <c r="G21" s="50">
        <f t="shared" si="0"/>
        <v>0</v>
      </c>
    </row>
    <row r="22" spans="2:7" x14ac:dyDescent="0.25">
      <c r="B22" s="52"/>
      <c r="C22" s="48"/>
      <c r="D22" s="49"/>
      <c r="E22" s="50">
        <f>IF($B22=0,0,VLOOKUP($B22,'[1]CADASTRO PRODUTOS'!$B$5:$AY79,12,0))</f>
        <v>0</v>
      </c>
      <c r="F22" s="50">
        <f>IF($B22=0,0,VLOOKUP($B22,'[1]CADASTRO PRODUTOS'!$B$5:$AY79,13,0))</f>
        <v>0</v>
      </c>
      <c r="G22" s="50">
        <f t="shared" si="0"/>
        <v>0</v>
      </c>
    </row>
    <row r="23" spans="2:7" x14ac:dyDescent="0.25">
      <c r="B23" s="53"/>
      <c r="C23" s="48"/>
      <c r="D23" s="49"/>
      <c r="E23" s="50">
        <f>IF($B23=0,0,VLOOKUP($B23,'[1]CADASTRO PRODUTOS'!$B$5:$AY80,12,0))</f>
        <v>0</v>
      </c>
      <c r="F23" s="50">
        <f>IF($B23=0,0,VLOOKUP($B23,'[1]CADASTRO PRODUTOS'!$B$5:$AY80,13,0))</f>
        <v>0</v>
      </c>
      <c r="G23" s="50">
        <f t="shared" si="0"/>
        <v>0</v>
      </c>
    </row>
    <row r="24" spans="2:7" x14ac:dyDescent="0.25">
      <c r="B24" s="52"/>
      <c r="C24" s="48" t="str">
        <f>IF(B24=0," ",VLOOKUP(B24,'[1]CADASTRO PRODUTOS'!B$5:C$101,2,FALSE))</f>
        <v xml:space="preserve"> </v>
      </c>
      <c r="D24" s="49" t="str">
        <f>IF($B24=0," ",VLOOKUP($B24,'[1]CADASTRO PRODUTOS'!$B$5:AY$101,3,FALSE))</f>
        <v xml:space="preserve"> </v>
      </c>
      <c r="E24" s="50">
        <f>IF($B24=0,0,VLOOKUP($B24,'[1]CADASTRO PRODUTOS'!$B$5:$AY81,12,0))</f>
        <v>0</v>
      </c>
      <c r="F24" s="50">
        <f>IF($B24=0,0,VLOOKUP($B24,'[1]CADASTRO PRODUTOS'!$B$5:$AY81,13,0))</f>
        <v>0</v>
      </c>
      <c r="G24" s="50">
        <f t="shared" si="0"/>
        <v>0</v>
      </c>
    </row>
    <row r="25" spans="2:7" ht="24.6" customHeight="1" x14ac:dyDescent="0.25">
      <c r="B25" s="54"/>
      <c r="C25" s="55" t="s">
        <v>57</v>
      </c>
      <c r="D25" s="56"/>
      <c r="E25" s="56"/>
      <c r="F25" s="56"/>
      <c r="G25" s="85">
        <f>SUM(G26:G47)</f>
        <v>301</v>
      </c>
    </row>
    <row r="26" spans="2:7" x14ac:dyDescent="0.25">
      <c r="B26" s="52">
        <v>8</v>
      </c>
      <c r="C26" s="48" t="str">
        <f>IF(B26=0," ",VLOOKUP(B26,'[1]CADASTRO PRODUTOS'!B$5:C$101,2,FALSE))</f>
        <v>CHEIRO VERDE</v>
      </c>
      <c r="D26" s="49" t="str">
        <f>IF($B26=0," ",VLOOKUP($B26,'[1]CADASTRO PRODUTOS'!$B$5:AY$101,3,FALSE))</f>
        <v>MAÇO</v>
      </c>
      <c r="E26" s="50">
        <v>20</v>
      </c>
      <c r="F26" s="50">
        <v>2</v>
      </c>
      <c r="G26" s="50">
        <f>E26*F26</f>
        <v>40</v>
      </c>
    </row>
    <row r="27" spans="2:7" x14ac:dyDescent="0.25">
      <c r="B27" s="92">
        <v>14</v>
      </c>
      <c r="C27" s="48" t="s">
        <v>92</v>
      </c>
      <c r="D27" s="49" t="str">
        <f>IF($B27=0," ",VLOOKUP($B27,'[1]CADASTRO PRODUTOS'!$B$5:AY$101,3,FALSE))</f>
        <v>KG</v>
      </c>
      <c r="E27" s="50">
        <v>2</v>
      </c>
      <c r="F27" s="50">
        <v>13</v>
      </c>
      <c r="G27" s="50">
        <f>E27*F27</f>
        <v>26</v>
      </c>
    </row>
    <row r="28" spans="2:7" x14ac:dyDescent="0.25">
      <c r="B28" s="52">
        <v>15</v>
      </c>
      <c r="C28" s="48" t="str">
        <f>IF(B28=0," ",VLOOKUP(B28,'[1]CADASTRO PRODUTOS'!B$5:C$101,2,FALSE))</f>
        <v>P. ACEROLA</v>
      </c>
      <c r="D28" s="49" t="s">
        <v>70</v>
      </c>
      <c r="E28" s="50">
        <v>10</v>
      </c>
      <c r="F28" s="50">
        <v>8</v>
      </c>
      <c r="G28" s="50">
        <f t="shared" ref="G28:G29" si="1">E28*F28</f>
        <v>80</v>
      </c>
    </row>
    <row r="29" spans="2:7" x14ac:dyDescent="0.25">
      <c r="B29" s="92">
        <v>18</v>
      </c>
      <c r="C29" s="48" t="s">
        <v>72</v>
      </c>
      <c r="D29" s="49" t="s">
        <v>70</v>
      </c>
      <c r="E29" s="50">
        <v>13</v>
      </c>
      <c r="F29" s="50">
        <v>8</v>
      </c>
      <c r="G29" s="50">
        <f t="shared" si="1"/>
        <v>104</v>
      </c>
    </row>
    <row r="30" spans="2:7" x14ac:dyDescent="0.25">
      <c r="B30" s="52">
        <v>21</v>
      </c>
      <c r="C30" s="48" t="s">
        <v>81</v>
      </c>
      <c r="D30" s="49" t="s">
        <v>94</v>
      </c>
      <c r="E30" s="50">
        <v>5</v>
      </c>
      <c r="F30" s="50">
        <v>2</v>
      </c>
      <c r="G30" s="50">
        <f t="shared" ref="G30:G32" si="2">E30*F30</f>
        <v>10</v>
      </c>
    </row>
    <row r="31" spans="2:7" x14ac:dyDescent="0.25">
      <c r="B31" s="92">
        <v>25</v>
      </c>
      <c r="C31" s="48" t="s">
        <v>95</v>
      </c>
      <c r="D31" s="49" t="s">
        <v>70</v>
      </c>
      <c r="E31" s="50">
        <v>4</v>
      </c>
      <c r="F31" s="50">
        <v>8</v>
      </c>
      <c r="G31" s="50">
        <f t="shared" si="2"/>
        <v>32</v>
      </c>
    </row>
    <row r="32" spans="2:7" x14ac:dyDescent="0.25">
      <c r="B32" s="52">
        <v>31</v>
      </c>
      <c r="C32" s="48" t="s">
        <v>89</v>
      </c>
      <c r="D32" s="49" t="s">
        <v>33</v>
      </c>
      <c r="E32" s="50">
        <v>3</v>
      </c>
      <c r="F32" s="50">
        <v>3</v>
      </c>
      <c r="G32" s="50">
        <f t="shared" si="2"/>
        <v>9</v>
      </c>
    </row>
    <row r="33" spans="2:7" x14ac:dyDescent="0.25">
      <c r="B33" s="88"/>
      <c r="C33" s="48" t="str">
        <f>IF(B33=0," ",VLOOKUP(B33,'[1]CADASTRO PRODUTOS'!B$5:C$101,2,FALSE))</f>
        <v xml:space="preserve"> </v>
      </c>
      <c r="D33" s="49" t="str">
        <f>IF($B33=0," ",VLOOKUP($B33,'[1]CADASTRO PRODUTOS'!$B$5:AY$101,3,FALSE))</f>
        <v xml:space="preserve"> </v>
      </c>
      <c r="E33" s="50">
        <f>IF($B33=0,0,VLOOKUP($B33,'[1]CADASTRO PRODUTOS'!$B$5:$AY85,12,0))</f>
        <v>0</v>
      </c>
      <c r="F33" s="50">
        <f>IF($B33=0,0,VLOOKUP($B33,'[1]CADASTRO PRODUTOS'!$B$5:$AY85,13,0))</f>
        <v>0</v>
      </c>
      <c r="G33" s="50">
        <f t="shared" ref="G33:G47" si="3">E33*F33</f>
        <v>0</v>
      </c>
    </row>
    <row r="34" spans="2:7" x14ac:dyDescent="0.25">
      <c r="B34" s="52"/>
      <c r="C34" s="48" t="str">
        <f>IF(B34=0," ",VLOOKUP(B34,'[1]CADASTRO PRODUTOS'!B$5:C$101,2,FALSE))</f>
        <v xml:space="preserve"> </v>
      </c>
      <c r="D34" s="49" t="str">
        <f>IF($B34=0," ",VLOOKUP($B34,'[1]CADASTRO PRODUTOS'!$B$5:AY$101,3,FALSE))</f>
        <v xml:space="preserve"> </v>
      </c>
      <c r="E34" s="50">
        <f>IF($B34=0,0,VLOOKUP($B34,'[1]CADASTRO PRODUTOS'!$B$5:$AY86,12,0))</f>
        <v>0</v>
      </c>
      <c r="F34" s="50">
        <f>IF($B34=0,0,VLOOKUP($B34,'[1]CADASTRO PRODUTOS'!$B$5:$AY86,13,0))</f>
        <v>0</v>
      </c>
      <c r="G34" s="50">
        <f t="shared" si="3"/>
        <v>0</v>
      </c>
    </row>
    <row r="35" spans="2:7" x14ac:dyDescent="0.25">
      <c r="B35" s="88"/>
      <c r="C35" s="48" t="str">
        <f>IF(B35=0," ",VLOOKUP(B35,'[1]CADASTRO PRODUTOS'!B$5:C$101,2,FALSE))</f>
        <v xml:space="preserve"> </v>
      </c>
      <c r="D35" s="49" t="str">
        <f>IF($B35=0," ",VLOOKUP($B35,'[1]CADASTRO PRODUTOS'!$B$5:AY$101,3,FALSE))</f>
        <v xml:space="preserve"> </v>
      </c>
      <c r="E35" s="50">
        <f>IF($B35=0,0,VLOOKUP($B35,'[1]CADASTRO PRODUTOS'!$B$5:$AY87,12,0))</f>
        <v>0</v>
      </c>
      <c r="F35" s="50">
        <f>IF($B35=0,0,VLOOKUP($B35,'[1]CADASTRO PRODUTOS'!$B$5:$AY87,13,0))</f>
        <v>0</v>
      </c>
      <c r="G35" s="50">
        <f t="shared" si="3"/>
        <v>0</v>
      </c>
    </row>
    <row r="36" spans="2:7" x14ac:dyDescent="0.25">
      <c r="B36" s="52"/>
      <c r="C36" s="48"/>
      <c r="D36" s="49"/>
      <c r="E36" s="50">
        <f>IF($B36=0,0,VLOOKUP($B36,'[1]CADASTRO PRODUTOS'!$B$5:$AY88,12,0))</f>
        <v>0</v>
      </c>
      <c r="F36" s="50">
        <f>IF($B36=0,0,VLOOKUP($B36,'[1]CADASTRO PRODUTOS'!$B$5:$AY88,13,0))</f>
        <v>0</v>
      </c>
      <c r="G36" s="50">
        <f t="shared" si="3"/>
        <v>0</v>
      </c>
    </row>
    <row r="37" spans="2:7" x14ac:dyDescent="0.25">
      <c r="B37" s="88"/>
      <c r="C37" s="48"/>
      <c r="D37" s="49"/>
      <c r="E37" s="50">
        <f>IF($B37=0,0,VLOOKUP($B37,'[1]CADASTRO PRODUTOS'!$B$5:$AY89,12,0))</f>
        <v>0</v>
      </c>
      <c r="F37" s="50">
        <f>IF($B37=0,0,VLOOKUP($B37,'[1]CADASTRO PRODUTOS'!$B$5:$AY89,13,0))</f>
        <v>0</v>
      </c>
      <c r="G37" s="50">
        <f t="shared" si="3"/>
        <v>0</v>
      </c>
    </row>
    <row r="38" spans="2:7" x14ac:dyDescent="0.25">
      <c r="B38" s="52"/>
      <c r="C38" s="48"/>
      <c r="D38" s="49"/>
      <c r="E38" s="50">
        <f>IF($B38=0,0,VLOOKUP($B38,'[1]CADASTRO PRODUTOS'!$B$5:$AY90,12,0))</f>
        <v>0</v>
      </c>
      <c r="F38" s="50">
        <f>IF($B38=0,0,VLOOKUP($B38,'[1]CADASTRO PRODUTOS'!$B$5:$AY90,13,0))</f>
        <v>0</v>
      </c>
      <c r="G38" s="50">
        <f t="shared" si="3"/>
        <v>0</v>
      </c>
    </row>
    <row r="39" spans="2:7" x14ac:dyDescent="0.25">
      <c r="B39" s="88"/>
      <c r="C39" s="48"/>
      <c r="D39" s="49"/>
      <c r="E39" s="50">
        <f>IF($B39=0,0,VLOOKUP($B39,'[1]CADASTRO PRODUTOS'!$B$5:$AY91,12,0))</f>
        <v>0</v>
      </c>
      <c r="F39" s="50">
        <f>IF($B39=0,0,VLOOKUP($B39,'[1]CADASTRO PRODUTOS'!$B$5:$AY91,13,0))</f>
        <v>0</v>
      </c>
      <c r="G39" s="50">
        <f t="shared" si="3"/>
        <v>0</v>
      </c>
    </row>
    <row r="40" spans="2:7" x14ac:dyDescent="0.25">
      <c r="B40" s="52"/>
      <c r="C40" s="48"/>
      <c r="D40" s="49"/>
      <c r="E40" s="50">
        <f>IF($B40=0,0,VLOOKUP($B40,'[1]CADASTRO PRODUTOS'!$B$5:$AY92,12,0))</f>
        <v>0</v>
      </c>
      <c r="F40" s="50">
        <f>IF($B40=0,0,VLOOKUP($B40,'[1]CADASTRO PRODUTOS'!$B$5:$AY92,13,0))</f>
        <v>0</v>
      </c>
      <c r="G40" s="50">
        <f t="shared" si="3"/>
        <v>0</v>
      </c>
    </row>
    <row r="41" spans="2:7" x14ac:dyDescent="0.25">
      <c r="B41" s="88"/>
      <c r="C41" s="48"/>
      <c r="D41" s="49"/>
      <c r="E41" s="50">
        <f>IF($B41=0,0,VLOOKUP($B41,'[1]CADASTRO PRODUTOS'!$B$5:$AY93,12,0))</f>
        <v>0</v>
      </c>
      <c r="F41" s="50">
        <f>IF($B41=0,0,VLOOKUP($B41,'[1]CADASTRO PRODUTOS'!$B$5:$AY93,13,0))</f>
        <v>0</v>
      </c>
      <c r="G41" s="50">
        <f t="shared" si="3"/>
        <v>0</v>
      </c>
    </row>
    <row r="42" spans="2:7" x14ac:dyDescent="0.25">
      <c r="B42" s="52"/>
      <c r="C42" s="48"/>
      <c r="D42" s="49"/>
      <c r="E42" s="50">
        <f>IF($B42=0,0,VLOOKUP($B42,'[1]CADASTRO PRODUTOS'!$B$5:$AY94,12,0))</f>
        <v>0</v>
      </c>
      <c r="F42" s="50">
        <f>IF($B42=0,0,VLOOKUP($B42,'[1]CADASTRO PRODUTOS'!$B$5:$AY94,13,0))</f>
        <v>0</v>
      </c>
      <c r="G42" s="50">
        <f t="shared" si="3"/>
        <v>0</v>
      </c>
    </row>
    <row r="43" spans="2:7" x14ac:dyDescent="0.25">
      <c r="B43" s="88"/>
      <c r="C43" s="48"/>
      <c r="D43" s="49"/>
      <c r="E43" s="50">
        <f>IF($B43=0,0,VLOOKUP($B43,'[1]CADASTRO PRODUTOS'!$B$5:$AY95,12,0))</f>
        <v>0</v>
      </c>
      <c r="F43" s="50">
        <f>IF($B43=0,0,VLOOKUP($B43,'[1]CADASTRO PRODUTOS'!$B$5:$AY95,13,0))</f>
        <v>0</v>
      </c>
      <c r="G43" s="50">
        <f t="shared" si="3"/>
        <v>0</v>
      </c>
    </row>
    <row r="44" spans="2:7" x14ac:dyDescent="0.25">
      <c r="B44" s="52"/>
      <c r="C44" s="48"/>
      <c r="D44" s="49"/>
      <c r="E44" s="50">
        <f>IF($B44=0,0,VLOOKUP($B44,'[1]CADASTRO PRODUTOS'!$B$5:$AY96,12,0))</f>
        <v>0</v>
      </c>
      <c r="F44" s="50">
        <f>IF($B44=0,0,VLOOKUP($B44,'[1]CADASTRO PRODUTOS'!$B$5:$AY96,13,0))</f>
        <v>0</v>
      </c>
      <c r="G44" s="50">
        <f t="shared" si="3"/>
        <v>0</v>
      </c>
    </row>
    <row r="45" spans="2:7" x14ac:dyDescent="0.25">
      <c r="B45" s="88"/>
      <c r="C45" s="48"/>
      <c r="D45" s="49"/>
      <c r="E45" s="50">
        <f>IF($B45=0,0,VLOOKUP($B45,'[1]CADASTRO PRODUTOS'!$B$5:$AY97,12,0))</f>
        <v>0</v>
      </c>
      <c r="F45" s="50">
        <f>IF($B45=0,0,VLOOKUP($B45,'[1]CADASTRO PRODUTOS'!$B$5:$AY97,13,0))</f>
        <v>0</v>
      </c>
      <c r="G45" s="50">
        <f t="shared" si="3"/>
        <v>0</v>
      </c>
    </row>
    <row r="46" spans="2:7" x14ac:dyDescent="0.25">
      <c r="B46" s="89"/>
      <c r="C46" s="48" t="str">
        <f>IF(B46=0," ",VLOOKUP(B46,'[1]CADASTRO PRODUTOS'!B$5:C$101,2,FALSE))</f>
        <v xml:space="preserve"> </v>
      </c>
      <c r="D46" s="49" t="str">
        <f>IF($B46=0," ",VLOOKUP($B46,'[1]CADASTRO PRODUTOS'!$B$5:AY$101,3,FALSE))</f>
        <v xml:space="preserve"> </v>
      </c>
      <c r="E46" s="50">
        <f>IF($B46=0,0,VLOOKUP($B46,'[1]CADASTRO PRODUTOS'!$B$5:$AY98,12,0))</f>
        <v>0</v>
      </c>
      <c r="F46" s="50">
        <f>IF($B46=0,0,VLOOKUP($B46,'[1]CADASTRO PRODUTOS'!$B$5:$AY98,13,0))</f>
        <v>0</v>
      </c>
      <c r="G46" s="50">
        <f t="shared" si="3"/>
        <v>0</v>
      </c>
    </row>
    <row r="47" spans="2:7" x14ac:dyDescent="0.25">
      <c r="B47" s="88"/>
      <c r="C47" s="48" t="str">
        <f>IF(B47=0," ",VLOOKUP(B47,'[1]CADASTRO PRODUTOS'!B$5:C$101,2,FALSE))</f>
        <v xml:space="preserve"> </v>
      </c>
      <c r="D47" s="49" t="str">
        <f>IF($B47=0," ",VLOOKUP($B47,'[1]CADASTRO PRODUTOS'!$B$5:AY$101,3,FALSE))</f>
        <v xml:space="preserve"> </v>
      </c>
      <c r="E47" s="50">
        <f>IF($B47=0,0,VLOOKUP($B47,'[1]CADASTRO PRODUTOS'!$B$5:$AY99,12,0))</f>
        <v>0</v>
      </c>
      <c r="F47" s="50">
        <f>IF($B47=0,0,VLOOKUP($B47,'[1]CADASTRO PRODUTOS'!$B$5:$AY99,13,0))</f>
        <v>0</v>
      </c>
      <c r="G47" s="50">
        <f t="shared" si="3"/>
        <v>0</v>
      </c>
    </row>
    <row r="48" spans="2:7" ht="15.75" thickBot="1" x14ac:dyDescent="0.3">
      <c r="B48" s="59"/>
      <c r="C48" s="60" t="s">
        <v>58</v>
      </c>
      <c r="D48" s="61"/>
      <c r="E48" s="61"/>
      <c r="F48" s="61"/>
      <c r="G48" s="86">
        <f>G10+G25</f>
        <v>1173.5</v>
      </c>
    </row>
  </sheetData>
  <mergeCells count="4">
    <mergeCell ref="B1:G1"/>
    <mergeCell ref="D3:E3"/>
    <mergeCell ref="D6:E6"/>
    <mergeCell ref="D7:E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showGridLines="0" showRowColHeaders="0" workbookViewId="0">
      <selection activeCell="F6" sqref="F6"/>
    </sheetView>
  </sheetViews>
  <sheetFormatPr defaultRowHeight="15" x14ac:dyDescent="0.25"/>
  <cols>
    <col min="2" max="2" width="10.7109375" style="9" customWidth="1"/>
    <col min="3" max="3" width="21.28515625" customWidth="1"/>
    <col min="4" max="4" width="11.42578125" customWidth="1"/>
    <col min="5" max="5" width="14.7109375" customWidth="1"/>
    <col min="6" max="6" width="15.85546875" bestFit="1" customWidth="1"/>
    <col min="7" max="7" width="16" customWidth="1"/>
    <col min="9" max="9" width="17" customWidth="1"/>
  </cols>
  <sheetData>
    <row r="1" spans="2:9" ht="35.25" customHeight="1" x14ac:dyDescent="0.25">
      <c r="B1" s="97" t="s">
        <v>45</v>
      </c>
      <c r="C1" s="97"/>
      <c r="D1" s="97"/>
      <c r="E1" s="97"/>
      <c r="F1" s="97"/>
      <c r="G1" s="97"/>
      <c r="H1" s="1"/>
      <c r="I1" s="1"/>
    </row>
    <row r="2" spans="2:9" ht="6" customHeight="1" thickBot="1" x14ac:dyDescent="0.3">
      <c r="B2" s="4"/>
      <c r="C2" s="4"/>
      <c r="D2" s="4"/>
      <c r="E2" s="4"/>
      <c r="F2" s="4"/>
      <c r="G2" s="4"/>
      <c r="H2" s="4"/>
      <c r="I2" s="4"/>
    </row>
    <row r="3" spans="2:9" ht="22.5" customHeight="1" thickBot="1" x14ac:dyDescent="0.3">
      <c r="C3" s="32" t="s">
        <v>46</v>
      </c>
      <c r="D3" s="99" t="s">
        <v>65</v>
      </c>
      <c r="E3" s="100"/>
      <c r="F3" s="33" t="s">
        <v>47</v>
      </c>
      <c r="G3" s="34">
        <f>IF($G68=0,0,$G45/$G68)</f>
        <v>0.15658915561668565</v>
      </c>
    </row>
    <row r="4" spans="2:9" ht="6.75" customHeight="1" x14ac:dyDescent="0.25">
      <c r="C4" s="35"/>
      <c r="D4" s="8"/>
      <c r="E4" s="8"/>
    </row>
    <row r="5" spans="2:9" x14ac:dyDescent="0.25">
      <c r="C5" s="1" t="s">
        <v>48</v>
      </c>
      <c r="D5" s="1"/>
    </row>
    <row r="6" spans="2:9" x14ac:dyDescent="0.25">
      <c r="C6" s="36" t="s">
        <v>49</v>
      </c>
      <c r="D6" s="99" t="s">
        <v>66</v>
      </c>
      <c r="E6" s="100"/>
    </row>
    <row r="7" spans="2:9" x14ac:dyDescent="0.25">
      <c r="C7" s="36" t="s">
        <v>50</v>
      </c>
      <c r="D7" s="99" t="s">
        <v>67</v>
      </c>
      <c r="E7" s="100"/>
      <c r="F7" s="37" t="s">
        <v>59</v>
      </c>
      <c r="G7" s="63" t="s">
        <v>100</v>
      </c>
    </row>
    <row r="8" spans="2:9" ht="15.75" thickBot="1" x14ac:dyDescent="0.3"/>
    <row r="9" spans="2:9" s="42" customFormat="1" ht="30" x14ac:dyDescent="0.25">
      <c r="B9" s="38" t="s">
        <v>52</v>
      </c>
      <c r="C9" s="39" t="s">
        <v>19</v>
      </c>
      <c r="D9" s="40" t="s">
        <v>20</v>
      </c>
      <c r="E9" s="40" t="s">
        <v>53</v>
      </c>
      <c r="F9" s="40" t="s">
        <v>54</v>
      </c>
      <c r="G9" s="40" t="s">
        <v>55</v>
      </c>
    </row>
    <row r="10" spans="2:9" ht="16.5" customHeight="1" x14ac:dyDescent="0.25">
      <c r="B10" s="64"/>
      <c r="C10" s="44" t="s">
        <v>56</v>
      </c>
      <c r="D10" s="45"/>
      <c r="E10" s="45"/>
      <c r="F10" s="45"/>
      <c r="G10" s="65">
        <f>SUM(G11:G44)</f>
        <v>5232.6333333333332</v>
      </c>
      <c r="I10" s="42"/>
    </row>
    <row r="11" spans="2:9" x14ac:dyDescent="0.25">
      <c r="B11" s="66">
        <v>1</v>
      </c>
      <c r="C11" s="48" t="s">
        <v>96</v>
      </c>
      <c r="D11" s="49" t="s">
        <v>75</v>
      </c>
      <c r="E11" s="49">
        <f>IF($B11=0," ",VLOOKUP($B11,'CADASTRO PRODUTOS'!B$5:P$80,15,FALSE))</f>
        <v>4</v>
      </c>
      <c r="F11" s="67">
        <v>130</v>
      </c>
      <c r="G11" s="68">
        <f>IFERROR(IF(B11=0,0,E11*F11),"-")</f>
        <v>520</v>
      </c>
    </row>
    <row r="12" spans="2:9" x14ac:dyDescent="0.25">
      <c r="B12" s="69">
        <v>3</v>
      </c>
      <c r="C12" s="48" t="str">
        <f>IF($B12=0," ",VLOOKUP($B12,'[1]CADASTRO PRODUTOS'!$B$5:AZ$101,2,FALSE))</f>
        <v>ABÓBORA</v>
      </c>
      <c r="D12" s="49" t="str">
        <f>IF($B12=0," ",VLOOKUP($B12,'[1]CADASTRO PRODUTOS'!$B$5:AZ$101,3,FALSE))</f>
        <v>KG</v>
      </c>
      <c r="E12" s="49">
        <f>IF($B12=0," ",VLOOKUP($B12,'CADASTRO PRODUTOS'!B$5:P$80,15,FALSE))</f>
        <v>25</v>
      </c>
      <c r="F12" s="67">
        <f>IF($B12=0," ",VLOOKUP($B12,'CADASTRO PRODUTOS'!B$5:P$80,14,FALSE))</f>
        <v>3</v>
      </c>
      <c r="G12" s="68">
        <f t="shared" ref="G12:G67" si="0">IFERROR(IF(B12=0,0,E12*F12),"-")</f>
        <v>75</v>
      </c>
    </row>
    <row r="13" spans="2:9" x14ac:dyDescent="0.25">
      <c r="B13" s="66">
        <v>4</v>
      </c>
      <c r="C13" s="48" t="s">
        <v>97</v>
      </c>
      <c r="D13" s="49" t="s">
        <v>70</v>
      </c>
      <c r="E13" s="49">
        <f>IF($B13=0," ",VLOOKUP($B13,'CADASTRO PRODUTOS'!B$5:P$80,15,FALSE))</f>
        <v>400</v>
      </c>
      <c r="F13" s="67">
        <f>IF($B13=0," ",VLOOKUP($B13,'CADASTRO PRODUTOS'!B$5:P$80,14,FALSE))</f>
        <v>0.45</v>
      </c>
      <c r="G13" s="68">
        <f t="shared" si="0"/>
        <v>180</v>
      </c>
    </row>
    <row r="14" spans="2:9" x14ac:dyDescent="0.25">
      <c r="B14" s="69">
        <v>5</v>
      </c>
      <c r="C14" s="48" t="str">
        <f>IF($B14=0," ",VLOOKUP($B14,'[1]CADASTRO PRODUTOS'!$B$5:AZ$101,2,FALSE))</f>
        <v>BANANA</v>
      </c>
      <c r="D14" s="49" t="s">
        <v>75</v>
      </c>
      <c r="E14" s="49">
        <f>IF($B14=0," ",VLOOKUP($B14,'CADASTRO PRODUTOS'!B$5:P$80,15,FALSE))</f>
        <v>8</v>
      </c>
      <c r="F14" s="67">
        <f>IF($B14=0," ",VLOOKUP($B14,'CADASTRO PRODUTOS'!B$5:P$80,14,FALSE))</f>
        <v>66</v>
      </c>
      <c r="G14" s="68">
        <f t="shared" si="0"/>
        <v>528</v>
      </c>
    </row>
    <row r="15" spans="2:9" x14ac:dyDescent="0.25">
      <c r="B15" s="66">
        <v>6</v>
      </c>
      <c r="C15" s="48" t="str">
        <f>IF($B15=0," ",VLOOKUP($B15,'[1]CADASTRO PRODUTOS'!$B$5:AZ$101,2,FALSE))</f>
        <v>BETERRABA</v>
      </c>
      <c r="D15" s="49" t="str">
        <f>IF($B15=0," ",VLOOKUP($B15,'[1]CADASTRO PRODUTOS'!$B$5:AZ$101,3,FALSE))</f>
        <v>KG</v>
      </c>
      <c r="E15" s="49">
        <f>IF($B15=0," ",VLOOKUP($B15,'CADASTRO PRODUTOS'!B$5:P$80,15,FALSE))</f>
        <v>20</v>
      </c>
      <c r="F15" s="67">
        <f>IF($B15=0," ",VLOOKUP($B15,'CADASTRO PRODUTOS'!B$5:P$80,14,FALSE))</f>
        <v>8</v>
      </c>
      <c r="G15" s="68">
        <f t="shared" si="0"/>
        <v>160</v>
      </c>
    </row>
    <row r="16" spans="2:9" x14ac:dyDescent="0.25">
      <c r="B16" s="69">
        <v>7</v>
      </c>
      <c r="C16" s="48" t="str">
        <f>IF($B16=0," ",VLOOKUP($B16,'[1]CADASTRO PRODUTOS'!$B$5:AZ$101,2,FALSE))</f>
        <v>CENOURA</v>
      </c>
      <c r="D16" s="49" t="str">
        <f>IF($B16=0," ",VLOOKUP($B16,'[1]CADASTRO PRODUTOS'!$B$5:AZ$101,3,FALSE))</f>
        <v>KG</v>
      </c>
      <c r="E16" s="49">
        <f>IF($B16=0," ",VLOOKUP($B16,'CADASTRO PRODUTOS'!B$5:P$80,15,FALSE))</f>
        <v>57</v>
      </c>
      <c r="F16" s="67">
        <f>IF($B16=0," ",VLOOKUP($B16,'CADASTRO PRODUTOS'!B$5:P$80,14,FALSE))</f>
        <v>9.75</v>
      </c>
      <c r="G16" s="68">
        <f t="shared" si="0"/>
        <v>555.75</v>
      </c>
    </row>
    <row r="17" spans="2:7" x14ac:dyDescent="0.25">
      <c r="B17" s="66">
        <v>10</v>
      </c>
      <c r="C17" s="48" t="str">
        <f>IF($B17=0," ",VLOOKUP($B17,'[1]CADASTRO PRODUTOS'!$B$5:AZ$101,2,FALSE))</f>
        <v>FEIJÃO</v>
      </c>
      <c r="D17" s="49" t="str">
        <f>IF($B17=0," ",VLOOKUP($B17,'[1]CADASTRO PRODUTOS'!$B$5:AZ$101,3,FALSE))</f>
        <v>KG</v>
      </c>
      <c r="E17" s="49">
        <f>IF($B17=0," ",VLOOKUP($B17,'CADASTRO PRODUTOS'!B$5:P$80,15,FALSE))</f>
        <v>22</v>
      </c>
      <c r="F17" s="67">
        <f>IF($B17=0," ",VLOOKUP($B17,'CADASTRO PRODUTOS'!B$5:P$80,14,FALSE))</f>
        <v>8.1666666666666661</v>
      </c>
      <c r="G17" s="68">
        <f t="shared" si="0"/>
        <v>179.66666666666666</v>
      </c>
    </row>
    <row r="18" spans="2:7" x14ac:dyDescent="0.25">
      <c r="B18" s="69">
        <v>11</v>
      </c>
      <c r="C18" s="48" t="s">
        <v>71</v>
      </c>
      <c r="D18" s="49" t="str">
        <f>IF($B18=0," ",VLOOKUP($B18,'[1]CADASTRO PRODUTOS'!$B$5:AZ$101,3,FALSE))</f>
        <v>KG</v>
      </c>
      <c r="E18" s="49">
        <f>IF($B18=0," ",VLOOKUP($B18,'CADASTRO PRODUTOS'!B$5:P$80,15,FALSE))</f>
        <v>30</v>
      </c>
      <c r="F18" s="67">
        <f>IF($B18=0," ",VLOOKUP($B18,'CADASTRO PRODUTOS'!B$5:P$80,14,FALSE))</f>
        <v>3</v>
      </c>
      <c r="G18" s="68">
        <f t="shared" si="0"/>
        <v>90</v>
      </c>
    </row>
    <row r="19" spans="2:7" x14ac:dyDescent="0.25">
      <c r="B19" s="66">
        <v>12</v>
      </c>
      <c r="C19" s="48" t="str">
        <f>IF($B19=0," ",VLOOKUP($B19,'[1]CADASTRO PRODUTOS'!$B$5:AZ$101,2,FALSE))</f>
        <v>FAR AMARELA</v>
      </c>
      <c r="D19" s="49" t="str">
        <f>IF($B19=0," ",VLOOKUP($B19,'[1]CADASTRO PRODUTOS'!$B$5:AZ$101,3,FALSE))</f>
        <v>KG</v>
      </c>
      <c r="E19" s="49">
        <f>IF($B19=0," ",VLOOKUP($B19,'CADASTRO PRODUTOS'!B$5:P$80,15,FALSE))</f>
        <v>11</v>
      </c>
      <c r="F19" s="67">
        <f>IF($B19=0," ",VLOOKUP($B19,'CADASTRO PRODUTOS'!B$5:P$80,14,FALSE))</f>
        <v>3</v>
      </c>
      <c r="G19" s="68">
        <f t="shared" si="0"/>
        <v>33</v>
      </c>
    </row>
    <row r="20" spans="2:7" x14ac:dyDescent="0.25">
      <c r="B20" s="69">
        <v>13</v>
      </c>
      <c r="C20" s="48" t="s">
        <v>77</v>
      </c>
      <c r="D20" s="49" t="str">
        <f>IF($B20=0," ",VLOOKUP($B20,'[1]CADASTRO PRODUTOS'!$B$5:AZ$101,3,FALSE))</f>
        <v>KG</v>
      </c>
      <c r="E20" s="49">
        <f>IF($B20=0," ",VLOOKUP($B20,'CADASTRO PRODUTOS'!B$5:P$80,15,FALSE))</f>
        <v>2</v>
      </c>
      <c r="F20" s="67">
        <f>IF($B20=0," ",VLOOKUP($B20,'CADASTRO PRODUTOS'!B$5:P$80,14,FALSE))</f>
        <v>12</v>
      </c>
      <c r="G20" s="68">
        <f t="shared" si="0"/>
        <v>24</v>
      </c>
    </row>
    <row r="21" spans="2:7" x14ac:dyDescent="0.25">
      <c r="B21" s="66">
        <v>16</v>
      </c>
      <c r="C21" s="48" t="s">
        <v>79</v>
      </c>
      <c r="D21" s="49" t="str">
        <f>IF($B21=0," ",VLOOKUP($B21,'[1]CADASTRO PRODUTOS'!$B$5:AZ$101,3,FALSE))</f>
        <v>KG</v>
      </c>
      <c r="E21" s="49">
        <f>IF($B21=0," ",VLOOKUP($B21,'CADASTRO PRODUTOS'!B$5:P$80,15,FALSE))</f>
        <v>50</v>
      </c>
      <c r="F21" s="67">
        <f>IF($B21=0," ",VLOOKUP($B21,'CADASTRO PRODUTOS'!B$5:P$80,14,FALSE))</f>
        <v>5.75</v>
      </c>
      <c r="G21" s="68">
        <f t="shared" si="0"/>
        <v>287.5</v>
      </c>
    </row>
    <row r="22" spans="2:7" x14ac:dyDescent="0.25">
      <c r="B22" s="69">
        <v>19</v>
      </c>
      <c r="C22" s="48" t="s">
        <v>68</v>
      </c>
      <c r="D22" s="49" t="s">
        <v>33</v>
      </c>
      <c r="E22" s="49">
        <f>IF($B22=0," ",VLOOKUP($B22,'CADASTRO PRODUTOS'!B$5:P$80,15,FALSE))</f>
        <v>45</v>
      </c>
      <c r="F22" s="67">
        <f>IF($B22=0," ",VLOOKUP($B22,'CADASTRO PRODUTOS'!B$5:P$80,14,FALSE))</f>
        <v>5</v>
      </c>
      <c r="G22" s="68">
        <f t="shared" si="0"/>
        <v>225</v>
      </c>
    </row>
    <row r="23" spans="2:7" x14ac:dyDescent="0.25">
      <c r="B23" s="66">
        <v>20</v>
      </c>
      <c r="C23" s="48" t="s">
        <v>69</v>
      </c>
      <c r="D23" s="49" t="s">
        <v>33</v>
      </c>
      <c r="E23" s="49">
        <f>IF($B23=0," ",VLOOKUP($B23,'CADASTRO PRODUTOS'!B$5:P$80,15,FALSE))</f>
        <v>55</v>
      </c>
      <c r="F23" s="67">
        <f>IF($B23=0," ",VLOOKUP($B23,'CADASTRO PRODUTOS'!B$5:P$80,14,FALSE))</f>
        <v>7.7766666666666664</v>
      </c>
      <c r="G23" s="68">
        <f t="shared" si="0"/>
        <v>427.71666666666664</v>
      </c>
    </row>
    <row r="24" spans="2:7" x14ac:dyDescent="0.25">
      <c r="B24" s="69">
        <v>24</v>
      </c>
      <c r="C24" s="48" t="s">
        <v>84</v>
      </c>
      <c r="D24" s="49" t="s">
        <v>75</v>
      </c>
      <c r="E24" s="49">
        <f>IF($B24=0," ",VLOOKUP($B24,'CADASTRO PRODUTOS'!B$5:P$80,15,FALSE))</f>
        <v>5</v>
      </c>
      <c r="F24" s="67">
        <f>IF($B24=0," ",VLOOKUP($B24,'CADASTRO PRODUTOS'!B$5:P$80,14,FALSE))</f>
        <v>100</v>
      </c>
      <c r="G24" s="68">
        <f t="shared" si="0"/>
        <v>500</v>
      </c>
    </row>
    <row r="25" spans="2:7" x14ac:dyDescent="0.25">
      <c r="B25" s="66">
        <v>26</v>
      </c>
      <c r="C25" s="48" t="s">
        <v>98</v>
      </c>
      <c r="D25" s="49" t="s">
        <v>33</v>
      </c>
      <c r="E25" s="49">
        <f>IF($B25=0," ",VLOOKUP($B25,'CADASTRO PRODUTOS'!B$5:P$80,15,FALSE))</f>
        <v>20</v>
      </c>
      <c r="F25" s="67">
        <f>IF($B25=0," ",VLOOKUP($B25,'CADASTRO PRODUTOS'!B$5:P$80,14,FALSE))</f>
        <v>10</v>
      </c>
      <c r="G25" s="68">
        <f t="shared" si="0"/>
        <v>200</v>
      </c>
    </row>
    <row r="26" spans="2:7" x14ac:dyDescent="0.25">
      <c r="B26" s="69">
        <v>27</v>
      </c>
      <c r="C26" s="48" t="s">
        <v>99</v>
      </c>
      <c r="D26" s="49" t="s">
        <v>82</v>
      </c>
      <c r="E26" s="49">
        <f>IF($B26=0," ",VLOOKUP($B26,'CADASTRO PRODUTOS'!B$5:P$80,15,FALSE))</f>
        <v>12</v>
      </c>
      <c r="F26" s="67">
        <f>IF($B26=0," ",VLOOKUP($B26,'CADASTRO PRODUTOS'!B$5:P$80,14,FALSE))</f>
        <v>48.75</v>
      </c>
      <c r="G26" s="68">
        <f t="shared" si="0"/>
        <v>585</v>
      </c>
    </row>
    <row r="27" spans="2:7" x14ac:dyDescent="0.25">
      <c r="B27" s="66">
        <v>28</v>
      </c>
      <c r="C27" s="48" t="s">
        <v>77</v>
      </c>
      <c r="D27" s="49" t="s">
        <v>75</v>
      </c>
      <c r="E27" s="49">
        <f>IF($B27=0," ",VLOOKUP($B27,'CADASTRO PRODUTOS'!B$5:P$80,15,FALSE))</f>
        <v>2</v>
      </c>
      <c r="F27" s="67">
        <f>IF($B27=0," ",VLOOKUP($B27,'CADASTRO PRODUTOS'!B$5:P$80,14,FALSE))</f>
        <v>200</v>
      </c>
      <c r="G27" s="68">
        <f t="shared" si="0"/>
        <v>400</v>
      </c>
    </row>
    <row r="28" spans="2:7" x14ac:dyDescent="0.25">
      <c r="B28" s="69">
        <v>29</v>
      </c>
      <c r="C28" s="48" t="s">
        <v>86</v>
      </c>
      <c r="D28" s="49" t="s">
        <v>87</v>
      </c>
      <c r="E28" s="49">
        <f>IF($B28=0," ",VLOOKUP($B28,'CADASTRO PRODUTOS'!B$5:P$80,15,FALSE))</f>
        <v>2</v>
      </c>
      <c r="F28" s="67">
        <f>IF($B28=0," ",VLOOKUP($B28,'CADASTRO PRODUTOS'!B$5:P$80,14,FALSE))</f>
        <v>112</v>
      </c>
      <c r="G28" s="68">
        <f t="shared" si="0"/>
        <v>224</v>
      </c>
    </row>
    <row r="29" spans="2:7" x14ac:dyDescent="0.25">
      <c r="B29" s="66">
        <v>30</v>
      </c>
      <c r="C29" s="48" t="s">
        <v>88</v>
      </c>
      <c r="D29" s="49" t="s">
        <v>33</v>
      </c>
      <c r="E29" s="49">
        <f>IF($B29=0," ",VLOOKUP($B29,'CADASTRO PRODUTOS'!B$5:P$80,15,FALSE))</f>
        <v>2</v>
      </c>
      <c r="F29" s="67">
        <f>IF($B29=0," ",VLOOKUP($B29,'CADASTRO PRODUTOS'!B$5:P$80,14,FALSE))</f>
        <v>19</v>
      </c>
      <c r="G29" s="68">
        <f t="shared" si="0"/>
        <v>38</v>
      </c>
    </row>
    <row r="30" spans="2:7" x14ac:dyDescent="0.25">
      <c r="B30" s="71"/>
      <c r="C30" s="48" t="str">
        <f>IF($B30=0," ",VLOOKUP($B30,'[1]CADASTRO PRODUTOS'!$B$5:AZ$101,2,FALSE))</f>
        <v xml:space="preserve"> </v>
      </c>
      <c r="D30" s="49" t="str">
        <f>IF($B30=0," ",VLOOKUP($B30,'[1]CADASTRO PRODUTOS'!$B$5:AZ$101,3,FALSE))</f>
        <v xml:space="preserve"> </v>
      </c>
      <c r="E30" s="49" t="str">
        <f>IF($B30=0," ",VLOOKUP($B30,'CADASTRO PRODUTOS'!B$5:P$80,15,FALSE))</f>
        <v xml:space="preserve"> </v>
      </c>
      <c r="F30" s="67" t="str">
        <f>IF($B30=0," ",VLOOKUP($B30,'CADASTRO PRODUTOS'!B$5:P$80,14,FALSE))</f>
        <v xml:space="preserve"> </v>
      </c>
      <c r="G30" s="68">
        <f t="shared" si="0"/>
        <v>0</v>
      </c>
    </row>
    <row r="31" spans="2:7" x14ac:dyDescent="0.25">
      <c r="B31" s="70"/>
      <c r="C31" s="48" t="str">
        <f>IF($B31=0," ",VLOOKUP($B31,'[1]CADASTRO PRODUTOS'!$B$5:AZ$101,2,FALSE))</f>
        <v xml:space="preserve"> </v>
      </c>
      <c r="D31" s="49" t="str">
        <f>IF($B31=0," ",VLOOKUP($B31,'[1]CADASTRO PRODUTOS'!$B$5:AZ$101,3,FALSE))</f>
        <v xml:space="preserve"> </v>
      </c>
      <c r="E31" s="49" t="str">
        <f>IF($B31=0," ",VLOOKUP($B31,'CADASTRO PRODUTOS'!B$5:P$80,15,FALSE))</f>
        <v xml:space="preserve"> </v>
      </c>
      <c r="F31" s="67" t="str">
        <f>IF($B31=0," ",VLOOKUP($B31,'CADASTRO PRODUTOS'!B$5:P$80,14,FALSE))</f>
        <v xml:space="preserve"> </v>
      </c>
      <c r="G31" s="68">
        <f t="shared" si="0"/>
        <v>0</v>
      </c>
    </row>
    <row r="32" spans="2:7" x14ac:dyDescent="0.25">
      <c r="B32" s="71"/>
      <c r="C32" s="48" t="str">
        <f>IF($B32=0," ",VLOOKUP($B32,'[1]CADASTRO PRODUTOS'!$B$5:AZ$101,2,FALSE))</f>
        <v xml:space="preserve"> </v>
      </c>
      <c r="D32" s="49" t="str">
        <f>IF($B32=0," ",VLOOKUP($B32,'[1]CADASTRO PRODUTOS'!$B$5:AZ$101,3,FALSE))</f>
        <v xml:space="preserve"> </v>
      </c>
      <c r="E32" s="49" t="str">
        <f>IF($B32=0," ",VLOOKUP($B32,'CADASTRO PRODUTOS'!B$5:P$80,15,FALSE))</f>
        <v xml:space="preserve"> </v>
      </c>
      <c r="F32" s="67" t="str">
        <f>IF($B32=0," ",VLOOKUP($B32,'CADASTRO PRODUTOS'!B$5:P$80,14,FALSE))</f>
        <v xml:space="preserve"> </v>
      </c>
      <c r="G32" s="68">
        <f t="shared" si="0"/>
        <v>0</v>
      </c>
    </row>
    <row r="33" spans="2:7" x14ac:dyDescent="0.25">
      <c r="B33" s="70"/>
      <c r="C33" s="48" t="str">
        <f>IF($B33=0," ",VLOOKUP($B33,'[1]CADASTRO PRODUTOS'!$B$5:AZ$101,2,FALSE))</f>
        <v xml:space="preserve"> </v>
      </c>
      <c r="D33" s="49" t="str">
        <f>IF($B33=0," ",VLOOKUP($B33,'[1]CADASTRO PRODUTOS'!$B$5:AZ$101,3,FALSE))</f>
        <v xml:space="preserve"> </v>
      </c>
      <c r="E33" s="49" t="str">
        <f>IF($B33=0," ",VLOOKUP($B33,'CADASTRO PRODUTOS'!B$5:P$80,15,FALSE))</f>
        <v xml:space="preserve"> </v>
      </c>
      <c r="F33" s="67" t="str">
        <f>IF($B33=0," ",VLOOKUP($B33,'CADASTRO PRODUTOS'!B$5:P$80,14,FALSE))</f>
        <v xml:space="preserve"> </v>
      </c>
      <c r="G33" s="68">
        <f t="shared" si="0"/>
        <v>0</v>
      </c>
    </row>
    <row r="34" spans="2:7" x14ac:dyDescent="0.25">
      <c r="B34" s="71"/>
      <c r="C34" s="48" t="str">
        <f>IF($B34=0," ",VLOOKUP($B34,'[1]CADASTRO PRODUTOS'!$B$5:AZ$101,2,FALSE))</f>
        <v xml:space="preserve"> </v>
      </c>
      <c r="D34" s="49" t="str">
        <f>IF($B34=0," ",VLOOKUP($B34,'[1]CADASTRO PRODUTOS'!$B$5:AZ$101,3,FALSE))</f>
        <v xml:space="preserve"> </v>
      </c>
      <c r="E34" s="49" t="str">
        <f>IF($B34=0," ",VLOOKUP($B34,'CADASTRO PRODUTOS'!B$5:P$80,15,FALSE))</f>
        <v xml:space="preserve"> </v>
      </c>
      <c r="F34" s="67" t="str">
        <f>IF($B34=0," ",VLOOKUP($B34,'CADASTRO PRODUTOS'!B$5:P$80,14,FALSE))</f>
        <v xml:space="preserve"> </v>
      </c>
      <c r="G34" s="68">
        <f t="shared" si="0"/>
        <v>0</v>
      </c>
    </row>
    <row r="35" spans="2:7" x14ac:dyDescent="0.25">
      <c r="B35" s="70"/>
      <c r="C35" s="48" t="str">
        <f>IF($B35=0," ",VLOOKUP($B35,'[1]CADASTRO PRODUTOS'!$B$5:AZ$101,2,FALSE))</f>
        <v xml:space="preserve"> </v>
      </c>
      <c r="D35" s="49" t="str">
        <f>IF($B35=0," ",VLOOKUP($B35,'[1]CADASTRO PRODUTOS'!$B$5:AZ$101,3,FALSE))</f>
        <v xml:space="preserve"> </v>
      </c>
      <c r="E35" s="49" t="str">
        <f>IF($B35=0," ",VLOOKUP($B35,'CADASTRO PRODUTOS'!B$5:P$80,15,FALSE))</f>
        <v xml:space="preserve"> </v>
      </c>
      <c r="F35" s="67" t="str">
        <f>IF($B35=0," ",VLOOKUP($B35,'CADASTRO PRODUTOS'!B$5:P$80,14,FALSE))</f>
        <v xml:space="preserve"> </v>
      </c>
      <c r="G35" s="68">
        <f t="shared" si="0"/>
        <v>0</v>
      </c>
    </row>
    <row r="36" spans="2:7" x14ac:dyDescent="0.25">
      <c r="B36" s="71"/>
      <c r="C36" s="48" t="str">
        <f>IF($B36=0," ",VLOOKUP($B36,'[1]CADASTRO PRODUTOS'!$B$5:AZ$101,2,FALSE))</f>
        <v xml:space="preserve"> </v>
      </c>
      <c r="D36" s="49" t="str">
        <f>IF($B36=0," ",VLOOKUP($B36,'[1]CADASTRO PRODUTOS'!$B$5:AZ$101,3,FALSE))</f>
        <v xml:space="preserve"> </v>
      </c>
      <c r="E36" s="49" t="str">
        <f>IF($B36=0," ",VLOOKUP($B36,'CADASTRO PRODUTOS'!B$5:P$80,15,FALSE))</f>
        <v xml:space="preserve"> </v>
      </c>
      <c r="F36" s="67" t="str">
        <f>IF($B36=0," ",VLOOKUP($B36,'CADASTRO PRODUTOS'!B$5:P$80,14,FALSE))</f>
        <v xml:space="preserve"> </v>
      </c>
      <c r="G36" s="68">
        <f t="shared" si="0"/>
        <v>0</v>
      </c>
    </row>
    <row r="37" spans="2:7" x14ac:dyDescent="0.25">
      <c r="B37" s="70"/>
      <c r="C37" s="48" t="str">
        <f>IF($B37=0," ",VLOOKUP($B37,'[1]CADASTRO PRODUTOS'!$B$5:AZ$101,2,FALSE))</f>
        <v xml:space="preserve"> </v>
      </c>
      <c r="D37" s="49" t="str">
        <f>IF($B37=0," ",VLOOKUP($B37,'[1]CADASTRO PRODUTOS'!$B$5:AZ$101,3,FALSE))</f>
        <v xml:space="preserve"> </v>
      </c>
      <c r="E37" s="49" t="str">
        <f>IF($B37=0," ",VLOOKUP($B37,'CADASTRO PRODUTOS'!B$5:P$80,15,FALSE))</f>
        <v xml:space="preserve"> </v>
      </c>
      <c r="F37" s="67" t="str">
        <f>IF($B37=0," ",VLOOKUP($B37,'CADASTRO PRODUTOS'!B$5:P$80,14,FALSE))</f>
        <v xml:space="preserve"> </v>
      </c>
      <c r="G37" s="68">
        <f t="shared" si="0"/>
        <v>0</v>
      </c>
    </row>
    <row r="38" spans="2:7" x14ac:dyDescent="0.25">
      <c r="B38" s="71"/>
      <c r="C38" s="48" t="str">
        <f>IF($B38=0," ",VLOOKUP($B38,'[1]CADASTRO PRODUTOS'!$B$5:AZ$101,2,FALSE))</f>
        <v xml:space="preserve"> </v>
      </c>
      <c r="D38" s="49" t="str">
        <f>IF($B38=0," ",VLOOKUP($B38,'[1]CADASTRO PRODUTOS'!$B$5:AZ$101,3,FALSE))</f>
        <v xml:space="preserve"> </v>
      </c>
      <c r="E38" s="49" t="str">
        <f>IF($B38=0," ",VLOOKUP($B38,'CADASTRO PRODUTOS'!B$5:P$80,15,FALSE))</f>
        <v xml:space="preserve"> </v>
      </c>
      <c r="F38" s="67" t="str">
        <f>IF($B38=0," ",VLOOKUP($B38,'CADASTRO PRODUTOS'!B$5:P$80,14,FALSE))</f>
        <v xml:space="preserve"> </v>
      </c>
      <c r="G38" s="68">
        <f t="shared" si="0"/>
        <v>0</v>
      </c>
    </row>
    <row r="39" spans="2:7" x14ac:dyDescent="0.25">
      <c r="B39" s="70"/>
      <c r="C39" s="48" t="str">
        <f>IF($B39=0," ",VLOOKUP($B39,'[1]CADASTRO PRODUTOS'!$B$5:AZ$101,2,FALSE))</f>
        <v xml:space="preserve"> </v>
      </c>
      <c r="D39" s="49" t="str">
        <f>IF($B39=0," ",VLOOKUP($B39,'[1]CADASTRO PRODUTOS'!$B$5:AZ$101,3,FALSE))</f>
        <v xml:space="preserve"> </v>
      </c>
      <c r="E39" s="49" t="str">
        <f>IF($B39=0," ",VLOOKUP($B39,'CADASTRO PRODUTOS'!B$5:P$80,15,FALSE))</f>
        <v xml:space="preserve"> </v>
      </c>
      <c r="F39" s="67" t="str">
        <f>IF($B39=0," ",VLOOKUP($B39,'CADASTRO PRODUTOS'!B$5:P$80,14,FALSE))</f>
        <v xml:space="preserve"> </v>
      </c>
      <c r="G39" s="68">
        <f t="shared" si="0"/>
        <v>0</v>
      </c>
    </row>
    <row r="40" spans="2:7" x14ac:dyDescent="0.25">
      <c r="B40" s="71"/>
      <c r="C40" s="48" t="str">
        <f>IF($B40=0," ",VLOOKUP($B40,'[1]CADASTRO PRODUTOS'!$B$5:AZ$101,2,FALSE))</f>
        <v xml:space="preserve"> </v>
      </c>
      <c r="D40" s="49" t="str">
        <f>IF($B40=0," ",VLOOKUP($B40,'[1]CADASTRO PRODUTOS'!$B$5:AZ$101,3,FALSE))</f>
        <v xml:space="preserve"> </v>
      </c>
      <c r="E40" s="49" t="str">
        <f>IF($B40=0," ",VLOOKUP($B40,'CADASTRO PRODUTOS'!B$5:P$80,15,FALSE))</f>
        <v xml:space="preserve"> </v>
      </c>
      <c r="F40" s="67" t="str">
        <f>IF($B40=0," ",VLOOKUP($B40,'CADASTRO PRODUTOS'!B$5:P$80,14,FALSE))</f>
        <v xml:space="preserve"> </v>
      </c>
      <c r="G40" s="68">
        <f t="shared" si="0"/>
        <v>0</v>
      </c>
    </row>
    <row r="41" spans="2:7" x14ac:dyDescent="0.25">
      <c r="B41" s="70"/>
      <c r="C41" s="48" t="str">
        <f>IF($B41=0," ",VLOOKUP($B41,'[1]CADASTRO PRODUTOS'!$B$5:AZ$101,2,FALSE))</f>
        <v xml:space="preserve"> </v>
      </c>
      <c r="D41" s="49" t="str">
        <f>IF($B41=0," ",VLOOKUP($B41,'[1]CADASTRO PRODUTOS'!$B$5:AZ$101,3,FALSE))</f>
        <v xml:space="preserve"> </v>
      </c>
      <c r="E41" s="49" t="str">
        <f>IF($B41=0," ",VLOOKUP($B41,'CADASTRO PRODUTOS'!B$5:P$80,15,FALSE))</f>
        <v xml:space="preserve"> </v>
      </c>
      <c r="F41" s="67" t="str">
        <f>IF($B41=0," ",VLOOKUP($B41,'CADASTRO PRODUTOS'!B$5:P$80,14,FALSE))</f>
        <v xml:space="preserve"> </v>
      </c>
      <c r="G41" s="68">
        <f t="shared" si="0"/>
        <v>0</v>
      </c>
    </row>
    <row r="42" spans="2:7" x14ac:dyDescent="0.25">
      <c r="B42" s="71"/>
      <c r="C42" s="48" t="str">
        <f>IF($B42=0," ",VLOOKUP($B42,'[1]CADASTRO PRODUTOS'!$B$5:AZ$101,2,FALSE))</f>
        <v xml:space="preserve"> </v>
      </c>
      <c r="D42" s="49" t="str">
        <f>IF($B42=0," ",VLOOKUP($B42,'[1]CADASTRO PRODUTOS'!$B$5:AZ$101,3,FALSE))</f>
        <v xml:space="preserve"> </v>
      </c>
      <c r="E42" s="49" t="str">
        <f>IF($B42=0," ",VLOOKUP($B42,'CADASTRO PRODUTOS'!B$5:P$80,15,FALSE))</f>
        <v xml:space="preserve"> </v>
      </c>
      <c r="F42" s="67" t="str">
        <f>IF($B42=0," ",VLOOKUP($B42,'CADASTRO PRODUTOS'!B$5:P$80,14,FALSE))</f>
        <v xml:space="preserve"> </v>
      </c>
      <c r="G42" s="68">
        <f t="shared" si="0"/>
        <v>0</v>
      </c>
    </row>
    <row r="43" spans="2:7" x14ac:dyDescent="0.25">
      <c r="B43" s="70"/>
      <c r="C43" s="48" t="str">
        <f>IF($B43=0," ",VLOOKUP($B43,'[1]CADASTRO PRODUTOS'!$B$5:AZ$101,2,FALSE))</f>
        <v xml:space="preserve"> </v>
      </c>
      <c r="D43" s="49" t="str">
        <f>IF($B43=0," ",VLOOKUP($B43,'[1]CADASTRO PRODUTOS'!$B$5:AZ$101,3,FALSE))</f>
        <v xml:space="preserve"> </v>
      </c>
      <c r="E43" s="49" t="str">
        <f>IF($B43=0," ",VLOOKUP($B43,'CADASTRO PRODUTOS'!B$5:P$80,15,FALSE))</f>
        <v xml:space="preserve"> </v>
      </c>
      <c r="F43" s="67" t="str">
        <f>IF($B43=0," ",VLOOKUP($B43,'CADASTRO PRODUTOS'!B$5:P$80,14,FALSE))</f>
        <v xml:space="preserve"> </v>
      </c>
      <c r="G43" s="68">
        <f t="shared" si="0"/>
        <v>0</v>
      </c>
    </row>
    <row r="44" spans="2:7" x14ac:dyDescent="0.25">
      <c r="B44" s="71"/>
      <c r="C44" s="48" t="str">
        <f>IF($B44=0," ",VLOOKUP($B44,'[1]CADASTRO PRODUTOS'!$B$5:AZ$101,2,FALSE))</f>
        <v xml:space="preserve"> </v>
      </c>
      <c r="D44" s="49" t="str">
        <f>IF($B44=0," ",VLOOKUP($B44,'[1]CADASTRO PRODUTOS'!$B$5:AZ$101,3,FALSE))</f>
        <v xml:space="preserve"> </v>
      </c>
      <c r="E44" s="49" t="str">
        <f>IF($B44=0," ",VLOOKUP($B44,'CADASTRO PRODUTOS'!B$5:P$80,15,FALSE))</f>
        <v xml:space="preserve"> </v>
      </c>
      <c r="F44" s="67" t="str">
        <f>IF($B44=0," ",VLOOKUP($B44,'CADASTRO PRODUTOS'!B$5:P$80,14,FALSE))</f>
        <v xml:space="preserve"> </v>
      </c>
      <c r="G44" s="68">
        <f t="shared" si="0"/>
        <v>0</v>
      </c>
    </row>
    <row r="45" spans="2:7" x14ac:dyDescent="0.25">
      <c r="B45" s="54"/>
      <c r="C45" s="55" t="s">
        <v>57</v>
      </c>
      <c r="D45" s="56"/>
      <c r="E45" s="56"/>
      <c r="F45" s="72"/>
      <c r="G45" s="72">
        <f>SUM(G46:G67)</f>
        <v>971.5</v>
      </c>
    </row>
    <row r="46" spans="2:7" x14ac:dyDescent="0.25">
      <c r="B46" s="69">
        <v>2</v>
      </c>
      <c r="C46" s="48" t="s">
        <v>76</v>
      </c>
      <c r="D46" s="49" t="str">
        <f>IF($B46=0," ",VLOOKUP($B46,'[1]CADASTRO PRODUTOS'!$B$5:AZ$101,3,FALSE))</f>
        <v>MAÇO</v>
      </c>
      <c r="E46" s="49">
        <f>IF($B46=0," ",VLOOKUP($B46,'CADASTRO PRODUTOS'!B$5:P$80,15,FALSE))</f>
        <v>3</v>
      </c>
      <c r="F46" s="67">
        <f>IF($B46=0," ",VLOOKUP($B46,'CADASTRO PRODUTOS'!B$5:P$80,14,FALSE))</f>
        <v>3</v>
      </c>
      <c r="G46" s="68">
        <f t="shared" si="0"/>
        <v>9</v>
      </c>
    </row>
    <row r="47" spans="2:7" x14ac:dyDescent="0.25">
      <c r="B47" s="66">
        <v>8</v>
      </c>
      <c r="C47" s="48" t="str">
        <f>IF($B47=0," ",VLOOKUP($B47,'[1]CADASTRO PRODUTOS'!$B$5:AZ$101,2,FALSE))</f>
        <v>CHEIRO VERDE</v>
      </c>
      <c r="D47" s="49" t="str">
        <f>IF($B47=0," ",VLOOKUP($B47,'[1]CADASTRO PRODUTOS'!$B$5:AZ$101,3,FALSE))</f>
        <v>MAÇO</v>
      </c>
      <c r="E47" s="49">
        <f>IF($B47=0," ",VLOOKUP($B47,'CADASTRO PRODUTOS'!B$5:P$80,15,FALSE))</f>
        <v>60</v>
      </c>
      <c r="F47" s="67">
        <f>IF($B47=0," ",VLOOKUP($B47,'CADASTRO PRODUTOS'!B$5:P$80,14,FALSE))</f>
        <v>2</v>
      </c>
      <c r="G47" s="68">
        <f t="shared" si="0"/>
        <v>120</v>
      </c>
    </row>
    <row r="48" spans="2:7" x14ac:dyDescent="0.25">
      <c r="B48" s="69">
        <v>14</v>
      </c>
      <c r="C48" s="48" t="s">
        <v>92</v>
      </c>
      <c r="D48" s="49" t="str">
        <f>IF($B48=0," ",VLOOKUP($B48,'[1]CADASTRO PRODUTOS'!$B$5:AZ$101,3,FALSE))</f>
        <v>KG</v>
      </c>
      <c r="E48" s="49">
        <f>IF($B48=0," ",VLOOKUP($B48,'CADASTRO PRODUTOS'!B$5:P$80,15,FALSE))</f>
        <v>9</v>
      </c>
      <c r="F48" s="67">
        <f>IF($B48=0," ",VLOOKUP($B48,'CADASTRO PRODUTOS'!B$5:P$80,14,FALSE))</f>
        <v>13.5</v>
      </c>
      <c r="G48" s="68">
        <f t="shared" si="0"/>
        <v>121.5</v>
      </c>
    </row>
    <row r="49" spans="2:7" x14ac:dyDescent="0.25">
      <c r="B49" s="66">
        <v>15</v>
      </c>
      <c r="C49" s="48" t="str">
        <f>IF($B49=0," ",VLOOKUP($B49,'[1]CADASTRO PRODUTOS'!$B$5:AZ$101,2,FALSE))</f>
        <v>P. ACEROLA</v>
      </c>
      <c r="D49" s="49" t="s">
        <v>70</v>
      </c>
      <c r="E49" s="49">
        <f>IF($B49=0," ",VLOOKUP($B49,'CADASTRO PRODUTOS'!B$5:P$80,15,FALSE))</f>
        <v>36</v>
      </c>
      <c r="F49" s="67">
        <f>IF($B49=0," ",VLOOKUP($B49,'CADASTRO PRODUTOS'!B$5:P$80,14,FALSE))</f>
        <v>8</v>
      </c>
      <c r="G49" s="68">
        <f t="shared" si="0"/>
        <v>288</v>
      </c>
    </row>
    <row r="50" spans="2:7" x14ac:dyDescent="0.25">
      <c r="B50" s="69">
        <v>18</v>
      </c>
      <c r="C50" s="48" t="s">
        <v>72</v>
      </c>
      <c r="D50" s="49" t="s">
        <v>70</v>
      </c>
      <c r="E50" s="49">
        <f>IF($B50=0," ",VLOOKUP($B50,'CADASTRO PRODUTOS'!B$5:P$80,15,FALSE))</f>
        <v>39</v>
      </c>
      <c r="F50" s="67">
        <f>IF($B50=0," ",VLOOKUP($B50,'CADASTRO PRODUTOS'!B$5:P$80,14,FALSE))</f>
        <v>8</v>
      </c>
      <c r="G50" s="68">
        <f t="shared" si="0"/>
        <v>312</v>
      </c>
    </row>
    <row r="51" spans="2:7" x14ac:dyDescent="0.25">
      <c r="B51" s="66">
        <v>21</v>
      </c>
      <c r="C51" s="48" t="s">
        <v>81</v>
      </c>
      <c r="D51" s="49" t="s">
        <v>74</v>
      </c>
      <c r="E51" s="49">
        <f>IF($B51=0," ",VLOOKUP($B51,'CADASTRO PRODUTOS'!B$5:P$80,15,FALSE))</f>
        <v>8</v>
      </c>
      <c r="F51" s="67">
        <f>IF($B51=0," ",VLOOKUP($B51,'CADASTRO PRODUTOS'!B$5:P$80,14,FALSE))</f>
        <v>2</v>
      </c>
      <c r="G51" s="68">
        <f t="shared" si="0"/>
        <v>16</v>
      </c>
    </row>
    <row r="52" spans="2:7" x14ac:dyDescent="0.25">
      <c r="B52" s="69">
        <v>25</v>
      </c>
      <c r="C52" s="48" t="s">
        <v>95</v>
      </c>
      <c r="D52" s="49" t="s">
        <v>70</v>
      </c>
      <c r="E52" s="49">
        <f>IF($B52=0," ",VLOOKUP($B52,'CADASTRO PRODUTOS'!B$5:P$80,15,FALSE))</f>
        <v>12</v>
      </c>
      <c r="F52" s="67">
        <f>IF($B52=0," ",VLOOKUP($B52,'CADASTRO PRODUTOS'!B$5:P$80,14,FALSE))</f>
        <v>8</v>
      </c>
      <c r="G52" s="68">
        <f t="shared" si="0"/>
        <v>96</v>
      </c>
    </row>
    <row r="53" spans="2:7" x14ac:dyDescent="0.25">
      <c r="B53" s="66">
        <v>31</v>
      </c>
      <c r="C53" s="48" t="s">
        <v>89</v>
      </c>
      <c r="D53" s="49" t="s">
        <v>33</v>
      </c>
      <c r="E53" s="49">
        <f>IF($B53=0," ",VLOOKUP($B53,'CADASTRO PRODUTOS'!B$5:P$80,15,FALSE))</f>
        <v>3</v>
      </c>
      <c r="F53" s="67">
        <f>IF($B53=0," ",VLOOKUP($B53,'CADASTRO PRODUTOS'!B$5:P$80,14,FALSE))</f>
        <v>3</v>
      </c>
      <c r="G53" s="68">
        <f t="shared" si="0"/>
        <v>9</v>
      </c>
    </row>
    <row r="54" spans="2:7" x14ac:dyDescent="0.25">
      <c r="B54" s="69"/>
      <c r="C54" s="48" t="str">
        <f>IF($B54=0," ",VLOOKUP($B54,'[1]CADASTRO PRODUTOS'!$B$5:AZ$101,2,FALSE))</f>
        <v xml:space="preserve"> </v>
      </c>
      <c r="D54" s="49" t="str">
        <f>IF($B54=0," ",VLOOKUP($B54,'[1]CADASTRO PRODUTOS'!$B$5:AZ$101,3,FALSE))</f>
        <v xml:space="preserve"> </v>
      </c>
      <c r="E54" s="49" t="str">
        <f>IF($B54=0," ",VLOOKUP($B54,'CADASTRO PRODUTOS'!B$5:P$80,15,FALSE))</f>
        <v xml:space="preserve"> </v>
      </c>
      <c r="F54" s="67" t="str">
        <f>IF($B54=0," ",VLOOKUP($B54,'CADASTRO PRODUTOS'!B$5:P$80,14,FALSE))</f>
        <v xml:space="preserve"> </v>
      </c>
      <c r="G54" s="68">
        <f t="shared" si="0"/>
        <v>0</v>
      </c>
    </row>
    <row r="55" spans="2:7" x14ac:dyDescent="0.25">
      <c r="B55" s="66"/>
      <c r="C55" s="48" t="str">
        <f>IF($B55=0," ",VLOOKUP($B55,'[1]CADASTRO PRODUTOS'!$B$5:AZ$101,2,FALSE))</f>
        <v xml:space="preserve"> </v>
      </c>
      <c r="D55" s="49" t="str">
        <f>IF($B55=0," ",VLOOKUP($B55,'[1]CADASTRO PRODUTOS'!$B$5:AZ$101,3,FALSE))</f>
        <v xml:space="preserve"> </v>
      </c>
      <c r="E55" s="49" t="str">
        <f>IF($B55=0," ",VLOOKUP($B55,'CADASTRO PRODUTOS'!B$5:P$80,15,FALSE))</f>
        <v xml:space="preserve"> </v>
      </c>
      <c r="F55" s="67" t="str">
        <f>IF($B55=0," ",VLOOKUP($B55,'CADASTRO PRODUTOS'!B$5:P$80,14,FALSE))</f>
        <v xml:space="preserve"> </v>
      </c>
      <c r="G55" s="68">
        <f t="shared" si="0"/>
        <v>0</v>
      </c>
    </row>
    <row r="56" spans="2:7" x14ac:dyDescent="0.25">
      <c r="B56" s="69"/>
      <c r="C56" s="48" t="str">
        <f>IF($B56=0," ",VLOOKUP($B56,'[1]CADASTRO PRODUTOS'!$B$5:AZ$101,2,FALSE))</f>
        <v xml:space="preserve"> </v>
      </c>
      <c r="D56" s="49" t="str">
        <f>IF($B56=0," ",VLOOKUP($B56,'[1]CADASTRO PRODUTOS'!$B$5:AZ$101,3,FALSE))</f>
        <v xml:space="preserve"> </v>
      </c>
      <c r="E56" s="49" t="str">
        <f>IF($B56=0," ",VLOOKUP($B56,'CADASTRO PRODUTOS'!B$5:P$80,15,FALSE))</f>
        <v xml:space="preserve"> </v>
      </c>
      <c r="F56" s="67" t="str">
        <f>IF($B56=0," ",VLOOKUP($B56,'CADASTRO PRODUTOS'!B$5:P$80,14,FALSE))</f>
        <v xml:space="preserve"> </v>
      </c>
      <c r="G56" s="68">
        <f t="shared" si="0"/>
        <v>0</v>
      </c>
    </row>
    <row r="57" spans="2:7" x14ac:dyDescent="0.25">
      <c r="B57" s="66"/>
      <c r="C57" s="48" t="str">
        <f>IF($B57=0," ",VLOOKUP($B57,'[1]CADASTRO PRODUTOS'!$B$5:AZ$101,2,FALSE))</f>
        <v xml:space="preserve"> </v>
      </c>
      <c r="D57" s="49" t="str">
        <f>IF($B57=0," ",VLOOKUP($B57,'[1]CADASTRO PRODUTOS'!$B$5:AZ$101,3,FALSE))</f>
        <v xml:space="preserve"> </v>
      </c>
      <c r="E57" s="49" t="str">
        <f>IF($B57=0," ",VLOOKUP($B57,'CADASTRO PRODUTOS'!B$5:P$80,15,FALSE))</f>
        <v xml:space="preserve"> </v>
      </c>
      <c r="F57" s="67" t="str">
        <f>IF($B57=0," ",VLOOKUP($B57,'CADASTRO PRODUTOS'!B$5:P$80,14,FALSE))</f>
        <v xml:space="preserve"> </v>
      </c>
      <c r="G57" s="68">
        <f t="shared" si="0"/>
        <v>0</v>
      </c>
    </row>
    <row r="58" spans="2:7" x14ac:dyDescent="0.25">
      <c r="B58" s="69"/>
      <c r="C58" s="48" t="str">
        <f>IF($B58=0," ",VLOOKUP($B58,'[1]CADASTRO PRODUTOS'!$B$5:AZ$101,2,FALSE))</f>
        <v xml:space="preserve"> </v>
      </c>
      <c r="D58" s="49" t="str">
        <f>IF($B58=0," ",VLOOKUP($B58,'[1]CADASTRO PRODUTOS'!$B$5:AZ$101,3,FALSE))</f>
        <v xml:space="preserve"> </v>
      </c>
      <c r="E58" s="49" t="str">
        <f>IF($B58=0," ",VLOOKUP($B58,'CADASTRO PRODUTOS'!B$5:P$80,15,FALSE))</f>
        <v xml:space="preserve"> </v>
      </c>
      <c r="F58" s="67" t="str">
        <f>IF($B58=0," ",VLOOKUP($B58,'CADASTRO PRODUTOS'!B$5:P$80,14,FALSE))</f>
        <v xml:space="preserve"> </v>
      </c>
      <c r="G58" s="68">
        <f t="shared" si="0"/>
        <v>0</v>
      </c>
    </row>
    <row r="59" spans="2:7" x14ac:dyDescent="0.25">
      <c r="B59" s="66"/>
      <c r="C59" s="48" t="str">
        <f>IF($B59=0," ",VLOOKUP($B59,'[1]CADASTRO PRODUTOS'!$B$5:AZ$101,2,FALSE))</f>
        <v xml:space="preserve"> </v>
      </c>
      <c r="D59" s="49" t="str">
        <f>IF($B59=0," ",VLOOKUP($B59,'[1]CADASTRO PRODUTOS'!$B$5:AZ$101,3,FALSE))</f>
        <v xml:space="preserve"> </v>
      </c>
      <c r="E59" s="49" t="str">
        <f>IF($B59=0," ",VLOOKUP($B59,'CADASTRO PRODUTOS'!B$5:P$80,15,FALSE))</f>
        <v xml:space="preserve"> </v>
      </c>
      <c r="F59" s="67" t="str">
        <f>IF($B59=0," ",VLOOKUP($B59,'CADASTRO PRODUTOS'!B$5:P$80,14,FALSE))</f>
        <v xml:space="preserve"> </v>
      </c>
      <c r="G59" s="68">
        <f t="shared" si="0"/>
        <v>0</v>
      </c>
    </row>
    <row r="60" spans="2:7" x14ac:dyDescent="0.25">
      <c r="B60" s="69"/>
      <c r="C60" s="48" t="str">
        <f>IF($B60=0," ",VLOOKUP($B60,'[1]CADASTRO PRODUTOS'!$B$5:AZ$101,2,FALSE))</f>
        <v xml:space="preserve"> </v>
      </c>
      <c r="D60" s="49" t="str">
        <f>IF($B60=0," ",VLOOKUP($B60,'[1]CADASTRO PRODUTOS'!$B$5:AZ$101,3,FALSE))</f>
        <v xml:space="preserve"> </v>
      </c>
      <c r="E60" s="49" t="str">
        <f>IF($B60=0," ",VLOOKUP($B60,'CADASTRO PRODUTOS'!B$5:P$80,15,FALSE))</f>
        <v xml:space="preserve"> </v>
      </c>
      <c r="F60" s="67" t="str">
        <f>IF($B60=0," ",VLOOKUP($B60,'CADASTRO PRODUTOS'!B$5:P$80,14,FALSE))</f>
        <v xml:space="preserve"> </v>
      </c>
      <c r="G60" s="68">
        <f t="shared" si="0"/>
        <v>0</v>
      </c>
    </row>
    <row r="61" spans="2:7" x14ac:dyDescent="0.25">
      <c r="B61" s="66"/>
      <c r="C61" s="48" t="str">
        <f>IF($B61=0," ",VLOOKUP($B61,'[1]CADASTRO PRODUTOS'!$B$5:AZ$101,2,FALSE))</f>
        <v xml:space="preserve"> </v>
      </c>
      <c r="D61" s="49" t="str">
        <f>IF($B61=0," ",VLOOKUP($B61,'[1]CADASTRO PRODUTOS'!$B$5:AZ$101,3,FALSE))</f>
        <v xml:space="preserve"> </v>
      </c>
      <c r="E61" s="49" t="str">
        <f>IF($B61=0," ",VLOOKUP($B61,'CADASTRO PRODUTOS'!B$5:P$80,15,FALSE))</f>
        <v xml:space="preserve"> </v>
      </c>
      <c r="F61" s="67" t="str">
        <f>IF($B61=0," ",VLOOKUP($B61,'CADASTRO PRODUTOS'!B$5:P$80,14,FALSE))</f>
        <v xml:space="preserve"> </v>
      </c>
      <c r="G61" s="68">
        <f t="shared" si="0"/>
        <v>0</v>
      </c>
    </row>
    <row r="62" spans="2:7" x14ac:dyDescent="0.25">
      <c r="B62" s="69"/>
      <c r="C62" s="48" t="str">
        <f>IF($B62=0," ",VLOOKUP($B62,'[1]CADASTRO PRODUTOS'!$B$5:AZ$101,2,FALSE))</f>
        <v xml:space="preserve"> </v>
      </c>
      <c r="D62" s="49" t="str">
        <f>IF($B62=0," ",VLOOKUP($B62,'[1]CADASTRO PRODUTOS'!$B$5:AZ$101,3,FALSE))</f>
        <v xml:space="preserve"> </v>
      </c>
      <c r="E62" s="49" t="str">
        <f>IF($B62=0," ",VLOOKUP($B62,'CADASTRO PRODUTOS'!B$5:P$80,15,FALSE))</f>
        <v xml:space="preserve"> </v>
      </c>
      <c r="F62" s="67" t="str">
        <f>IF($B62=0," ",VLOOKUP($B62,'CADASTRO PRODUTOS'!B$5:P$80,14,FALSE))</f>
        <v xml:space="preserve"> </v>
      </c>
      <c r="G62" s="68">
        <f t="shared" si="0"/>
        <v>0</v>
      </c>
    </row>
    <row r="63" spans="2:7" x14ac:dyDescent="0.25">
      <c r="B63" s="66"/>
      <c r="C63" s="48" t="str">
        <f>IF($B63=0," ",VLOOKUP($B63,'[1]CADASTRO PRODUTOS'!$B$5:AZ$101,2,FALSE))</f>
        <v xml:space="preserve"> </v>
      </c>
      <c r="D63" s="49" t="str">
        <f>IF($B63=0," ",VLOOKUP($B63,'[1]CADASTRO PRODUTOS'!$B$5:AZ$101,3,FALSE))</f>
        <v xml:space="preserve"> </v>
      </c>
      <c r="E63" s="49" t="str">
        <f>IF($B63=0," ",VLOOKUP($B63,'CADASTRO PRODUTOS'!B$5:P$80,15,FALSE))</f>
        <v xml:space="preserve"> </v>
      </c>
      <c r="F63" s="67" t="str">
        <f>IF($B63=0," ",VLOOKUP($B63,'CADASTRO PRODUTOS'!B$5:P$80,14,FALSE))</f>
        <v xml:space="preserve"> </v>
      </c>
      <c r="G63" s="68">
        <f t="shared" si="0"/>
        <v>0</v>
      </c>
    </row>
    <row r="64" spans="2:7" x14ac:dyDescent="0.25">
      <c r="B64" s="69"/>
      <c r="C64" s="48" t="str">
        <f>IF($B64=0," ",VLOOKUP($B64,'[1]CADASTRO PRODUTOS'!$B$5:AZ$101,2,FALSE))</f>
        <v xml:space="preserve"> </v>
      </c>
      <c r="D64" s="49" t="str">
        <f>IF($B64=0," ",VLOOKUP($B64,'[1]CADASTRO PRODUTOS'!$B$5:AZ$101,3,FALSE))</f>
        <v xml:space="preserve"> </v>
      </c>
      <c r="E64" s="49" t="str">
        <f>IF($B64=0," ",VLOOKUP($B64,'CADASTRO PRODUTOS'!B$5:P$80,15,FALSE))</f>
        <v xml:space="preserve"> </v>
      </c>
      <c r="F64" s="67" t="str">
        <f>IF($B64=0," ",VLOOKUP($B64,'CADASTRO PRODUTOS'!B$5:P$80,14,FALSE))</f>
        <v xml:space="preserve"> </v>
      </c>
      <c r="G64" s="68">
        <f t="shared" si="0"/>
        <v>0</v>
      </c>
    </row>
    <row r="65" spans="2:7" x14ac:dyDescent="0.25">
      <c r="B65" s="66"/>
      <c r="C65" s="48" t="str">
        <f>IF($B65=0," ",VLOOKUP($B65,'[1]CADASTRO PRODUTOS'!$B$5:AZ$101,2,FALSE))</f>
        <v xml:space="preserve"> </v>
      </c>
      <c r="D65" s="49" t="str">
        <f>IF($B65=0," ",VLOOKUP($B65,'[1]CADASTRO PRODUTOS'!$B$5:AZ$101,3,FALSE))</f>
        <v xml:space="preserve"> </v>
      </c>
      <c r="E65" s="49" t="str">
        <f>IF($B65=0," ",VLOOKUP($B65,'CADASTRO PRODUTOS'!B$5:P$80,15,FALSE))</f>
        <v xml:space="preserve"> </v>
      </c>
      <c r="F65" s="67" t="str">
        <f>IF($B65=0," ",VLOOKUP($B65,'CADASTRO PRODUTOS'!B$5:P$80,14,FALSE))</f>
        <v xml:space="preserve"> </v>
      </c>
      <c r="G65" s="68">
        <f t="shared" si="0"/>
        <v>0</v>
      </c>
    </row>
    <row r="66" spans="2:7" x14ac:dyDescent="0.25">
      <c r="B66" s="69"/>
      <c r="C66" s="48" t="str">
        <f>IF($B66=0," ",VLOOKUP($B66,'[1]CADASTRO PRODUTOS'!$B$5:AZ$101,2,FALSE))</f>
        <v xml:space="preserve"> </v>
      </c>
      <c r="D66" s="49" t="str">
        <f>IF($B66=0," ",VLOOKUP($B66,'[1]CADASTRO PRODUTOS'!$B$5:AZ$101,3,FALSE))</f>
        <v xml:space="preserve"> </v>
      </c>
      <c r="E66" s="49" t="str">
        <f>IF($B66=0," ",VLOOKUP($B66,'CADASTRO PRODUTOS'!B$5:P$80,15,FALSE))</f>
        <v xml:space="preserve"> </v>
      </c>
      <c r="F66" s="67" t="str">
        <f>IF($B66=0," ",VLOOKUP($B66,'CADASTRO PRODUTOS'!B$5:P$80,14,FALSE))</f>
        <v xml:space="preserve"> </v>
      </c>
      <c r="G66" s="68">
        <f t="shared" si="0"/>
        <v>0</v>
      </c>
    </row>
    <row r="67" spans="2:7" x14ac:dyDescent="0.25">
      <c r="B67" s="66"/>
      <c r="C67" s="48" t="str">
        <f>IF($B67=0," ",VLOOKUP($B67,'[1]CADASTRO PRODUTOS'!$B$5:AZ$101,2,FALSE))</f>
        <v xml:space="preserve"> </v>
      </c>
      <c r="D67" s="49" t="str">
        <f>IF($B67=0," ",VLOOKUP($B67,'[1]CADASTRO PRODUTOS'!$B$5:AZ$101,3,FALSE))</f>
        <v xml:space="preserve"> </v>
      </c>
      <c r="E67" s="49" t="str">
        <f>IF($B67=0," ",VLOOKUP($B67,'CADASTRO PRODUTOS'!B$5:P$80,15,FALSE))</f>
        <v xml:space="preserve"> </v>
      </c>
      <c r="F67" s="67" t="str">
        <f>IF($B67=0," ",VLOOKUP($B67,'CADASTRO PRODUTOS'!B$5:P$80,14,FALSE))</f>
        <v xml:space="preserve"> </v>
      </c>
      <c r="G67" s="68">
        <f t="shared" si="0"/>
        <v>0</v>
      </c>
    </row>
    <row r="68" spans="2:7" ht="15.75" thickBot="1" x14ac:dyDescent="0.3">
      <c r="B68" s="59"/>
      <c r="C68" s="60" t="s">
        <v>58</v>
      </c>
      <c r="D68" s="61"/>
      <c r="E68" s="61"/>
      <c r="F68" s="61"/>
      <c r="G68" s="73">
        <f>G10+G45</f>
        <v>6204.1333333333332</v>
      </c>
    </row>
  </sheetData>
  <mergeCells count="4">
    <mergeCell ref="B1:G1"/>
    <mergeCell ref="D3:E3"/>
    <mergeCell ref="D6:E6"/>
    <mergeCell ref="D7:E7"/>
  </mergeCells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&amp;R&amp;"-,Negrito itálico"&amp;8Wilnete Carvalho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INSTRUÇÕES</vt:lpstr>
      <vt:lpstr>CADASTRO PRODUTOS</vt:lpstr>
      <vt:lpstr>SEMANA1</vt:lpstr>
      <vt:lpstr>SEMANA2</vt:lpstr>
      <vt:lpstr>SEMANA3</vt:lpstr>
      <vt:lpstr>SEMANA4</vt:lpstr>
      <vt:lpstr>SEMANA5</vt:lpstr>
      <vt:lpstr>PRODUÇÃO MÊS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Wilnete Carvalho</dc:creator>
  <cp:lastModifiedBy>55999</cp:lastModifiedBy>
  <cp:lastPrinted>2022-04-28T11:51:25Z</cp:lastPrinted>
  <dcterms:created xsi:type="dcterms:W3CDTF">2022-04-12T17:42:00Z</dcterms:created>
  <dcterms:modified xsi:type="dcterms:W3CDTF">2022-05-12T12:14:55Z</dcterms:modified>
</cp:coreProperties>
</file>